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035" documentId="8_{B6337239-1A00-434D-AAD0-422EA1FEB5AE}" xr6:coauthVersionLast="47" xr6:coauthVersionMax="47" xr10:uidLastSave="{F9F0EE4D-E4B7-41E6-AF7D-90357A3DEE3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4" i="1" l="1" a="1"/>
  <c r="N134" i="1" s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4" i="1" l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<sst xmlns="http://schemas.openxmlformats.org/spreadsheetml/2006/main" count="5674" uniqueCount="1574">
  <si>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</si>
  <si>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</si>
  <si>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</si>
  <si>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</si>
  <si>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</si>
  <si>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</si>
  <si>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</si>
  <si>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</si>
  <si>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</si>
  <si>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</si>
  <si>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</si>
  <si>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</si>
  <si>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</si>
  <si>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</si>
  <si>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</si>
  <si>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</si>
  <si>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</si>
  <si>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</si>
  <si>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</si>
  <si>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</si>
  <si>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</si>
  <si>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</si>
  <si>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</si>
  <si>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</si>
  <si>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</si>
  <si>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</si>
  <si>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</si>
  <si>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</si>
  <si>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</si>
  <si>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</si>
  <si>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</si>
  <si>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</si>
  <si>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</si>
  <si>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</si>
  <si>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</si>
  <si>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</si>
  <si>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</si>
  <si>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</si>
  <si>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</si>
  <si>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</si>
  <si>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</si>
  <si>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</si>
  <si>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</si>
  <si>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</si>
  <si>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</si>
  <si>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</si>
  <si>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</si>
  <si>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</si>
  <si>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</si>
  <si>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</si>
  <si>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</si>
  <si>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</si>
  <si>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</si>
  <si>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</si>
  <si>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</si>
  <si>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</si>
  <si>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</si>
  <si>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</si>
  <si>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</si>
  <si>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</si>
  <si>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</si>
  <si>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</si>
  <si>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</si>
  <si>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</si>
  <si>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</si>
  <si>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</si>
  <si>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</si>
  <si>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</si>
  <si>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</si>
  <si>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</si>
  <si>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</si>
  <si>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</si>
  <si>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</si>
  <si>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</si>
  <si>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</si>
  <si>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</si>
  <si>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</si>
  <si>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</si>
  <si>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</si>
  <si>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</si>
  <si>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</si>
  <si>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</si>
  <si>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</si>
  <si>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</si>
  <si>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</si>
  <si>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</si>
  <si>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</si>
  <si>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</si>
  <si>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</si>
  <si>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</si>
  <si>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</si>
  <si>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</si>
  <si>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</si>
  <si>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</si>
  <si>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</si>
  <si>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</si>
  <si>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</si>
  <si>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</si>
  <si>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</si>
  <si>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</si>
  <si>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</si>
  <si>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</si>
  <si>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</si>
  <si>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</si>
  <si>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</si>
  <si>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</si>
  <si>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</si>
  <si>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</si>
  <si>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</si>
  <si>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</si>
  <si>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</si>
  <si>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</si>
  <si>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</si>
  <si>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</si>
  <si>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</si>
  <si>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</si>
  <si>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</si>
  <si>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</si>
  <si>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</si>
  <si>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</si>
  <si>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</si>
  <si>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</si>
  <si>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</si>
  <si>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</si>
  <si>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</si>
  <si>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</si>
  <si>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</si>
  <si>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</si>
  <si>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</si>
  <si>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</si>
  <si>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</si>
  <si>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</si>
  <si>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</si>
  <si>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</si>
  <si>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</si>
  <si>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</si>
  <si>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</si>
  <si>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</si>
  <si>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</si>
  <si>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</si>
  <si>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</si>
  <si>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</si>
  <si>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</si>
  <si>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</si>
  <si>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</si>
  <si>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</si>
  <si>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</si>
  <si>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</si>
  <si>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</si>
  <si>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</si>
  <si>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</si>
  <si>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</si>
  <si>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</si>
  <si>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</si>
  <si>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</si>
  <si>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</si>
  <si>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</si>
  <si>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</si>
  <si>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</si>
  <si>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</si>
  <si>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</si>
  <si>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</si>
  <si>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</si>
  <si>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</si>
  <si>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</si>
  <si>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</si>
  <si>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</si>
  <si>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</si>
  <si>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</si>
  <si>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</si>
  <si>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</si>
  <si>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</si>
  <si>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</si>
  <si>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</si>
  <si>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</si>
  <si>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</si>
  <si>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</si>
  <si>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</si>
  <si>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</si>
  <si>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</si>
  <si>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</si>
  <si>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</si>
  <si>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</si>
  <si>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</si>
  <si>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</si>
  <si>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</si>
  <si>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</si>
  <si>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</si>
  <si>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</si>
  <si>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</si>
  <si>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</si>
  <si>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</si>
  <si>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</si>
  <si>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</si>
  <si>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</si>
  <si>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</si>
  <si>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</si>
  <si>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</si>
  <si>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</si>
  <si>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</si>
  <si>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</si>
  <si>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</si>
  <si>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</si>
  <si>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</si>
  <si>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</si>
  <si>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</si>
  <si>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</si>
  <si>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</si>
  <si>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</si>
  <si>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</si>
  <si>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</si>
  <si>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</si>
  <si>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</si>
  <si>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</si>
  <si>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</si>
  <si>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</si>
  <si>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</si>
  <si>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</si>
  <si>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</si>
  <si>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</si>
  <si>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</si>
  <si>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</si>
  <si>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</si>
  <si>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</si>
  <si>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</si>
  <si>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</si>
  <si>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</si>
  <si>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</si>
  <si>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</si>
  <si>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</si>
  <si>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</si>
  <si>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</si>
  <si>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</si>
  <si>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</si>
  <si>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</si>
  <si>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</si>
  <si>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</si>
  <si>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</si>
  <si>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</si>
  <si>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</si>
  <si>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</si>
  <si>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</si>
  <si>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</si>
  <si>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</si>
  <si>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</si>
  <si>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</si>
  <si>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</si>
  <si>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</si>
  <si>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</si>
  <si>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</si>
  <si>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</si>
  <si>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</si>
  <si>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</si>
  <si>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</si>
  <si>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</si>
  <si>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</si>
  <si>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</si>
  <si>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</si>
  <si>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</si>
  <si>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</si>
  <si>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</si>
  <si>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</si>
  <si>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</si>
  <si>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</si>
  <si>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</si>
  <si>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</si>
  <si>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</si>
  <si>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</si>
  <si>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</si>
  <si>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</si>
  <si>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</si>
  <si>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</si>
  <si>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</si>
  <si>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</si>
  <si>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</si>
  <si>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</si>
  <si>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</si>
  <si>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</si>
  <si>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</si>
  <si>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</si>
  <si>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</si>
  <si>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</si>
  <si>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</si>
  <si>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</si>
  <si>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</si>
  <si>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</si>
  <si>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</si>
  <si>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</si>
  <si>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</si>
  <si>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</si>
  <si>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</si>
  <si>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</si>
  <si>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</si>
  <si>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</si>
  <si>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</si>
  <si>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</si>
  <si>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</si>
  <si>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</si>
  <si>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</si>
  <si>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</si>
  <si>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</si>
  <si>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</si>
  <si>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</si>
  <si>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</si>
  <si>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</si>
  <si>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</si>
  <si>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</si>
  <si>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</si>
  <si>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</si>
  <si>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</si>
  <si>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</si>
  <si>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</si>
  <si>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</si>
  <si>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</si>
  <si>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</si>
  <si>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</si>
  <si>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</si>
  <si>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</si>
  <si>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</si>
  <si>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</si>
  <si>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</si>
  <si>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</si>
  <si>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</si>
  <si>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</si>
  <si>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</si>
  <si>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</si>
  <si>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</si>
  <si>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</si>
  <si>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</si>
  <si>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</si>
  <si>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</si>
  <si>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</si>
  <si>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</si>
  <si>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</si>
  <si>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</si>
  <si>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</si>
  <si>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</si>
  <si>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</si>
  <si>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</si>
  <si>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</si>
  <si>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</si>
  <si>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</si>
  <si>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</si>
  <si>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</si>
  <si>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</si>
  <si>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</si>
  <si>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</si>
  <si>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</si>
  <si>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</si>
  <si>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</si>
  <si>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</si>
  <si>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</si>
  <si>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</si>
  <si>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</si>
  <si>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</si>
  <si>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</si>
  <si>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</si>
  <si>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</si>
  <si>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</si>
  <si>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</si>
  <si>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</si>
  <si>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</si>
  <si>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</si>
  <si>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</si>
  <si>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</si>
  <si>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</si>
  <si>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</si>
  <si>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</si>
  <si>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</si>
  <si>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</si>
  <si>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</si>
  <si>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</si>
  <si>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</si>
  <si>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</si>
  <si>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</si>
  <si>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</si>
  <si>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</si>
  <si>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</si>
  <si>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</si>
  <si>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</si>
  <si>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</si>
  <si>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</si>
  <si>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</si>
  <si>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</si>
  <si>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</si>
  <si>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</si>
  <si>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</si>
  <si>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</si>
  <si>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</si>
  <si>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</si>
  <si>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</si>
  <si>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</si>
  <si>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</si>
  <si>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</si>
  <si>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</si>
  <si>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</si>
  <si>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</si>
  <si>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</si>
  <si>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</si>
  <si>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</si>
  <si>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</si>
  <si>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</si>
  <si>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</si>
  <si>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</si>
  <si>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</si>
  <si>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</si>
  <si>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</si>
  <si>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</si>
  <si>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</si>
  <si>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</si>
  <si>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</si>
  <si>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</si>
  <si>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</si>
  <si>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</si>
  <si>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</si>
  <si>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</si>
  <si>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</si>
  <si>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</si>
  <si>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</si>
  <si>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</si>
  <si>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</si>
  <si>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</si>
  <si>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</si>
  <si>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</si>
  <si>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</si>
  <si>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</si>
  <si>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</si>
  <si>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</si>
  <si>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</si>
  <si>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</si>
  <si>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</si>
  <si>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</si>
  <si>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</si>
  <si>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</si>
  <si>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</si>
  <si>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</si>
  <si>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</si>
  <si>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</si>
  <si>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</si>
  <si>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</si>
  <si>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</si>
  <si>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</si>
  <si>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</si>
  <si>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</si>
  <si>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</si>
  <si>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</si>
  <si>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</si>
  <si>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</si>
  <si>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</si>
  <si>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</si>
  <si>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</si>
  <si>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</si>
  <si>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</si>
  <si>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</si>
  <si>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</si>
  <si>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</si>
  <si>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</si>
  <si>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</si>
  <si>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</si>
  <si>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</si>
  <si>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</si>
  <si>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</si>
  <si>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</si>
  <si>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</si>
  <si>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</si>
  <si>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</si>
  <si>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</si>
  <si>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</si>
  <si>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</si>
  <si>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</si>
  <si>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</si>
  <si>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</si>
  <si>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</si>
  <si>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</si>
  <si>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</si>
  <si>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</si>
  <si>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</si>
  <si>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</si>
  <si>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</si>
  <si>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</si>
  <si>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</si>
  <si>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</si>
  <si>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</si>
  <si>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</si>
  <si>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</si>
  <si>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</si>
  <si>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</si>
  <si>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</si>
  <si>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</si>
  <si>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</si>
  <si>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</si>
  <si>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</si>
  <si>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</si>
  <si>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</si>
  <si>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</si>
  <si>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</si>
  <si>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</si>
  <si>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</si>
  <si>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</si>
  <si>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</si>
  <si>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</si>
  <si>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</si>
  <si>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</si>
  <si>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</si>
  <si>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</si>
  <si>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</si>
  <si>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</si>
  <si>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</si>
  <si>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</si>
  <si>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</si>
  <si>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</si>
  <si>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</si>
  <si>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</si>
  <si>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</si>
  <si>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</si>
  <si>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</si>
  <si>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</si>
  <si>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</si>
  <si>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</si>
  <si>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</si>
  <si>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</si>
  <si>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</si>
  <si>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</si>
  <si>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</si>
  <si>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</si>
  <si>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</si>
  <si>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</si>
  <si>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</si>
  <si>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</si>
  <si>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</si>
  <si>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</si>
  <si>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</si>
  <si>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</si>
  <si>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</si>
  <si>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</si>
  <si>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</si>
  <si>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</si>
  <si>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</si>
  <si>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</si>
  <si>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</si>
  <si>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</si>
  <si>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</si>
  <si>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</si>
  <si>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</si>
  <si>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</si>
  <si>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</si>
  <si>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</si>
  <si>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</si>
  <si>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</si>
  <si>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</si>
  <si>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</si>
  <si>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</si>
  <si>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</si>
  <si>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</si>
  <si>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</si>
  <si>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</si>
  <si>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</si>
  <si>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</si>
  <si>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</si>
  <si>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</si>
  <si>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</si>
  <si>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</si>
  <si>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</si>
  <si>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</si>
  <si>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</si>
  <si>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</si>
  <si>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</si>
  <si>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</si>
  <si>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</si>
  <si>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</si>
  <si>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</si>
  <si>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</si>
  <si>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</si>
  <si>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</si>
  <si>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</si>
  <si>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</si>
  <si>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</si>
  <si>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</si>
  <si>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</si>
  <si>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</si>
  <si>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</si>
  <si>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</si>
  <si>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</si>
  <si>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</si>
  <si>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</si>
  <si>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</si>
  <si>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</si>
  <si>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</si>
  <si>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</si>
  <si>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</si>
  <si>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</si>
  <si>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</si>
  <si>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</si>
  <si>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</si>
  <si>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</si>
  <si>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</si>
  <si>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</si>
  <si>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</si>
  <si>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</si>
  <si>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</si>
  <si>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</si>
  <si>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</si>
  <si>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</si>
  <si>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</si>
  <si>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</si>
  <si>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</si>
  <si>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</si>
  <si>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</si>
  <si>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</si>
  <si>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</si>
  <si>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</si>
  <si>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</si>
  <si>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</si>
  <si>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</si>
  <si>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</si>
  <si>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</si>
  <si>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</si>
  <si>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</si>
  <si>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</si>
  <si>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</si>
  <si>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</si>
  <si>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</si>
  <si>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</si>
  <si>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</si>
  <si>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</si>
  <si>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</si>
  <si>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</si>
  <si>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</si>
  <si>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</si>
  <si>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</si>
  <si>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</si>
  <si>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</si>
  <si>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</si>
  <si>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</si>
  <si>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</si>
  <si>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</si>
  <si>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</si>
  <si>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</si>
  <si>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</si>
  <si>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</si>
  <si>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</si>
  <si>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</si>
  <si>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</si>
  <si>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</si>
  <si>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</si>
  <si>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</si>
  <si>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</si>
  <si>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</si>
  <si>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</si>
  <si>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</si>
  <si>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</si>
  <si>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</si>
  <si>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</si>
  <si>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</si>
  <si>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</si>
  <si>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</si>
  <si>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</si>
  <si>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</si>
  <si>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</si>
  <si>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</si>
  <si>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</si>
  <si>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</si>
  <si>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</si>
  <si>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</si>
  <si>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</si>
  <si>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</si>
  <si>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</si>
  <si>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</si>
  <si>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</si>
  <si>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</si>
  <si>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</si>
  <si>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</si>
  <si>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</si>
  <si>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</si>
  <si>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</si>
  <si>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</si>
  <si>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</si>
  <si>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</si>
  <si>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</si>
  <si>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</si>
  <si>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</si>
  <si>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</si>
  <si>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</si>
  <si>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</si>
  <si>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</si>
  <si>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</si>
  <si>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</si>
  <si>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</si>
  <si>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</si>
  <si>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</si>
  <si>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</si>
  <si>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</si>
  <si>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</si>
  <si>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</si>
  <si>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</si>
  <si>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</si>
  <si>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</si>
  <si>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</si>
  <si>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</si>
  <si>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</si>
  <si>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</si>
  <si>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</si>
  <si>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</si>
  <si>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</si>
  <si>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</si>
  <si>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</si>
  <si>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</si>
  <si>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</si>
  <si>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</si>
  <si>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</si>
  <si>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</si>
  <si>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</si>
  <si>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</si>
  <si>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</si>
  <si>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</si>
  <si>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</si>
  <si>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</si>
  <si>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</si>
  <si>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</si>
  <si>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</si>
  <si>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</si>
  <si>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</si>
  <si>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</si>
  <si>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</si>
  <si>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</si>
  <si>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</si>
  <si>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</si>
  <si>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</si>
  <si>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</si>
  <si>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</si>
  <si>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</si>
  <si>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</si>
  <si>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</si>
  <si>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</si>
  <si>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</si>
  <si>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</si>
  <si>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</si>
  <si>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</si>
  <si>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</si>
  <si>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</si>
  <si>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</si>
  <si>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</si>
  <si>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</si>
  <si>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</si>
  <si>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</si>
  <si>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</si>
  <si>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</si>
  <si>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</si>
  <si>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</si>
  <si>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</si>
  <si>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</si>
  <si>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</si>
  <si>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</si>
  <si>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</si>
  <si>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</si>
  <si>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</si>
  <si>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</si>
  <si>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</si>
  <si>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</si>
  <si>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</si>
  <si>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</si>
  <si>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</si>
  <si>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</si>
  <si>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</si>
  <si>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</si>
  <si>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</si>
  <si>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</si>
  <si>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</si>
  <si>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</si>
  <si>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</si>
  <si>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</si>
  <si>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</si>
  <si>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</si>
  <si>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</si>
  <si>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</si>
  <si>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</si>
  <si>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</si>
  <si>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</si>
  <si>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</si>
  <si>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</si>
  <si>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</si>
  <si>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</si>
  <si>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</si>
  <si>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</si>
  <si>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</si>
  <si>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</si>
  <si>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</si>
  <si>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</si>
  <si>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</si>
  <si>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</si>
  <si>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</si>
  <si>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</si>
  <si>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</si>
  <si>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</si>
  <si>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</si>
  <si>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</si>
  <si>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</si>
  <si>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</si>
  <si>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</si>
  <si>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</si>
  <si>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</si>
  <si>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</si>
  <si>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</si>
  <si>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</si>
  <si>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</si>
  <si>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</si>
  <si>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</si>
  <si>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</si>
  <si>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</si>
  <si>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</si>
  <si>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</si>
  <si>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</si>
  <si>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</si>
  <si>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</si>
  <si>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</si>
  <si>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</si>
  <si>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</si>
  <si>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</si>
  <si>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</si>
  <si>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</si>
  <si>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</si>
  <si>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</si>
  <si>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</si>
  <si>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</si>
  <si>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</si>
  <si>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</si>
  <si>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</si>
  <si>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</si>
  <si>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</si>
  <si>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</si>
  <si>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</si>
  <si>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</si>
  <si>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</si>
  <si>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</si>
  <si>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</si>
  <si>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</si>
  <si>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</si>
  <si>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</si>
  <si>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</si>
  <si>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</si>
  <si>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</si>
  <si>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</si>
  <si>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</si>
  <si>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</si>
  <si>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</si>
  <si>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</si>
  <si>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</si>
  <si>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</si>
  <si>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</si>
  <si>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</si>
  <si>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</si>
  <si>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</si>
  <si>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</si>
  <si>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</si>
  <si>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</si>
  <si>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</si>
  <si>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</si>
  <si>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</si>
  <si>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</si>
  <si>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</si>
  <si>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</si>
  <si>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</si>
  <si>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</si>
  <si>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</si>
  <si>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</si>
  <si>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</si>
  <si>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</si>
  <si>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</si>
  <si>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</si>
  <si>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</si>
  <si>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</si>
  <si>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</si>
  <si>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</si>
  <si>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</si>
  <si>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</si>
  <si>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</si>
  <si>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</si>
  <si>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</si>
  <si>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</si>
  <si>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</si>
  <si>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</si>
  <si>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</si>
  <si>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</si>
  <si>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</si>
  <si>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</si>
  <si>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</si>
  <si>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</si>
  <si>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</si>
  <si>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</si>
  <si>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</si>
  <si>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</si>
  <si>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</si>
  <si>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</si>
  <si>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</si>
  <si>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</si>
  <si>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</si>
  <si>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</si>
  <si>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</si>
  <si>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</si>
  <si>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</si>
  <si>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</si>
  <si>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</si>
  <si>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</si>
  <si>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</si>
  <si>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</si>
  <si>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</si>
  <si>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</si>
  <si>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</si>
  <si>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</si>
  <si>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</si>
  <si>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</si>
  <si>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</si>
  <si>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</si>
  <si>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</si>
  <si>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</si>
  <si>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</si>
  <si>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</si>
  <si>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</si>
  <si>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</si>
  <si>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</si>
  <si>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</si>
  <si>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</si>
  <si>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</si>
  <si>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</si>
  <si>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</si>
  <si>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</si>
  <si>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</si>
  <si>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</si>
  <si>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</si>
  <si>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</si>
  <si>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</si>
  <si>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</si>
  <si>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</si>
  <si>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</si>
  <si>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</si>
  <si>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</si>
  <si>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</si>
  <si>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</si>
  <si>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</si>
  <si>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</si>
  <si>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</si>
  <si>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</si>
  <si>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</si>
  <si>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</si>
  <si>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</si>
  <si>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</si>
  <si>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</si>
  <si>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</si>
  <si>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</si>
  <si>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</si>
  <si>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</si>
  <si>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</si>
  <si>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</si>
  <si>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</si>
  <si>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</si>
  <si>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</si>
  <si>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</si>
  <si>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</si>
  <si>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</si>
  <si>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</si>
  <si>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</si>
  <si>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</si>
  <si>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</si>
  <si>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</si>
  <si>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</si>
  <si>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</si>
  <si>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</si>
  <si>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</si>
  <si>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</si>
  <si>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</si>
  <si>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</si>
  <si>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</si>
  <si>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</si>
  <si>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</si>
  <si>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</si>
  <si>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</si>
  <si>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</si>
  <si>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</si>
  <si>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</si>
  <si>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</si>
  <si>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</si>
  <si>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</si>
  <si>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</si>
  <si>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</si>
  <si>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</si>
  <si>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</si>
  <si>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</si>
  <si>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</si>
  <si>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</si>
  <si>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</si>
  <si>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</si>
  <si>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</si>
  <si>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</si>
  <si>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</si>
  <si>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</si>
  <si>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</si>
  <si>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</si>
  <si>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</si>
  <si>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</si>
  <si>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</si>
  <si>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</si>
  <si>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</si>
  <si>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</si>
  <si>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</si>
  <si>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</si>
  <si>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</si>
  <si>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</si>
  <si>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</si>
  <si>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</si>
  <si>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</si>
  <si>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</si>
  <si>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</si>
  <si>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</si>
  <si>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</si>
  <si>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</si>
  <si>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</si>
  <si>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</si>
  <si>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</si>
  <si>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</si>
  <si>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</si>
  <si>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</si>
  <si>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</si>
  <si>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</si>
  <si>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</si>
  <si>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</si>
  <si>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</si>
  <si>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</si>
  <si>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</si>
  <si>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</si>
  <si>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</si>
  <si>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</si>
  <si>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</si>
  <si>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</si>
  <si>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</si>
  <si>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</si>
  <si>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</si>
  <si>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</si>
  <si>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</si>
  <si>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</si>
  <si>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</si>
  <si>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</si>
  <si>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</si>
  <si>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</si>
  <si>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</si>
  <si>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</si>
  <si>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</si>
  <si>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</si>
  <si>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</si>
  <si>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</si>
  <si>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</si>
  <si>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</si>
  <si>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</si>
  <si>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</si>
  <si>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</si>
  <si>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</si>
  <si>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</si>
  <si>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</si>
  <si>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</si>
  <si>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</si>
  <si>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</si>
  <si>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</si>
  <si>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</si>
  <si>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</si>
  <si>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</si>
  <si>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</si>
  <si>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</si>
  <si>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</si>
  <si>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</si>
  <si>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</si>
  <si>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</si>
  <si>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</si>
  <si>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</si>
  <si>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</si>
  <si>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</si>
  <si>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</si>
  <si>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</si>
  <si>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</si>
  <si>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</si>
  <si>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</si>
  <si>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</si>
  <si>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</si>
  <si>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</si>
  <si>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</si>
  <si>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</si>
  <si>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</si>
  <si>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</si>
  <si>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</si>
  <si>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</si>
  <si>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</si>
  <si>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</si>
  <si>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</si>
  <si>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</si>
  <si>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</si>
  <si>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</si>
  <si>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</si>
  <si>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</si>
  <si>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</si>
  <si>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</si>
  <si>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</si>
  <si>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</si>
  <si>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</si>
  <si>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</si>
  <si>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</si>
  <si>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</si>
  <si>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</si>
  <si>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</si>
  <si>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</si>
  <si>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</si>
  <si>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</si>
  <si>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</si>
  <si>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</si>
  <si>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</si>
  <si>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</si>
  <si>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</si>
  <si>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</si>
  <si>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</si>
  <si>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</si>
  <si>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</si>
  <si>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</si>
  <si>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</si>
  <si>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</si>
  <si>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</si>
  <si>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</si>
  <si>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</si>
  <si>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</si>
  <si>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</si>
  <si>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</si>
  <si>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</si>
  <si>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</si>
  <si>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</si>
  <si>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</si>
  <si>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</si>
  <si>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</si>
  <si>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</si>
  <si>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</si>
  <si>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</si>
  <si>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</si>
  <si>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</si>
  <si>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</si>
  <si>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</si>
  <si>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</si>
  <si>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</si>
  <si>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</si>
  <si>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</si>
  <si>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</si>
  <si>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</si>
  <si>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</si>
  <si>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</si>
  <si>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</si>
  <si>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</si>
  <si>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</si>
  <si>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</si>
  <si>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</si>
  <si>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</si>
  <si>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</si>
  <si>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</si>
  <si>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</si>
  <si>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</si>
  <si>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</si>
  <si>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</si>
  <si>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</si>
  <si>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</si>
  <si>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</si>
  <si>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</si>
  <si>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</si>
  <si>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</si>
  <si>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</si>
  <si>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</si>
  <si>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</si>
  <si>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</si>
  <si>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</si>
  <si>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</si>
  <si>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</si>
  <si>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</si>
  <si>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</si>
  <si>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</si>
  <si>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</si>
  <si>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</si>
  <si>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</si>
  <si>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</si>
  <si>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</si>
  <si>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</si>
  <si>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</si>
  <si>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</si>
  <si>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</si>
  <si>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</si>
  <si>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</si>
  <si>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</si>
  <si>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</si>
  <si>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</si>
  <si>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</si>
  <si>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</si>
  <si>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</si>
  <si>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</si>
  <si>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</si>
  <si>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</si>
  <si>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</si>
  <si>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</si>
  <si>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</si>
  <si>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</si>
  <si>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</si>
  <si>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</si>
  <si>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</si>
  <si>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</si>
  <si>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</si>
  <si>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</si>
  <si>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</si>
  <si>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</si>
  <si>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</si>
  <si>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</si>
  <si>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</si>
  <si>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</si>
  <si>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</si>
  <si>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</si>
  <si>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</si>
  <si>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</si>
  <si>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</si>
  <si>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</si>
  <si>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</si>
  <si>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</si>
  <si>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</si>
  <si>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</si>
  <si>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</si>
  <si>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</si>
  <si>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</si>
  <si>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</si>
  <si>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</si>
  <si>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</si>
  <si>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</si>
  <si>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</si>
  <si>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</si>
  <si>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</si>
  <si>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</si>
  <si>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</si>
  <si>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</si>
  <si>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</si>
  <si>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</si>
  <si>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</si>
  <si>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</si>
  <si>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</si>
  <si>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</si>
  <si>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</si>
  <si>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</si>
  <si>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</si>
  <si>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</si>
  <si>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</si>
  <si>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</si>
  <si>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</si>
  <si>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</si>
  <si>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</si>
  <si>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</si>
  <si>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</si>
  <si>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</si>
  <si>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</si>
  <si>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</si>
  <si>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</si>
  <si>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</si>
  <si>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</si>
  <si>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</si>
  <si>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</si>
  <si>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</si>
  <si>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</si>
  <si>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</si>
  <si>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</si>
  <si>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</si>
  <si>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</si>
  <si>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</si>
  <si>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</si>
  <si>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</si>
  <si>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</si>
  <si>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</si>
  <si>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</si>
  <si>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</si>
  <si>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</si>
  <si>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</si>
  <si>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</si>
  <si>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</si>
  <si>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</si>
  <si>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</si>
  <si>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</si>
  <si>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</si>
  <si>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</si>
  <si>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</si>
  <si>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</si>
  <si>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</si>
  <si>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</si>
  <si>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</si>
  <si>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</si>
  <si>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</si>
  <si>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</si>
  <si>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</si>
  <si>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</si>
  <si>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</si>
  <si>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</si>
  <si>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</si>
  <si>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</si>
  <si>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</si>
  <si>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</si>
  <si>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</si>
  <si>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</si>
  <si>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</si>
  <si>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</si>
  <si>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</si>
  <si>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</si>
  <si>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</si>
  <si>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</si>
  <si>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</si>
  <si>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</si>
  <si>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</si>
  <si>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</si>
  <si>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</si>
  <si>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</si>
  <si>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</si>
  <si>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</si>
  <si>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</si>
  <si>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</si>
  <si>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</si>
  <si>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</si>
  <si>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</si>
  <si>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</si>
  <si>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</si>
  <si>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</si>
  <si>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</si>
  <si>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</si>
  <si>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</si>
  <si>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</si>
  <si>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</si>
  <si>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</si>
  <si>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</si>
  <si>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</si>
  <si>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</si>
  <si>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</si>
  <si>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</si>
  <si>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</si>
  <si>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</si>
  <si>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</si>
  <si>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</si>
  <si>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</si>
  <si>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</si>
  <si>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</si>
  <si>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</si>
  <si>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</si>
  <si>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</si>
  <si>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</si>
  <si>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</si>
  <si>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</si>
  <si>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</si>
  <si>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</si>
  <si>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</si>
  <si>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</si>
  <si>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</si>
  <si>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</si>
  <si>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</si>
  <si>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</si>
  <si>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</si>
  <si>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</si>
  <si>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</si>
  <si>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</si>
  <si>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</si>
  <si>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</si>
  <si>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</si>
  <si>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</si>
  <si>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</si>
  <si>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</si>
  <si>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</si>
  <si>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</si>
  <si>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</si>
  <si>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</si>
  <si>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</si>
  <si>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</si>
  <si>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</si>
  <si>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</si>
  <si>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</si>
  <si>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</si>
  <si>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</si>
  <si>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</si>
  <si>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</si>
  <si>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</si>
  <si>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</si>
  <si>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</si>
  <si>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</si>
  <si>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</si>
  <si>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</si>
  <si>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</si>
  <si>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</si>
  <si>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</si>
  <si>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</si>
  <si>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</si>
  <si>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</si>
  <si>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</si>
  <si>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</si>
  <si>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</si>
  <si>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</si>
  <si>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</si>
  <si>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</si>
  <si>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</si>
  <si>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</si>
  <si>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</si>
  <si>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</si>
  <si>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</si>
  <si>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</si>
  <si>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</si>
  <si>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</si>
  <si>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</si>
  <si>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</si>
  <si>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</si>
  <si>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</si>
  <si>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</si>
  <si>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</si>
  <si>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</si>
  <si>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</si>
  <si>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</si>
  <si>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</si>
  <si>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</si>
  <si>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</si>
  <si>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</si>
  <si>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</si>
  <si>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</si>
  <si>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</si>
  <si>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</si>
  <si>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</si>
  <si>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</si>
  <si>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</si>
  <si>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</si>
  <si>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</si>
  <si>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</si>
  <si>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</si>
  <si>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</si>
  <si>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</si>
  <si>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</si>
  <si>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</si>
  <si>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</si>
  <si>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</si>
  <si>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</si>
  <si>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</si>
  <si>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</si>
  <si>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</si>
  <si>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</si>
  <si>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</si>
  <si>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</si>
  <si>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</si>
  <si>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</si>
  <si>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</si>
  <si>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</si>
  <si>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</si>
  <si>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</si>
  <si>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</si>
  <si>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</si>
  <si>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</si>
  <si>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</si>
  <si>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</si>
  <si>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</si>
  <si>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</si>
  <si>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</si>
  <si>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</si>
  <si>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</si>
  <si>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</si>
  <si>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</si>
  <si>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</si>
  <si>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</si>
  <si>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</si>
  <si>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</si>
  <si>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</si>
  <si>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</si>
  <si>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</si>
  <si>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</si>
  <si>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</si>
  <si>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</si>
  <si>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</si>
  <si>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</si>
  <si>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</si>
  <si>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</si>
  <si>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</si>
  <si>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</si>
  <si>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</si>
  <si>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</si>
  <si>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</si>
  <si>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</si>
  <si>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</si>
  <si>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</si>
  <si>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</si>
  <si>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</si>
  <si>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</si>
  <si>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</si>
  <si>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</si>
  <si>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</si>
  <si>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</si>
  <si>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</si>
  <si>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</si>
  <si>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</si>
  <si>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</si>
  <si>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</si>
  <si>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</si>
  <si>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</si>
  <si>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</si>
  <si>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</si>
  <si>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</si>
  <si>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</si>
  <si>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</si>
  <si>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</si>
  <si>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</si>
  <si>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</si>
  <si>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</si>
  <si>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</si>
  <si>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</si>
  <si>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</si>
  <si>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MC1 08:32, autorizado 08:51, em intervalo 09:39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</si>
  <si>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</si>
  <si>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</si>
  <si>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</si>
  <si>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</si>
  <si>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</si>
  <si>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</si>
  <si>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</si>
  <si>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</si>
  <si>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</si>
  <si>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</si>
  <si>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Tiago + Kleyton</t>
  </si>
  <si>
    <t>9425/7632</t>
  </si>
  <si>
    <t>TBSN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</si>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</sst>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G113" activePane="topRight" state="frozen"/>
      <selection pane="topRight" activeCell="AM788" sqref="AM78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6" width="9.1406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 t="s">
        <v>1500</v>
      </c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 t="str">
        <f>IF(D120="","*",IFERROR(IF(ISODD(COUNT(AS120:AX122)),"ERRO",SUM((AT120-AS120),(AV120-AU120),(AX120-AW120))),"ERRO"))</f>
        <v>ERRO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1501</v>
      </c>
      <c r="BK120" s="14" t="s">
        <v>1501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e">
        <f t="shared" si="13"/>
        <v>#VALUE!</v>
      </c>
      <c r="BR120" s="15" t="e">
        <f t="shared" si="14"/>
        <v>#VALUE!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1502</v>
      </c>
      <c r="O121" s="135">
        <v>0.375</v>
      </c>
      <c r="P121" s="135">
        <v>4.1666666666666664E-2</v>
      </c>
      <c r="Q121" s="71">
        <v>116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1503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ERRO</v>
      </c>
      <c r="AZ121" s="11"/>
      <c r="BA121" s="60"/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1</v>
      </c>
      <c r="BI121" s="14"/>
      <c r="BJ121" s="14" t="s">
        <v>1504</v>
      </c>
      <c r="BK121" s="14" t="s">
        <v>1504</v>
      </c>
      <c r="BL121" s="13"/>
      <c r="BM121" s="12"/>
      <c r="BN121" s="12"/>
      <c r="BO121" s="130"/>
      <c r="BP121" s="14"/>
      <c r="BQ121" s="10" t="e">
        <f t="shared" si="13"/>
        <v>#VALUE!</v>
      </c>
      <c r="BR121" s="15" t="e">
        <f t="shared" si="14"/>
        <v>#VALUE!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-0.39861111111111114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1</v>
      </c>
      <c r="BI122" s="14"/>
      <c r="BJ122" s="14" t="s">
        <v>1505</v>
      </c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-4.7833333333333341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ERRO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1506</v>
      </c>
      <c r="BK124" s="14"/>
      <c r="BL124" s="13"/>
      <c r="BM124" s="12"/>
      <c r="BN124" s="12"/>
      <c r="BO124" s="130"/>
      <c r="BP124" s="14"/>
      <c r="BQ124" s="10" t="e">
        <f t="shared" si="13"/>
        <v>#VALUE!</v>
      </c>
      <c r="BR124" s="15" t="e">
        <f t="shared" si="14"/>
        <v>#VALUE!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1507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1508</v>
      </c>
      <c r="W125" s="135" t="s">
        <v>1509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1510</v>
      </c>
      <c r="BK126" s="14" t="s">
        <v>1510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1511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1512</v>
      </c>
      <c r="BK128" s="14" t="s">
        <v>1512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1513</v>
      </c>
      <c r="BK129" s="14" t="s">
        <v>1514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1515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1</v>
      </c>
      <c r="BI130" s="14"/>
      <c r="BJ130" s="14" t="s">
        <v>1516</v>
      </c>
      <c r="BK130" s="14" t="s">
        <v>1516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/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34" s="135">
        <v>0.41666666666666669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1277</v>
      </c>
      <c r="X134" s="152" t="s">
        <v>1005</v>
      </c>
      <c r="Y134" s="129"/>
      <c r="Z134" s="129"/>
      <c r="AA134" s="71" t="s">
        <v>1517</v>
      </c>
      <c r="AB134" s="59" t="s">
        <v>997</v>
      </c>
      <c r="AC134" s="59"/>
      <c r="AD134" s="135">
        <v>0.29166666666666669</v>
      </c>
      <c r="AE134" s="151" t="s">
        <v>1518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>46066</v>
      </c>
      <c r="B135" s="133">
        <v>46066</v>
      </c>
      <c r="C135" s="7">
        <f>IF(BS_CONTROLE[[#This Row],[DATA]]="","",WEEKNUM(BS_CONTROLE[[#This Row],[DATA]]))</f>
        <v>7</v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/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1519</v>
      </c>
      <c r="N136" s="149" t="s">
        <v>1519</v>
      </c>
      <c r="O136" s="135"/>
      <c r="P136" s="135"/>
      <c r="Q136" s="71"/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e">
        <f t="shared" si="13"/>
        <v>#DIV/0!</v>
      </c>
      <c r="BR136" s="15" t="e">
        <f t="shared" si="14"/>
        <v>#DIV/0!</v>
      </c>
      <c r="BS136" s="15" t="e">
        <f t="shared" si="15"/>
        <v>#DIV/0!</v>
      </c>
      <c r="BT136" s="157" t="str">
        <f t="shared" si="16"/>
        <v/>
      </c>
    </row>
    <row r="137" spans="1:72" hidden="1">
      <c r="A137" s="44" t="str">
        <f t="shared" si="12"/>
        <v>46066</v>
      </c>
      <c r="B137" s="133">
        <v>46066</v>
      </c>
      <c r="C137" s="7">
        <f>IF(BS_CONTROLE[[#This Row],[DATA]]="","",WEEKNUM(BS_CONTROLE[[#This Row],[DATA]]))</f>
        <v>7</v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46066</v>
      </c>
      <c r="B138" s="133">
        <v>46066</v>
      </c>
      <c r="C138" s="7">
        <f>IF(BS_CONTROLE[[#This Row],[DATA]]="","",WEEKNUM(BS_CONTROLE[[#This Row],[DATA]]))</f>
        <v>7</v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46066</v>
      </c>
      <c r="B139" s="133">
        <v>46066</v>
      </c>
      <c r="C139" s="7">
        <f>IF(BS_CONTROLE[[#This Row],[DATA]]="","",WEEKNUM(BS_CONTROLE[[#This Row],[DATA]]))</f>
        <v>7</v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>46066</v>
      </c>
      <c r="B140" s="133">
        <v>46066</v>
      </c>
      <c r="C140" s="7">
        <f>IF(BS_CONTROLE[[#This Row],[DATA]]="","",WEEKNUM(BS_CONTROLE[[#This Row],[DATA]]))</f>
        <v>7</v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>46066</v>
      </c>
      <c r="B141" s="133">
        <v>46066</v>
      </c>
      <c r="C141" s="7">
        <f>IF(BS_CONTROLE[[#This Row],[DATA]]="","",WEEKNUM(BS_CONTROLE[[#This Row],[DATA]]))</f>
        <v>7</v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46066</v>
      </c>
      <c r="B142" s="133">
        <v>46066</v>
      </c>
      <c r="C142" s="7">
        <f>IF(BS_CONTROLE[[#This Row],[DATA]]="","",WEEKNUM(BS_CONTROLE[[#This Row],[DATA]]))</f>
        <v>7</v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46066</v>
      </c>
      <c r="B143" s="133">
        <v>46066</v>
      </c>
      <c r="C143" s="7">
        <f>IF(BS_CONTROLE[[#This Row],[DATA]]="","",WEEKNUM(BS_CONTROLE[[#This Row],[DATA]]))</f>
        <v>7</v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>46066</v>
      </c>
      <c r="B144" s="133">
        <v>46066</v>
      </c>
      <c r="C144" s="7">
        <f>IF(BS_CONTROLE[[#This Row],[DATA]]="","",WEEKNUM(BS_CONTROLE[[#This Row],[DATA]]))</f>
        <v>7</v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>46066</v>
      </c>
      <c r="B145" s="133">
        <v>46066</v>
      </c>
      <c r="C145" s="7">
        <f>IF(BS_CONTROLE[[#This Row],[DATA]]="","",WEEKNUM(BS_CONTROLE[[#This Row],[DATA]]))</f>
        <v>7</v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>46066</v>
      </c>
      <c r="B146" s="133">
        <v>46066</v>
      </c>
      <c r="C146" s="7">
        <f>IF(BS_CONTROLE[[#This Row],[DATA]]="","",WEEKNUM(BS_CONTROLE[[#This Row],[DATA]]))</f>
        <v>7</v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>46066</v>
      </c>
      <c r="B147" s="133">
        <v>46066</v>
      </c>
      <c r="C147" s="7">
        <f>IF(BS_CONTROLE[[#This Row],[DATA]]="","",WEEKNUM(BS_CONTROLE[[#This Row],[DATA]]))</f>
        <v>7</v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>46066</v>
      </c>
      <c r="B148" s="133">
        <v>46066</v>
      </c>
      <c r="C148" s="7">
        <f>IF(BS_CONTROLE[[#This Row],[DATA]]="","",WEEKNUM(BS_CONTROLE[[#This Row],[DATA]]))</f>
        <v>7</v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4" operator="equal">
      <formula>"ERRO"</formula>
    </cfRule>
  </conditionalFormatting>
  <conditionalFormatting sqref="X4 Y1:Z5 Y8:Z779">
    <cfRule type="cellIs" dxfId="123" priority="18493" operator="equal">
      <formula>"OPORTUNIDADE"</formula>
    </cfRule>
  </conditionalFormatting>
  <conditionalFormatting sqref="AZ6:AZ779">
    <cfRule type="expression" dxfId="122" priority="18488">
      <formula>$BU6=1</formula>
    </cfRule>
  </conditionalFormatting>
  <conditionalFormatting sqref="BQ6:BQ779">
    <cfRule type="cellIs" dxfId="121" priority="18499" operator="equal">
      <formula>"Produção e Intervalo"</formula>
    </cfRule>
    <cfRule type="cellIs" dxfId="120" priority="18500" operator="equal">
      <formula>"Aderente"</formula>
    </cfRule>
    <cfRule type="cellIs" dxfId="119" priority="18501" operator="equal">
      <formula>"Intervalo"</formula>
    </cfRule>
    <cfRule type="cellIs" dxfId="118" priority="18502" operator="equal">
      <formula>"Produção"</formula>
    </cfRule>
    <cfRule type="cellIs" dxfId="117" priority="18503" operator="equal">
      <formula>"ERRO"</formula>
    </cfRule>
  </conditionalFormatting>
  <conditionalFormatting sqref="BR6:BS779">
    <cfRule type="cellIs" dxfId="116" priority="18481" operator="equal">
      <formula>"*"</formula>
    </cfRule>
    <cfRule type="cellIs" dxfId="115" priority="18482" operator="greaterThanOrEqual">
      <formula>1</formula>
    </cfRule>
    <cfRule type="cellIs" dxfId="114" priority="18483" operator="lessThan">
      <formula>1</formula>
    </cfRule>
  </conditionalFormatting>
  <conditionalFormatting sqref="Y8:Z779">
    <cfRule type="cellIs" dxfId="113" priority="18429" operator="equal">
      <formula>"NÃO"</formula>
    </cfRule>
    <cfRule type="cellIs" dxfId="112" priority="18430" operator="equal">
      <formula>"SIM"</formula>
    </cfRule>
  </conditionalFormatting>
  <conditionalFormatting sqref="Y1047842:Y1048576">
    <cfRule type="cellIs" dxfId="111" priority="18310" operator="equal">
      <formula>"OPORTUNIDADE"</formula>
    </cfRule>
  </conditionalFormatting>
  <conditionalFormatting sqref="Y1047842:Y1048576">
    <cfRule type="cellIs" dxfId="110" priority="18308" operator="equal">
      <formula>"NÃO"</formula>
    </cfRule>
    <cfRule type="cellIs" dxfId="109" priority="18309" operator="equal">
      <formula>"SIM"</formula>
    </cfRule>
  </conditionalFormatting>
  <conditionalFormatting sqref="Y6:Y7">
    <cfRule type="cellIs" dxfId="108" priority="30" operator="equal">
      <formula>"OPORTUNIDADE"</formula>
    </cfRule>
  </conditionalFormatting>
  <conditionalFormatting sqref="Y6:Y7">
    <cfRule type="cellIs" dxfId="107" priority="28" operator="equal">
      <formula>"NÃO"</formula>
    </cfRule>
    <cfRule type="cellIs" dxfId="106" priority="29" operator="equal">
      <formula>"SIM"</formula>
    </cfRule>
  </conditionalFormatting>
  <conditionalFormatting sqref="BK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31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6">
      <iconSet showValue="0">
        <cfvo type="percent" val="0"/>
        <cfvo type="num" val="1"/>
        <cfvo type="num" val="1" gte="0"/>
      </iconSet>
    </cfRule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0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1520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1521</v>
      </c>
      <c r="E3" s="186" t="s">
        <v>1522</v>
      </c>
      <c r="F3" s="186" t="s">
        <v>1523</v>
      </c>
      <c r="G3" s="186" t="s">
        <v>1524</v>
      </c>
      <c r="H3" s="186" t="s">
        <v>1525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1527</v>
      </c>
      <c r="D12" s="187">
        <v>9049</v>
      </c>
      <c r="E12" s="188">
        <v>46044</v>
      </c>
      <c r="F12" s="190" t="s">
        <v>1528</v>
      </c>
      <c r="G12" s="187" t="s">
        <v>1529</v>
      </c>
      <c r="H12" s="187"/>
    </row>
    <row r="13" spans="3:8">
      <c r="C13" s="187" t="s">
        <v>1527</v>
      </c>
      <c r="D13" s="187">
        <v>9044</v>
      </c>
      <c r="E13" s="188">
        <v>46044</v>
      </c>
      <c r="F13" s="190" t="s">
        <v>1530</v>
      </c>
      <c r="G13" s="187" t="s">
        <v>1531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1532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1532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1533</v>
      </c>
      <c r="C2" s="83" t="s">
        <v>1196</v>
      </c>
      <c r="D2" s="83" t="s">
        <v>1198</v>
      </c>
      <c r="E2" s="83" t="s">
        <v>1534</v>
      </c>
      <c r="F2" s="83" t="s">
        <v>1535</v>
      </c>
      <c r="G2" s="83" t="s">
        <v>1536</v>
      </c>
      <c r="H2" s="83" t="s">
        <v>1537</v>
      </c>
      <c r="I2" s="83" t="s">
        <v>1538</v>
      </c>
      <c r="J2" s="83" t="s">
        <v>1539</v>
      </c>
      <c r="K2" s="109" t="s">
        <v>1540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*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>
        <f>IF(FN_MC!B135="","*",FN_MC!B135)</f>
        <v>46066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*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>
        <f>IF(FN_MC!B137="","*",FN_MC!B137)</f>
        <v>46066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>
        <f>IF(FN_MC!B138="","*",FN_MC!B138)</f>
        <v>46066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>
        <f>IF(FN_MC!B139="","*",FN_MC!B139)</f>
        <v>46066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>
        <f>IF(FN_MC!B140="","*",FN_MC!B140)</f>
        <v>46066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>
        <f>IF(FN_MC!B141="","*",FN_MC!B141)</f>
        <v>46066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>
        <f>IF(FN_MC!B142="","*",FN_MC!B142)</f>
        <v>46066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>
        <f>IF(FN_MC!B143="","*",FN_MC!B143)</f>
        <v>46066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>
        <f>IF(FN_MC!B144="","*",FN_MC!B144)</f>
        <v>46066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>
        <f>IF(FN_MC!B145="","*",FN_MC!B145)</f>
        <v>46066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>
        <f>IF(FN_MC!B146="","*",FN_MC!B146)</f>
        <v>46066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>
        <f>IF(FN_MC!B147="","*",FN_MC!B147)</f>
        <v>46066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>
        <f>IF(FN_MC!B148="","*",FN_MC!B148)</f>
        <v>46066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1541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1542</v>
      </c>
      <c r="B3" s="91" t="s">
        <v>1543</v>
      </c>
      <c r="C3" s="91" t="s">
        <v>7</v>
      </c>
      <c r="D3" s="92" t="s">
        <v>1211</v>
      </c>
      <c r="E3" s="92" t="s">
        <v>366</v>
      </c>
      <c r="F3" s="92" t="s">
        <v>1544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1545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116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4512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0.41666666666666669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>Descarga de brita</v>
      </c>
      <c r="U131" s="98">
        <f ca="1">_xlfn.XLOOKUP(G131&amp;$U$3,BS_CONTROLE[CHAVE],BS_CONTROLE[Quantidade_11],"-")</f>
        <v>1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0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>
        <f>IF(FN_MC!B135="","*",FN_MC!B135)</f>
        <v>46066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*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>
        <f>IF(FN_MC!B137="","*",FN_MC!B137)</f>
        <v>46066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>
        <f>IF(FN_MC!B138="","*",FN_MC!B138)</f>
        <v>46066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>
        <f>IF(FN_MC!B139="","*",FN_MC!B139)</f>
        <v>46066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>
        <f>IF(FN_MC!B140="","*",FN_MC!B140)</f>
        <v>46066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>
        <f>IF(FN_MC!B141="","*",FN_MC!B141)</f>
        <v>46066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>
        <f>IF(FN_MC!B142="","*",FN_MC!B142)</f>
        <v>46066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>
        <f>IF(FN_MC!B143="","*",FN_MC!B143)</f>
        <v>46066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>
        <f>IF(FN_MC!B144="","*",FN_MC!B144)</f>
        <v>46066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>
        <f>IF(FN_MC!B145="","*",FN_MC!B145)</f>
        <v>46066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>
        <f>IF(FN_MC!B146="","*",FN_MC!B146)</f>
        <v>46066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>
        <f>IF(FN_MC!B147="","*",FN_MC!B147)</f>
        <v>46066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>
        <f>IF(FN_MC!B148="","*",FN_MC!B148)</f>
        <v>46066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1546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1547</v>
      </c>
      <c r="C4" s="191" t="s">
        <v>1548</v>
      </c>
      <c r="D4" s="191" t="s">
        <v>1549</v>
      </c>
      <c r="E4" s="191" t="s">
        <v>1550</v>
      </c>
      <c r="F4" s="191" t="s">
        <v>366</v>
      </c>
      <c r="G4" s="191" t="s">
        <v>1551</v>
      </c>
    </row>
    <row r="5" spans="2:7">
      <c r="B5" s="192" t="s">
        <v>1552</v>
      </c>
      <c r="C5" s="192">
        <v>309525</v>
      </c>
      <c r="D5" s="192" t="s">
        <v>1553</v>
      </c>
      <c r="E5" s="192" t="s">
        <v>249</v>
      </c>
      <c r="F5" s="192" t="s">
        <v>1554</v>
      </c>
      <c r="G5" s="193">
        <v>46296</v>
      </c>
    </row>
    <row r="6" spans="2:7">
      <c r="B6" s="192" t="s">
        <v>1555</v>
      </c>
      <c r="C6" s="192">
        <v>257410</v>
      </c>
      <c r="D6" s="192" t="s">
        <v>1556</v>
      </c>
      <c r="E6" s="192" t="s">
        <v>249</v>
      </c>
      <c r="F6" s="192" t="s">
        <v>1554</v>
      </c>
      <c r="G6" s="193"/>
    </row>
    <row r="7" spans="2:7">
      <c r="B7" s="192" t="s">
        <v>1481</v>
      </c>
      <c r="C7" s="192">
        <v>256875</v>
      </c>
      <c r="D7" s="192" t="s">
        <v>1557</v>
      </c>
      <c r="E7" s="192" t="s">
        <v>249</v>
      </c>
      <c r="F7" s="192" t="s">
        <v>1554</v>
      </c>
      <c r="G7" s="193">
        <v>46296</v>
      </c>
    </row>
    <row r="8" spans="2:7">
      <c r="B8" s="192" t="s">
        <v>1558</v>
      </c>
      <c r="C8" s="192">
        <v>257278</v>
      </c>
      <c r="D8" s="192" t="s">
        <v>1559</v>
      </c>
      <c r="E8" s="192" t="s">
        <v>240</v>
      </c>
      <c r="F8" s="192" t="s">
        <v>1560</v>
      </c>
      <c r="G8" s="193">
        <v>46235</v>
      </c>
    </row>
    <row r="9" spans="2:7">
      <c r="B9" s="192" t="s">
        <v>1561</v>
      </c>
      <c r="C9" s="192">
        <v>261794</v>
      </c>
      <c r="D9" s="192" t="s">
        <v>1562</v>
      </c>
      <c r="E9" s="192" t="s">
        <v>240</v>
      </c>
      <c r="F9" s="192" t="s">
        <v>1560</v>
      </c>
      <c r="G9" s="193">
        <v>46082</v>
      </c>
    </row>
    <row r="10" spans="2:7">
      <c r="B10" s="192" t="s">
        <v>1563</v>
      </c>
      <c r="C10" s="192">
        <v>257033</v>
      </c>
      <c r="D10" s="192" t="s">
        <v>1564</v>
      </c>
      <c r="E10" s="192" t="s">
        <v>240</v>
      </c>
      <c r="F10" s="192" t="s">
        <v>480</v>
      </c>
      <c r="G10" s="192" t="s">
        <v>1565</v>
      </c>
    </row>
    <row r="11" spans="2:7">
      <c r="B11" s="192" t="s">
        <v>1566</v>
      </c>
      <c r="C11" s="192">
        <v>396578</v>
      </c>
      <c r="D11" s="192" t="s">
        <v>1567</v>
      </c>
      <c r="E11" s="192" t="s">
        <v>240</v>
      </c>
      <c r="F11" s="192" t="s">
        <v>480</v>
      </c>
      <c r="G11" s="192" t="s">
        <v>1565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1568</v>
      </c>
      <c r="D5" s="274"/>
      <c r="E5" s="274"/>
      <c r="F5" s="274"/>
      <c r="G5" s="274"/>
      <c r="H5" s="274"/>
      <c r="I5" s="274"/>
      <c r="J5" s="275"/>
      <c r="K5" s="276" t="s">
        <v>1569</v>
      </c>
      <c r="L5" s="277"/>
      <c r="M5" s="277"/>
      <c r="N5" s="277"/>
      <c r="O5" s="278" t="s">
        <v>1570</v>
      </c>
      <c r="P5" s="279"/>
      <c r="Q5" s="280"/>
    </row>
    <row r="6" spans="1:17" s="81" customFormat="1" ht="15.75" customHeight="1">
      <c r="A6" s="75" t="s">
        <v>1544</v>
      </c>
      <c r="B6" s="82" t="s">
        <v>1543</v>
      </c>
      <c r="C6" s="83" t="s">
        <v>1211</v>
      </c>
      <c r="D6" s="84" t="s">
        <v>1212</v>
      </c>
      <c r="E6" s="83" t="s">
        <v>1571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1572</v>
      </c>
      <c r="M6" s="116" t="s">
        <v>29</v>
      </c>
      <c r="N6" s="117" t="s">
        <v>1206</v>
      </c>
      <c r="O6" s="165" t="s">
        <v>1249</v>
      </c>
      <c r="P6" s="128"/>
      <c r="Q6" s="139" t="s">
        <v>1573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1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1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1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0.41666666666666669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>
        <f>IF(FN_MC!B135="","*",FN_MC!B135)</f>
        <v>46066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*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*</v>
      </c>
      <c r="G158" s="87" t="str">
        <f>IF(FN_MC!M136="","*",FN_MC!M136)</f>
        <v>TBSN</v>
      </c>
      <c r="H158" s="125">
        <f>IF(FN_MC!K136="","*",FN_MC!K136)</f>
        <v>662.3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>
        <f>IF(FN_MC!B137="","*",FN_MC!B137)</f>
        <v>46066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>
        <f>IF(FN_MC!B140="","*",FN_MC!B140)</f>
        <v>46066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>
        <f>IF(FN_MC!B141="","*",FN_MC!B141)</f>
        <v>46066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>
        <f>IF(FN_MC!B145="","*",FN_MC!B145)</f>
        <v>46066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>
        <f>IF(FN_MC!B146="","*",FN_MC!B146)</f>
        <v>46066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>
        <f>IF(FN_MC!B147="","*",FN_MC!B147)</f>
        <v>46066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>
        <f>IF(FN_MC!B148="","*",FN_MC!B148)</f>
        <v>46066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2026-02-12T14:47:34Z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