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959" documentId="120_S{118792C3-22EF-5104-A093-F22BFE3913F3}" xr6:coauthVersionLast="47" xr6:coauthVersionMax="47" xr10:uidLastSave="{70D798FF-3B24-41F2-9306-628890D89DDA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6" i="1" l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7" i="1" a="1"/>
  <c r="M167" i="1"/>
  <c r="M168" i="1" a="1"/>
  <c r="M168" i="1" s="1"/>
  <c r="AM168" i="1" s="1"/>
  <c r="M170" i="1" a="1"/>
  <c r="M170" i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/>
  <c r="M180" i="1" a="1"/>
  <c r="M180" i="1" s="1"/>
  <c r="AM180" i="1" s="1"/>
  <c r="M181" i="1" a="1"/>
  <c r="M181" i="1" s="1"/>
  <c r="AM183" i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3" i="1"/>
  <c r="AM274" i="1"/>
  <c r="AM275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13" i="11" l="1"/>
  <c r="AM317" i="1"/>
  <c r="K383" i="11"/>
  <c r="AM387" i="1"/>
  <c r="L369" i="10" s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N126" i="10" s="1"/>
  <c r="K95" i="11"/>
  <c r="AM98" i="1"/>
  <c r="K56" i="11"/>
  <c r="AM59" i="1"/>
  <c r="K24" i="11"/>
  <c r="AM27" i="1"/>
  <c r="L28" i="10" s="1"/>
  <c r="K87" i="11"/>
  <c r="AM90" i="1"/>
  <c r="K80" i="11"/>
  <c r="AM83" i="1"/>
  <c r="K49" i="11"/>
  <c r="AM52" i="1"/>
  <c r="L53" i="10" s="1"/>
  <c r="K113" i="11"/>
  <c r="AM116" i="1"/>
  <c r="K75" i="11"/>
  <c r="AM78" i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K353" i="11"/>
  <c r="AM357" i="1"/>
  <c r="L339" i="10" s="1"/>
  <c r="K350" i="11"/>
  <c r="AM354" i="1"/>
  <c r="L336" i="10" s="1"/>
  <c r="K326" i="11"/>
  <c r="AM330" i="1"/>
  <c r="K324" i="11"/>
  <c r="AM328" i="1"/>
  <c r="L310" i="10" s="1"/>
  <c r="K317" i="11"/>
  <c r="AM321" i="1"/>
  <c r="L303" i="10" s="1"/>
  <c r="K315" i="11"/>
  <c r="AM319" i="1"/>
  <c r="K308" i="11"/>
  <c r="AM312" i="1"/>
  <c r="L294" i="10" s="1"/>
  <c r="K306" i="11"/>
  <c r="AM310" i="1"/>
  <c r="L292" i="10" s="1"/>
  <c r="K299" i="11"/>
  <c r="AM303" i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K359" i="11"/>
  <c r="AM363" i="1"/>
  <c r="L345" i="10" s="1"/>
  <c r="K335" i="11"/>
  <c r="AM339" i="1"/>
  <c r="L321" i="10" s="1"/>
  <c r="K332" i="11"/>
  <c r="AM336" i="1"/>
  <c r="K320" i="11"/>
  <c r="AM324" i="1"/>
  <c r="L306" i="10" s="1"/>
  <c r="K318" i="11"/>
  <c r="AM322" i="1"/>
  <c r="L304" i="10" s="1"/>
  <c r="K311" i="11"/>
  <c r="AM315" i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L453" i="10"/>
  <c r="N453" i="10"/>
  <c r="N450" i="10"/>
  <c r="L435" i="10"/>
  <c r="N435" i="10"/>
  <c r="L423" i="10"/>
  <c r="N411" i="10"/>
  <c r="L408" i="10"/>
  <c r="N402" i="10"/>
  <c r="L390" i="10"/>
  <c r="N389" i="10"/>
  <c r="L387" i="10"/>
  <c r="N387" i="10"/>
  <c r="L383" i="10"/>
  <c r="L381" i="10"/>
  <c r="L380" i="10"/>
  <c r="L378" i="10"/>
  <c r="N378" i="10"/>
  <c r="L377" i="10"/>
  <c r="N375" i="10"/>
  <c r="L371" i="10"/>
  <c r="N369" i="10"/>
  <c r="L363" i="10"/>
  <c r="N363" i="10"/>
  <c r="L360" i="10"/>
  <c r="N360" i="10"/>
  <c r="L358" i="10"/>
  <c r="N357" i="10"/>
  <c r="L353" i="10"/>
  <c r="L351" i="10"/>
  <c r="N351" i="10"/>
  <c r="L348" i="10"/>
  <c r="N348" i="10"/>
  <c r="N345" i="10"/>
  <c r="N344" i="10"/>
  <c r="L342" i="10"/>
  <c r="N342" i="10"/>
  <c r="L338" i="10"/>
  <c r="L333" i="10"/>
  <c r="N333" i="10"/>
  <c r="L332" i="10"/>
  <c r="L331" i="10"/>
  <c r="L330" i="10"/>
  <c r="N328" i="10"/>
  <c r="L327" i="10"/>
  <c r="N325" i="10"/>
  <c r="L324" i="10"/>
  <c r="N324" i="10"/>
  <c r="N323" i="10"/>
  <c r="L318" i="10"/>
  <c r="N318" i="10"/>
  <c r="L316" i="10"/>
  <c r="L315" i="10"/>
  <c r="N315" i="10"/>
  <c r="L313" i="10"/>
  <c r="L312" i="10"/>
  <c r="N312" i="10"/>
  <c r="L311" i="10"/>
  <c r="N311" i="10"/>
  <c r="N310" i="10"/>
  <c r="L308" i="10"/>
  <c r="N308" i="10"/>
  <c r="L307" i="10"/>
  <c r="L305" i="10"/>
  <c r="N305" i="10"/>
  <c r="L302" i="10"/>
  <c r="N302" i="10"/>
  <c r="L301" i="10"/>
  <c r="N301" i="10"/>
  <c r="L300" i="10"/>
  <c r="L299" i="10"/>
  <c r="N299" i="10"/>
  <c r="L297" i="10"/>
  <c r="N297" i="10"/>
  <c r="L296" i="10"/>
  <c r="N296" i="10"/>
  <c r="N295" i="10"/>
  <c r="L293" i="10"/>
  <c r="N293" i="10"/>
  <c r="N292" i="10"/>
  <c r="L291" i="10"/>
  <c r="N291" i="10"/>
  <c r="L290" i="10"/>
  <c r="N290" i="10"/>
  <c r="L287" i="10"/>
  <c r="N287" i="10"/>
  <c r="L286" i="10"/>
  <c r="L285" i="10"/>
  <c r="N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317" i="10" l="1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<sst xmlns="http://schemas.openxmlformats.org/spreadsheetml/2006/main" count="6448" uniqueCount="1439">
  <si>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</si>
  <si>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</si>
  <si>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</si>
  <si>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</si>
  <si>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</si>
  <si>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</si>
  <si>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</si>
  <si>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</si>
  <si>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</si>
  <si>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</si>
  <si>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</si>
  <si>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</si>
  <si>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</si>
  <si>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</si>
  <si>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</si>
  <si>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</si>
  <si>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</si>
  <si>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</si>
  <si>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</si>
  <si>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</si>
  <si>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</si>
  <si>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</si>
  <si>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</si>
  <si>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</si>
  <si>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</si>
  <si>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</si>
  <si>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</si>
  <si>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</si>
  <si>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</si>
  <si>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</si>
  <si>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</si>
  <si>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</si>
  <si>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</si>
  <si>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</si>
  <si>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</si>
  <si>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</si>
  <si>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</si>
  <si>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</si>
  <si>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</si>
  <si>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</si>
  <si>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</si>
  <si>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</si>
  <si>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</si>
  <si>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</si>
  <si>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</si>
  <si>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</si>
  <si>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</si>
  <si>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</si>
  <si>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</si>
  <si>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</si>
  <si>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</si>
  <si>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</si>
  <si>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</si>
  <si>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</si>
  <si>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</si>
  <si>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</si>
  <si>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</si>
  <si>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</si>
  <si>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</si>
  <si>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</si>
  <si>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</si>
  <si>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</si>
  <si>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</si>
  <si>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</si>
  <si>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</si>
  <si>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</si>
  <si>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</si>
  <si>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</si>
  <si>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</si>
  <si>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</si>
  <si>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</si>
  <si>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</si>
  <si>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</si>
  <si>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</si>
  <si>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</si>
  <si>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</si>
  <si>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</si>
  <si>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</si>
  <si>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</si>
  <si>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</si>
  <si>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</si>
  <si>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</si>
  <si>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</si>
  <si>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</si>
  <si>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</si>
  <si>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</si>
  <si>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</si>
  <si>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</si>
  <si>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</si>
  <si>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</si>
  <si>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</si>
  <si>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</si>
  <si>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</si>
  <si>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</si>
  <si>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</si>
  <si>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</si>
  <si>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</si>
  <si>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</si>
  <si>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</si>
  <si>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</si>
  <si>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</si>
  <si>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</si>
  <si>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</si>
  <si>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</si>
  <si>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</si>
  <si>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</si>
  <si>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</si>
  <si>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</si>
  <si>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</si>
  <si>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</si>
  <si>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</si>
  <si>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</si>
  <si>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</si>
  <si>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</si>
  <si>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</si>
  <si>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</si>
  <si>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</si>
  <si>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</si>
  <si>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</si>
  <si>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</si>
  <si>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</si>
  <si>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</si>
  <si>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</si>
  <si>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</si>
  <si>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</si>
  <si>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</si>
  <si>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</si>
  <si>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</si>
  <si>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</si>
  <si>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</si>
  <si>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</si>
  <si>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</si>
  <si>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</si>
  <si>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</si>
  <si>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</si>
  <si>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</si>
  <si>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</si>
  <si>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</si>
  <si>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</si>
  <si>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</si>
  <si>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</si>
  <si>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</si>
  <si>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</si>
  <si>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</si>
  <si>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</si>
  <si>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</si>
  <si>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</si>
  <si>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</si>
  <si>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</si>
  <si>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</si>
  <si>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</si>
  <si>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</si>
  <si>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</si>
  <si>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</si>
  <si>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</si>
  <si>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</si>
  <si>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</si>
  <si>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</si>
  <si>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</si>
  <si>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</si>
  <si>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</si>
  <si>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</si>
  <si>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</si>
  <si>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</si>
  <si>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</si>
  <si>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</si>
  <si>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</si>
  <si>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</si>
  <si>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</si>
  <si>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</si>
  <si>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</si>
  <si>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</si>
  <si>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</si>
  <si>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</si>
  <si>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</si>
  <si>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</si>
  <si>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</si>
  <si>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</si>
  <si>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</si>
  <si>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</si>
  <si>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</si>
  <si>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</si>
  <si>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</si>
  <si>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</si>
  <si>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</si>
  <si>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</si>
  <si>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</si>
  <si>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</si>
  <si>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</si>
  <si>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</si>
  <si>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</si>
  <si>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</si>
  <si>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</si>
  <si>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</si>
  <si>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</si>
  <si>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</si>
  <si>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</si>
  <si>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</si>
  <si>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</si>
  <si>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</si>
  <si>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</si>
  <si>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</si>
  <si>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</si>
  <si>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</si>
  <si>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</si>
  <si>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</si>
  <si>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</si>
  <si>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</si>
  <si>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</si>
  <si>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</si>
  <si>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</si>
  <si>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</si>
  <si>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</si>
  <si>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</si>
  <si>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</si>
  <si>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</si>
  <si>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</si>
  <si>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</si>
  <si>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</si>
  <si>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</si>
  <si>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</si>
  <si>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</si>
  <si>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</si>
  <si>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</si>
  <si>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</si>
  <si>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</si>
  <si>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</si>
  <si>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</si>
  <si>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</si>
  <si>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</si>
  <si>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</si>
  <si>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</si>
  <si>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</si>
  <si>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</si>
  <si>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</si>
  <si>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</si>
  <si>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</si>
  <si>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</si>
  <si>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</si>
  <si>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</si>
  <si>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</si>
  <si>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</si>
  <si>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</si>
  <si>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</si>
  <si>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</si>
  <si>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</si>
  <si>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</si>
  <si>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</si>
  <si>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</si>
  <si>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</si>
  <si>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</si>
  <si>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</si>
  <si>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</si>
  <si>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</si>
  <si>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</si>
  <si>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</si>
  <si>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</si>
  <si>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</si>
  <si>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</si>
  <si>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</si>
  <si>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</si>
  <si>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</si>
  <si>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</si>
  <si>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</si>
  <si>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</si>
  <si>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</si>
  <si>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</si>
  <si>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</si>
  <si>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</si>
  <si>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</si>
  <si>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</si>
  <si>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</si>
  <si>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</si>
  <si>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</si>
  <si>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</si>
  <si>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</si>
  <si>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</si>
  <si>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</si>
  <si>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</si>
  <si>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</si>
  <si>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</si>
  <si>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</si>
  <si>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</si>
  <si>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</si>
  <si>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</si>
  <si>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</si>
  <si>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</si>
  <si>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</si>
  <si>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</si>
  <si>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</si>
  <si>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</si>
  <si>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</si>
  <si>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</si>
  <si>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</si>
  <si>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</si>
  <si>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</si>
  <si>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</si>
  <si>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</si>
  <si>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</si>
  <si>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</si>
  <si>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</si>
  <si>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</si>
  <si>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</si>
  <si>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</si>
  <si>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</si>
  <si>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</si>
  <si>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</si>
  <si>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</si>
  <si>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</si>
  <si>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</si>
  <si>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</si>
  <si>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</si>
  <si>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</si>
  <si>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</si>
  <si>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</si>
  <si>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</si>
  <si>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</si>
  <si>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</si>
  <si>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</si>
  <si>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</si>
  <si>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</si>
  <si>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</si>
  <si>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</si>
  <si>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</si>
  <si>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</si>
  <si>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</si>
  <si>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</si>
  <si>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</si>
  <si>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</si>
  <si>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</si>
  <si>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</si>
  <si>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</si>
  <si>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</si>
  <si>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</si>
  <si>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</si>
  <si>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</si>
  <si>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</si>
  <si>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</si>
  <si>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</si>
  <si>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</si>
  <si>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</si>
  <si>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</si>
  <si>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</si>
  <si>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</si>
  <si>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</si>
  <si>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</si>
  <si>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</si>
  <si>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</si>
  <si>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</si>
  <si>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</si>
  <si>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</si>
  <si>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</si>
  <si>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</si>
  <si>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</si>
  <si>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</si>
  <si>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</si>
  <si>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</si>
  <si>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</si>
  <si>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</si>
  <si>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</si>
  <si>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</si>
  <si>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</si>
  <si>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</si>
  <si>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</si>
  <si>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</si>
  <si>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</si>
  <si>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</si>
  <si>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</si>
  <si>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</si>
  <si>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</si>
  <si>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</si>
  <si>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</si>
  <si>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</si>
  <si>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</si>
  <si>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</si>
  <si>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</si>
  <si>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</si>
  <si>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</si>
  <si>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</si>
  <si>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</si>
  <si>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</si>
  <si>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</si>
  <si>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</si>
  <si>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</si>
  <si>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</si>
  <si>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</si>
  <si>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</si>
  <si>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</si>
  <si>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</si>
  <si>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</si>
  <si>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</si>
  <si>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</si>
  <si>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</si>
  <si>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</si>
  <si>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</si>
  <si>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</si>
  <si>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</si>
  <si>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</si>
  <si>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</si>
  <si>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</si>
  <si>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</si>
  <si>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</si>
  <si>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</si>
  <si>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</si>
  <si>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</si>
  <si>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</si>
  <si>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</si>
  <si>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</si>
  <si>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</si>
  <si>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</si>
  <si>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</si>
  <si>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</si>
  <si>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</si>
  <si>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</si>
  <si>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</si>
  <si>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</si>
  <si>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</si>
  <si>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</si>
  <si>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</si>
  <si>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</si>
  <si>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</si>
  <si>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</si>
  <si>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</si>
  <si>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</si>
  <si>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</si>
  <si>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</si>
  <si>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</si>
  <si>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</si>
  <si>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</si>
  <si>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</si>
  <si>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</si>
  <si>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</si>
  <si>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</si>
  <si>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</si>
  <si>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</si>
  <si>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</si>
  <si>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</si>
  <si>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</si>
  <si>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</si>
  <si>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</si>
  <si>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</si>
  <si>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</si>
  <si>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</si>
  <si>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</si>
  <si>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</si>
  <si>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</si>
  <si>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</si>
  <si>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</si>
  <si>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</si>
  <si>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</si>
  <si>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</si>
  <si>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</si>
  <si>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</si>
  <si>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</si>
  <si>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</si>
  <si>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</si>
  <si>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</si>
  <si>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</si>
  <si>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</si>
  <si>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</si>
  <si>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</si>
  <si>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</si>
  <si>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</si>
  <si>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</si>
  <si>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</si>
  <si>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</si>
  <si>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</si>
  <si>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</si>
  <si>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</si>
  <si>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</si>
  <si>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</si>
  <si>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</si>
  <si>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</si>
  <si>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</si>
  <si>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</si>
  <si>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</si>
  <si>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</si>
  <si>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</si>
  <si>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</si>
  <si>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</si>
  <si>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</si>
  <si>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</si>
  <si>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</si>
  <si>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</si>
  <si>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</si>
  <si>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</si>
  <si>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</si>
  <si>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</si>
  <si>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</si>
  <si>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</si>
  <si>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</si>
  <si>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</si>
  <si>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</si>
  <si>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</si>
  <si>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</si>
  <si>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</si>
  <si>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</si>
  <si>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</si>
  <si>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</si>
  <si>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</si>
  <si>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</si>
  <si>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</si>
  <si>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</si>
  <si>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</si>
  <si>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</si>
  <si>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</si>
  <si>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</si>
  <si>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</si>
  <si>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</si>
  <si>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</si>
  <si>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</si>
  <si>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</si>
  <si>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</si>
  <si>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</si>
  <si>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</si>
  <si>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</si>
  <si>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</si>
  <si>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</si>
  <si>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</si>
  <si>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</si>
  <si>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</si>
  <si>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</si>
  <si>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</si>
  <si>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</si>
  <si>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</si>
  <si>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</si>
  <si>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</si>
  <si>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</si>
  <si>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</si>
  <si>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</si>
  <si>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</si>
  <si>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</si>
  <si>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</si>
  <si>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</si>
  <si>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</si>
  <si>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</si>
  <si>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</si>
  <si>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</si>
  <si>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</si>
  <si>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</si>
  <si>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</si>
  <si>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</si>
  <si>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</si>
  <si>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</si>
  <si>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</si>
  <si>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</si>
  <si>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</si>
  <si>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</si>
  <si>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</si>
  <si>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</si>
  <si>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</si>
  <si>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</si>
  <si>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</si>
  <si>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</si>
  <si>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</si>
  <si>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</si>
  <si>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</si>
  <si>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</si>
  <si>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</si>
  <si>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</si>
  <si>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</si>
  <si>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</si>
  <si>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</si>
  <si>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</si>
  <si>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</si>
  <si>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</si>
  <si>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</si>
  <si>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</si>
  <si>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</si>
  <si>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</si>
  <si>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</si>
  <si>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</si>
  <si>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</si>
  <si>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</si>
  <si>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</si>
  <si>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</si>
  <si>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</si>
  <si>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</si>
  <si>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</si>
  <si>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</si>
  <si>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</si>
  <si>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</si>
  <si>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</si>
  <si>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</si>
  <si>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</si>
  <si>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</si>
  <si>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</si>
  <si>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</si>
  <si>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</si>
  <si>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</si>
  <si>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</si>
  <si>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</si>
  <si>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</si>
  <si>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</si>
  <si>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</si>
  <si>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</si>
  <si>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</si>
  <si>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</si>
  <si>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</si>
  <si>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</si>
  <si>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</si>
  <si>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</si>
  <si>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</si>
  <si>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</si>
  <si>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</si>
  <si>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</si>
  <si>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</si>
  <si>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</si>
  <si>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</si>
  <si>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</si>
  <si>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</si>
  <si>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</si>
  <si>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</si>
  <si>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</si>
  <si>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</si>
  <si>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</si>
  <si>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</si>
  <si>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</si>
  <si>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</si>
  <si>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</si>
  <si>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</si>
  <si>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</si>
  <si>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</si>
  <si>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</si>
  <si>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</si>
  <si>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</si>
  <si>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</si>
  <si>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</si>
  <si>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</si>
  <si>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</si>
  <si>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</si>
  <si>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</si>
  <si>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</si>
  <si>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</si>
  <si>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</si>
  <si>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</si>
  <si>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</si>
  <si>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</si>
  <si>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</si>
  <si>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</si>
  <si>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</si>
  <si>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</si>
  <si>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</si>
  <si>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</si>
  <si>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</si>
  <si>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</si>
  <si>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</si>
  <si>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</si>
  <si>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</si>
  <si>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</si>
  <si>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</si>
  <si>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</si>
  <si>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</si>
  <si>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</si>
  <si>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</si>
  <si>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</si>
  <si>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</si>
  <si>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</si>
  <si>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</si>
  <si>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</si>
  <si>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</si>
  <si>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</si>
  <si>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</si>
  <si>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</si>
  <si>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</si>
  <si>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</si>
  <si>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</si>
  <si>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</si>
  <si>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</si>
  <si>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</si>
  <si>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</si>
  <si>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</si>
  <si>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</si>
  <si>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</si>
  <si>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</si>
  <si>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</si>
  <si>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</si>
  <si>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</si>
  <si>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</si>
  <si>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</si>
  <si>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</si>
  <si>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</si>
  <si>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</si>
  <si>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</si>
  <si>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</si>
  <si>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</si>
  <si>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</si>
  <si>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</si>
  <si>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</si>
  <si>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</si>
  <si>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</si>
  <si>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</si>
  <si>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</si>
  <si>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</si>
  <si>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</si>
  <si>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</si>
  <si>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</si>
  <si>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</si>
  <si>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</si>
  <si>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</si>
  <si>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</si>
  <si>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</si>
  <si>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</si>
  <si>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</si>
  <si>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</si>
  <si>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</si>
  <si>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</si>
  <si>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</si>
  <si>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</si>
  <si>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</si>
  <si>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</si>
  <si>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</si>
  <si>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</si>
  <si>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</si>
  <si>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</si>
  <si>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</si>
  <si>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</si>
  <si>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</si>
  <si>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</si>
  <si>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</si>
  <si>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</si>
  <si>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</si>
  <si>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</si>
  <si>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</si>
  <si>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</si>
  <si>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</si>
  <si>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</si>
  <si>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</si>
  <si>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</si>
  <si>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</si>
  <si>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</si>
  <si>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</si>
  <si>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</si>
  <si>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</si>
  <si>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</si>
  <si>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</si>
  <si>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</si>
  <si>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</si>
  <si>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</si>
  <si>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</si>
  <si>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</si>
  <si>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</si>
  <si>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</si>
  <si>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</si>
  <si>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</si>
  <si>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</si>
  <si>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</si>
  <si>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</si>
  <si>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</si>
  <si>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</si>
  <si>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</si>
  <si>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</si>
  <si>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</si>
  <si>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</si>
  <si>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</si>
  <si>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</si>
  <si>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</si>
  <si>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</si>
  <si>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</si>
  <si>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</si>
  <si>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</si>
  <si>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</si>
  <si>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</si>
  <si>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</si>
  <si>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</si>
  <si>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</si>
  <si>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</si>
  <si>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</si>
  <si>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</si>
  <si>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</si>
  <si>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</si>
  <si>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</si>
  <si>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</si>
  <si>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</si>
  <si>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</si>
  <si>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</si>
  <si>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</si>
  <si>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</si>
  <si>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</si>
  <si>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</si>
  <si>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</si>
  <si>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</si>
  <si>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</si>
  <si>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</si>
  <si>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</si>
  <si>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</si>
  <si>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</si>
  <si>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</si>
  <si>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</si>
  <si>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</si>
  <si>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</si>
  <si>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</si>
  <si>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</si>
  <si>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</si>
  <si>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</si>
  <si>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</si>
  <si>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</si>
  <si>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</si>
  <si>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</si>
  <si>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</si>
  <si>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</si>
  <si>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</si>
  <si>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</si>
  <si>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</si>
  <si>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</si>
  <si>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</si>
  <si>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</si>
  <si>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</si>
  <si>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</si>
  <si>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</si>
  <si>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</si>
  <si>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</si>
  <si>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</si>
  <si>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</si>
  <si>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</si>
  <si>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</si>
  <si>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</si>
  <si>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</si>
  <si>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</si>
  <si>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</si>
  <si>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</si>
  <si>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</si>
  <si>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</si>
  <si>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</si>
  <si>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</si>
  <si>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</si>
  <si>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</si>
  <si>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</si>
  <si>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</si>
  <si>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</si>
  <si>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</si>
  <si>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</si>
  <si>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</si>
  <si>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</si>
  <si>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</si>
  <si>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</si>
  <si>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</si>
  <si>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</si>
  <si>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</si>
  <si>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</si>
  <si>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</si>
  <si>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</si>
  <si>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</si>
  <si>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</si>
  <si>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</si>
  <si>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</si>
  <si>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</si>
  <si>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</si>
  <si>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</si>
  <si>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</si>
  <si>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</si>
  <si>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</si>
  <si>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</si>
  <si>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</si>
  <si>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</si>
  <si>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</si>
  <si>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</si>
  <si>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</si>
  <si>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</si>
  <si>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</si>
  <si>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</si>
  <si>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</si>
  <si>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</si>
  <si>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</si>
  <si>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</si>
  <si>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</si>
  <si>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</si>
  <si>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</si>
  <si>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</si>
  <si>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</si>
  <si>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</si>
  <si>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</si>
  <si>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</si>
  <si>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</si>
  <si>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</si>
  <si>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</si>
  <si>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</si>
  <si>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</si>
  <si>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</si>
  <si>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</si>
  <si>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</si>
  <si>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</si>
  <si>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</si>
  <si>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</si>
  <si>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</si>
  <si>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</si>
  <si>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</si>
  <si>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</si>
  <si>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</si>
  <si>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</si>
  <si>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</si>
  <si>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</si>
  <si>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</si>
  <si>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</si>
  <si>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</si>
  <si>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</si>
  <si>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</si>
  <si>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</si>
  <si>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</si>
  <si>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</si>
  <si>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</si>
  <si>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</si>
  <si>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</si>
  <si>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</si>
  <si>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</si>
  <si>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</si>
  <si>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</si>
  <si>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</si>
  <si>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</si>
  <si>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</si>
  <si>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</si>
  <si>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</si>
  <si>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</si>
  <si>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</si>
  <si>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</si>
  <si>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</si>
  <si>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</si>
  <si>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</si>
  <si>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</si>
  <si>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</si>
  <si>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</si>
  <si>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</si>
  <si>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</si>
  <si>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</si>
  <si>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</si>
  <si>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</si>
  <si>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</si>
  <si>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</si>
  <si>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</si>
  <si>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</si>
  <si>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</si>
  <si>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</si>
  <si>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</si>
  <si>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</si>
  <si>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</si>
  <si>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</si>
  <si>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</si>
  <si>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</si>
  <si>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</si>
  <si>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</si>
  <si>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</si>
  <si>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</si>
  <si>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</si>
  <si>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</si>
  <si>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</si>
  <si>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</si>
  <si>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</si>
  <si>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</si>
  <si>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</si>
  <si>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</si>
  <si>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</si>
  <si>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</si>
  <si>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</si>
  <si>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</si>
  <si>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</si>
  <si>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</si>
  <si>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</si>
  <si>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</si>
  <si>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</si>
  <si>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</si>
  <si>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</si>
  <si>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</si>
  <si>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</si>
  <si>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</si>
  <si>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</si>
  <si>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</si>
  <si>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</si>
  <si>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</si>
  <si>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</si>
  <si>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</si>
  <si>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</si>
  <si>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</si>
  <si>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</si>
  <si>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</si>
  <si>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</si>
  <si>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</si>
  <si>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</si>
  <si>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</si>
  <si>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</si>
  <si>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</si>
  <si>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</si>
  <si>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</si>
  <si>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</si>
  <si>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</si>
  <si>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</si>
  <si>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</si>
  <si>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</si>
  <si>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</si>
  <si>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</si>
  <si>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</si>
  <si>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</si>
  <si>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</si>
  <si>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</si>
  <si>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</si>
  <si>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</si>
  <si>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</si>
  <si>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</si>
  <si>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</si>
  <si>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</si>
  <si>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</si>
  <si>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</si>
  <si>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</si>
  <si>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</si>
  <si>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</si>
  <si>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</si>
  <si>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</si>
  <si>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</si>
  <si>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</si>
  <si>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</si>
  <si>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</si>
  <si>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</si>
  <si>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</si>
  <si>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</si>
  <si>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</si>
  <si>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</si>
  <si>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</si>
  <si>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</si>
  <si>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</si>
  <si>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</si>
  <si>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</si>
  <si>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</si>
  <si>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</si>
  <si>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</si>
  <si>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</si>
  <si>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</si>
  <si>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</si>
  <si>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</si>
  <si>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</si>
  <si>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</si>
  <si>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</si>
  <si>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</si>
  <si>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</si>
  <si>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</si>
  <si>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</si>
  <si>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</si>
  <si>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</si>
  <si>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</si>
  <si>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</si>
  <si>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</si>
  <si>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</si>
  <si>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</si>
  <si>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</si>
  <si>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</si>
  <si>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</si>
  <si>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</si>
  <si>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</si>
  <si>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</si>
  <si>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</si>
  <si>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</si>
  <si>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</si>
  <si>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</si>
  <si>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</si>
  <si>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</si>
  <si>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</si>
  <si>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</si>
  <si>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</si>
  <si>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</si>
  <si>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</si>
  <si>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</si>
  <si>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</si>
  <si>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</si>
  <si>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</si>
  <si>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</si>
  <si>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</si>
  <si>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</si>
  <si>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</si>
  <si>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</si>
  <si>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</si>
  <si>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</si>
  <si>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</si>
  <si>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</si>
  <si>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</si>
  <si>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</si>
  <si>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</si>
  <si>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</si>
  <si>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</si>
  <si>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</si>
  <si>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</si>
  <si>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</si>
  <si>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</si>
  <si>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</si>
  <si>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</si>
  <si>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</si>
  <si>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</si>
  <si>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</si>
  <si>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</si>
  <si>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</si>
  <si>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</si>
  <si>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</si>
  <si>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</si>
  <si>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</si>
  <si>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</si>
  <si>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</si>
  <si>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</si>
  <si>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</si>
  <si>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</si>
  <si>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</si>
  <si>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</si>
  <si>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</si>
  <si>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</si>
  <si>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</si>
  <si>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</si>
  <si>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</si>
  <si>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</si>
  <si>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</si>
  <si>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</si>
  <si>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</si>
  <si>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</si>
  <si>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</si>
  <si>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</si>
  <si>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</si>
  <si>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</si>
  <si>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</si>
  <si>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</si>
  <si>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</si>
  <si>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</si>
  <si>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</si>
  <si>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</si>
  <si>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</si>
  <si>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</si>
  <si>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</si>
  <si>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</si>
  <si>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</si>
  <si>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</si>
  <si>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</si>
  <si>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</si>
  <si>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</si>
  <si>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</si>
  <si>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</si>
  <si>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</si>
  <si>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</si>
  <si>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</si>
  <si>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</si>
  <si>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</si>
  <si>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</si>
  <si>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</si>
  <si>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</si>
  <si>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</si>
  <si>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</si>
  <si>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</si>
  <si>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</si>
  <si>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</si>
  <si>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</si>
  <si>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</si>
  <si>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</si>
  <si>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</si>
  <si>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</si>
  <si>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</si>
  <si>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</si>
  <si>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</si>
  <si>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</si>
  <si>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</si>
  <si>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</si>
  <si>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</si>
  <si>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</si>
  <si>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</si>
  <si>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</si>
  <si>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</si>
  <si>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</si>
  <si>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</si>
  <si>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</si>
  <si>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</si>
  <si>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</si>
  <si>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</si>
  <si>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</si>
  <si>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</si>
  <si>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</si>
  <si>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</si>
  <si>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</si>
  <si>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</si>
  <si>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</si>
  <si>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</si>
  <si>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</si>
  <si>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</si>
  <si>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</si>
  <si>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</si>
  <si>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</si>
  <si>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</si>
  <si>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</si>
  <si>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</si>
  <si>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</si>
  <si>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</si>
  <si>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</si>
  <si>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</si>
  <si>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</si>
  <si>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</si>
  <si>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</si>
  <si>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</si>
  <si>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</si>
  <si>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</si>
  <si>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</si>
  <si>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</si>
  <si>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</si>
  <si>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</si>
  <si>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</si>
  <si>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</si>
  <si>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</si>
  <si>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</si>
  <si>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</si>
  <si>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</si>
  <si>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</si>
  <si>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</si>
  <si>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</si>
  <si>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</si>
  <si>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</si>
  <si>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</si>
  <si>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</si>
  <si>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</si>
  <si>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</si>
  <si>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</si>
  <si>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</si>
  <si>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</si>
  <si>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</si>
  <si>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</si>
  <si>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</si>
  <si>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</si>
  <si>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</si>
  <si>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</si>
  <si>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</si>
  <si>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</si>
  <si>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</si>
  <si>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</si>
  <si>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</si>
  <si>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</si>
  <si>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</si>
  <si>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</si>
  <si>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</si>
  <si>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</si>
  <si>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</si>
  <si>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</si>
  <si>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</si>
  <si>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</si>
  <si>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</si>
  <si>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</si>
  <si>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</si>
  <si>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</si>
  <si>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</si>
  <si>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</si>
  <si>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</si>
  <si>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</si>
  <si>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</si>
  <si>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</si>
  <si>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</si>
  <si>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</si>
  <si>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</si>
  <si>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</si>
  <si>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</si>
  <si>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</si>
  <si>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</si>
  <si>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</si>
  <si>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</si>
  <si>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</si>
  <si>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</si>
  <si>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</si>
  <si>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</si>
  <si>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</si>
  <si>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</si>
  <si>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</si>
  <si>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</si>
  <si>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</si>
  <si>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</si>
  <si>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</si>
  <si>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</si>
  <si>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</si>
  <si>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</si>
  <si>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</si>
  <si>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</si>
  <si>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</si>
  <si>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</si>
  <si>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</si>
  <si>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</si>
  <si>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</si>
  <si>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</si>
  <si>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</si>
  <si>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</si>
  <si>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</si>
  <si>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</si>
  <si>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</si>
  <si>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</si>
  <si>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</si>
  <si>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</si>
  <si>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</si>
  <si>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</si>
  <si>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</si>
  <si>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</si>
  <si>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</si>
  <si>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</si>
  <si>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</si>
  <si>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</si>
  <si>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</si>
  <si>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</si>
  <si>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</si>
  <si>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</si>
  <si>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</si>
  <si>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</si>
  <si>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</si>
  <si>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</si>
  <si>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</si>
  <si>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</si>
  <si>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</si>
  <si>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</si>
  <si>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</si>
  <si>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</si>
  <si>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</si>
  <si>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</si>
  <si>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</si>
  <si>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</si>
  <si>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</si>
  <si>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</si>
  <si>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</si>
  <si>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</si>
  <si>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</si>
  <si>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</si>
  <si>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</si>
  <si>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</si>
  <si>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</si>
  <si>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</si>
  <si>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</si>
  <si>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</si>
  <si>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</si>
  <si>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</si>
  <si>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</si>
  <si>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</si>
  <si>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</si>
  <si>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</si>
  <si>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</si>
  <si>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</si>
  <si>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</si>
  <si>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</si>
  <si>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</si>
  <si>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</si>
  <si>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</si>
  <si>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</si>
  <si>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</si>
  <si>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</si>
  <si>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</si>
  <si>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</si>
  <si>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</si>
  <si>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</si>
  <si>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</si>
  <si>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</si>
  <si>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</si>
  <si>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</si>
  <si>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</si>
  <si>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</si>
  <si>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</si>
  <si>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</si>
  <si>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</si>
  <si>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</si>
  <si>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</si>
  <si>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</si>
  <si>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</si>
  <si>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</si>
  <si>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</si>
  <si>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</si>
  <si>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</si>
  <si>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</si>
  <si>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</si>
  <si>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</si>
  <si>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</si>
  <si>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</si>
  <si>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</si>
  <si>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</si>
  <si>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</si>
  <si>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</si>
  <si>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</si>
  <si>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</si>
  <si>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</si>
  <si>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</si>
  <si>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</si>
  <si>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</si>
  <si>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</si>
  <si>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</si>
  <si>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</si>
  <si>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</si>
  <si>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</si>
  <si>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</si>
  <si>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</si>
  <si>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</si>
  <si>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</si>
  <si>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</si>
  <si>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</si>
  <si>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</si>
  <si>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</si>
  <si>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</si>
  <si>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</si>
  <si>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</si>
  <si>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</si>
  <si>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</si>
  <si>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</si>
  <si>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</si>
  <si>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</si>
  <si>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</si>
  <si>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</si>
  <si>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</si>
  <si>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</si>
  <si>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</si>
  <si>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</si>
  <si>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</si>
  <si>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</si>
  <si>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</si>
  <si>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</si>
  <si>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</si>
  <si>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</si>
  <si>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</si>
  <si>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</si>
  <si>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</si>
  <si>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>-+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</si>
  <si>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</si>
  <si>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</si>
  <si>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</si>
  <si>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</si>
  <si>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</si>
  <si>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</si>
  <si>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ZLI-N</t>
  </si>
  <si>
    <t>ZLIN</t>
  </si>
  <si>
    <t xml:space="preserve">Jair </t>
  </si>
  <si>
    <t>Substituição de jacaré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</si>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</sst>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W155" activePane="topRight" state="frozen"/>
      <selection pane="topRight" activeCell="AG169" sqref="AG1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50"/>
      <c r="B166" s="155">
        <v>45972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/>
      </c>
      <c r="BU166" s="8"/>
    </row>
    <row r="167" spans="1:73">
      <c r="A167" s="50"/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1393</v>
      </c>
      <c r="W167" s="117" t="s">
        <v>1394</v>
      </c>
      <c r="X167" s="116" t="s">
        <v>519</v>
      </c>
      <c r="Y167" s="143"/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50"/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/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50"/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1395</v>
      </c>
      <c r="N169" s="141" t="s">
        <v>1396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/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1397</v>
      </c>
      <c r="W170" s="117" t="s">
        <v>1398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50"/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/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50"/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1399</v>
      </c>
      <c r="W172" s="117" t="s">
        <v>1400</v>
      </c>
      <c r="X172" s="116" t="s">
        <v>519</v>
      </c>
      <c r="Y172" s="143"/>
      <c r="Z172" s="116" t="s">
        <v>514</v>
      </c>
      <c r="AA172" s="117" t="s">
        <v>1401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/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50"/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1402</v>
      </c>
      <c r="W175" s="117" t="s">
        <v>1330</v>
      </c>
      <c r="X175" s="116" t="s">
        <v>519</v>
      </c>
      <c r="Y175" s="143"/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50"/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1403</v>
      </c>
      <c r="X176" s="116" t="s">
        <v>519</v>
      </c>
      <c r="Y176" s="143"/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50"/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1404</v>
      </c>
      <c r="W177" s="117" t="s">
        <v>1405</v>
      </c>
      <c r="X177" s="116" t="s">
        <v>519</v>
      </c>
      <c r="Y177" s="143"/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1406</v>
      </c>
      <c r="W179" s="117" t="s">
        <v>1398</v>
      </c>
      <c r="X179" s="116" t="s">
        <v>513</v>
      </c>
      <c r="Y179" s="143"/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50"/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1407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1408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1409</v>
      </c>
      <c r="W180" s="117" t="s">
        <v>1330</v>
      </c>
      <c r="X180" s="116" t="s">
        <v>513</v>
      </c>
      <c r="Y180" s="143"/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-+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1410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1411</v>
      </c>
      <c r="N182" s="141" t="s">
        <v>1412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1399</v>
      </c>
      <c r="W182" s="117" t="s">
        <v>1413</v>
      </c>
      <c r="X182" s="116" t="s">
        <v>519</v>
      </c>
      <c r="Y182" s="143"/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50"/>
      <c r="B183" s="155">
        <v>45972</v>
      </c>
      <c r="C183" s="156">
        <f>IF(BS_CONTROLE[[#This Row],[DATA]]="","",WEEKNUM(BS_CONTROLE[[#This Row],[DATA]]))</f>
        <v>46</v>
      </c>
      <c r="D183" s="157" t="s">
        <v>927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1414</v>
      </c>
      <c r="N183" s="141" t="s">
        <v>1415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1416</v>
      </c>
      <c r="W183" s="117" t="s">
        <v>1417</v>
      </c>
      <c r="X183" s="116" t="s">
        <v>519</v>
      </c>
      <c r="Y183" s="143"/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/>
      <c r="AS183" s="120"/>
      <c r="AT183" s="120"/>
      <c r="AU183" s="166"/>
      <c r="AV183" s="166"/>
      <c r="AW183" s="15"/>
      <c r="AX183" s="15"/>
      <c r="AY183" s="12">
        <f t="shared" si="63"/>
        <v>0</v>
      </c>
      <c r="AZ183" s="192"/>
      <c r="BA183" s="121"/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/>
      </c>
    </row>
    <row r="184" spans="1:72">
      <c r="A184" s="50"/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1418</v>
      </c>
      <c r="W184" s="117" t="s">
        <v>1330</v>
      </c>
      <c r="X184" s="116" t="s">
        <v>519</v>
      </c>
      <c r="Y184" s="143"/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A2" sqref="A2:R17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1419</v>
      </c>
      <c r="V1" s="294"/>
      <c r="W1" s="294"/>
    </row>
    <row r="2" spans="1:23" s="91" customFormat="1">
      <c r="A2" s="94" t="s">
        <v>1420</v>
      </c>
      <c r="B2" s="94" t="s">
        <v>1421</v>
      </c>
      <c r="C2" s="94" t="s">
        <v>508</v>
      </c>
      <c r="D2" s="95" t="s">
        <v>1062</v>
      </c>
      <c r="E2" s="95" t="s">
        <v>1063</v>
      </c>
      <c r="F2" s="95" t="s">
        <v>1422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1423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45972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>
        <f ca="1">_xlfn.XLOOKUP(G166&amp;$W$2,BS_CONTROLE[CHAVE],BS_CONTROLE[Quantidade_11],"-")</f>
        <v>0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 t="str">
        <f ca="1">_xlfn.XLOOKUP(G167&amp;$U$2,BS_CONTROLE[CHAVE],BS_CONTROLE[Quantidade_11],"-")</f>
        <v>-</v>
      </c>
      <c r="V167" s="169">
        <f ca="1">_xlfn.XLOOKUP(G167&amp;$V$2,BS_CONTROLE[CHAVE],BS_CONTROLE[Quantidade_11],"-")</f>
        <v>0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 t="str">
        <f ca="1">_xlfn.XLOOKUP(G170&amp;$U$2,BS_CONTROLE[CHAVE],BS_CONTROLE[Quantidade_11],"-")</f>
        <v>-</v>
      </c>
      <c r="V170" s="169">
        <f ca="1">_xlfn.XLOOKUP(G170&amp;$V$2,BS_CONTROLE[CHAVE],BS_CONTROLE[Quantidade_11],"-")</f>
        <v>0</v>
      </c>
      <c r="W170" s="169">
        <f ca="1">_xlfn.XLOOKUP(G170&amp;$W$2,BS_CONTROLE[CHAVE],BS_CONTROLE[Quantidade_11],"-")</f>
        <v>1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 t="str">
        <f ca="1">_xlfn.XLOOKUP(G171&amp;$U$2,BS_CONTROLE[CHAVE],BS_CONTROLE[Quantidade_11],"-")</f>
        <v>-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1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-+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0</v>
      </c>
      <c r="W176" s="169">
        <f ca="1">_xlfn.XLOOKUP(G176&amp;$W$2,BS_CONTROLE[CHAVE],BS_CONTROLE[Quantidade_11],"-")</f>
        <v>1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 xml:space="preserve">TURMA FIXA VIA 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1425</v>
      </c>
      <c r="D5" s="296"/>
      <c r="E5" s="296"/>
      <c r="F5" s="296"/>
      <c r="G5" s="296"/>
      <c r="H5" s="296"/>
      <c r="I5" s="296"/>
      <c r="J5" s="297"/>
      <c r="K5" s="298" t="s">
        <v>1426</v>
      </c>
      <c r="L5" s="299"/>
      <c r="M5" s="299"/>
      <c r="N5" s="299"/>
      <c r="O5" s="300" t="s">
        <v>1427</v>
      </c>
      <c r="P5" s="301"/>
    </row>
    <row r="6" spans="1:16" s="81" customFormat="1" ht="15" customHeight="1">
      <c r="A6" s="73" t="s">
        <v>1422</v>
      </c>
      <c r="B6" s="82" t="s">
        <v>1421</v>
      </c>
      <c r="C6" s="83" t="s">
        <v>1062</v>
      </c>
      <c r="D6" s="84" t="s">
        <v>1063</v>
      </c>
      <c r="E6" s="83" t="s">
        <v>1428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1429</v>
      </c>
      <c r="M6" s="87" t="s">
        <v>708</v>
      </c>
      <c r="N6" s="88" t="s">
        <v>1057</v>
      </c>
      <c r="O6" s="204" t="s">
        <v>1100</v>
      </c>
      <c r="P6" s="149" t="s">
        <v>1430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SPN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>
        <f>IF(SP_NORTE!B166="","*",SP_NORTE!B166)</f>
        <v>45972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Contrato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A73</v>
      </c>
      <c r="F169" s="90" t="str">
        <f>IF(SP_NORTE!H169="","*",SP_NORTE!H169)</f>
        <v>312ZGI</v>
      </c>
      <c r="G169" s="90" t="str">
        <f>IF(SP_NORTE!M169="","*",SP_NORTE!M169)</f>
        <v>ZGI-ZRU</v>
      </c>
      <c r="H169" s="129">
        <f>IF(SP_NORTE!K169="","*",SP_NORTE!K169)</f>
        <v>316</v>
      </c>
      <c r="I169" s="126">
        <f>IF(SP_NORTE!O169="","*",SP_NORTE!O169)</f>
        <v>0.375</v>
      </c>
      <c r="J169" s="126">
        <f>IF(SP_NORTE!P169="","*",SP_NORTE!P169)</f>
        <v>4.1666666666666664E-2</v>
      </c>
      <c r="K169" s="90" t="str">
        <f>IF(SP_NORTE!AK169="","*",SP_NORTE!AK169)</f>
        <v>312ZGI</v>
      </c>
      <c r="L169" s="90" t="str">
        <f>IF(SP_NORTE!AM169="","*",SP_NORTE!AM169)</f>
        <v>ZGI-ZRU</v>
      </c>
      <c r="M169" s="90">
        <f>IF(SP_NORTE!AP169="","*",SP_NORTE!AP169)</f>
        <v>316</v>
      </c>
      <c r="N169" s="90" t="str">
        <f>IF(SP_NORTE!AM169="","*",SP_NORTE!AM169)</f>
        <v>ZGI-ZRU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-+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-+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 xml:space="preserve">TURMA FIXA VIA 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1431</v>
      </c>
      <c r="C2" s="134" t="s">
        <v>1047</v>
      </c>
      <c r="D2" s="83" t="s">
        <v>1049</v>
      </c>
      <c r="E2" s="83" t="s">
        <v>1432</v>
      </c>
      <c r="F2" s="111" t="s">
        <v>1433</v>
      </c>
      <c r="G2" s="83" t="s">
        <v>1434</v>
      </c>
      <c r="H2" s="83" t="s">
        <v>1435</v>
      </c>
      <c r="I2" s="83" t="s">
        <v>1436</v>
      </c>
      <c r="J2" s="83" t="s">
        <v>1437</v>
      </c>
      <c r="K2" s="85" t="s">
        <v>1438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45972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*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*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*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*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*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*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*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*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*</v>
      </c>
      <c r="C144" s="107">
        <f>IF(SP_NORTE!B183="","*",SP_NORTE!B183)</f>
        <v>45972</v>
      </c>
      <c r="D144" s="106" t="str">
        <f>IF(SP_NORTE!D183="","*",SP_NORTE!D183)</f>
        <v xml:space="preserve">TURMA FIXA VIA 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*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2025-11-10T18:03:16Z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