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85" documentId="8_{B6337239-1A00-434D-AAD0-422EA1FEB5AE}" xr6:coauthVersionLast="47" xr6:coauthVersionMax="47" xr10:uidLastSave="{61D024F3-F411-4C83-ADC7-12F9D2D7DF4F}"/>
  <bookViews>
    <workbookView xWindow="-120" yWindow="-120" windowWidth="20730" windowHeight="11040" firstSheet="3" activeTab="7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F279" i="13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89" i="12" l="1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<sst xmlns="http://schemas.openxmlformats.org/spreadsheetml/2006/main" count="6476" uniqueCount="1698">
  <si>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</si>
  <si>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</si>
  <si>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</si>
  <si>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</si>
  <si>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</si>
  <si>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</si>
  <si>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</si>
  <si>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</si>
  <si>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</si>
  <si>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</si>
  <si>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</si>
  <si>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</si>
  <si>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</si>
  <si>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</si>
  <si>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</si>
  <si>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</si>
  <si>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</si>
  <si>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</si>
  <si>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</si>
  <si>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</si>
  <si>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</si>
  <si>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</si>
  <si>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</si>
  <si>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</si>
  <si>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</si>
  <si>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</si>
  <si>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</si>
  <si>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</si>
  <si>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</si>
  <si>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</si>
  <si>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</si>
  <si>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</si>
  <si>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</si>
  <si>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</si>
  <si>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</si>
  <si>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</si>
  <si>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</si>
  <si>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</si>
  <si>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</si>
  <si>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</si>
  <si>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</si>
  <si>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</si>
  <si>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</si>
  <si>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</si>
  <si>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</si>
  <si>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</si>
  <si>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</si>
  <si>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</si>
  <si>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</si>
  <si>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</si>
  <si>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</si>
  <si>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</si>
  <si>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</si>
  <si>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</si>
  <si>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</si>
  <si>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</si>
  <si>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</si>
  <si>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</si>
  <si>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</si>
  <si>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</si>
  <si>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</si>
  <si>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</si>
  <si>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</si>
  <si>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</si>
  <si>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</si>
  <si>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</si>
  <si>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</si>
  <si>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</si>
  <si>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</si>
  <si>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</si>
  <si>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</si>
  <si>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</si>
  <si>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</si>
  <si>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</si>
  <si>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</si>
  <si>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</si>
  <si>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</si>
  <si>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</si>
  <si>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</si>
  <si>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</si>
  <si>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</si>
  <si>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</si>
  <si>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</si>
  <si>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</si>
  <si>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</si>
  <si>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</si>
  <si>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</si>
  <si>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</si>
  <si>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</si>
  <si>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</si>
  <si>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</si>
  <si>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</si>
  <si>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</si>
  <si>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</si>
  <si>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</si>
  <si>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</si>
  <si>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</si>
  <si>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</si>
  <si>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</si>
  <si>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</si>
  <si>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</si>
  <si>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</si>
  <si>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</si>
  <si>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</si>
  <si>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</si>
  <si>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</si>
  <si>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</si>
  <si>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</si>
  <si>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</si>
  <si>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</si>
  <si>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</si>
  <si>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</si>
  <si>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</si>
  <si>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</si>
  <si>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</si>
  <si>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</si>
  <si>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</si>
  <si>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</si>
  <si>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</si>
  <si>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</si>
  <si>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</si>
  <si>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</si>
  <si>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</si>
  <si>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</si>
  <si>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</si>
  <si>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</si>
  <si>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</si>
  <si>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</si>
  <si>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</si>
  <si>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</si>
  <si>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</si>
  <si>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</si>
  <si>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</si>
  <si>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</si>
  <si>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</si>
  <si>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</si>
  <si>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</si>
  <si>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</si>
  <si>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</si>
  <si>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</si>
  <si>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</si>
  <si>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</si>
  <si>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</si>
  <si>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</si>
  <si>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</si>
  <si>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</si>
  <si>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</si>
  <si>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</si>
  <si>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</si>
  <si>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</si>
  <si>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</si>
  <si>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</si>
  <si>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</si>
  <si>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</si>
  <si>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</si>
  <si>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</si>
  <si>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</si>
  <si>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</si>
  <si>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</si>
  <si>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</si>
  <si>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</si>
  <si>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</si>
  <si>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</si>
  <si>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</si>
  <si>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</si>
  <si>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</si>
  <si>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</si>
  <si>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</si>
  <si>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</si>
  <si>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</si>
  <si>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</si>
  <si>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</si>
  <si>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</si>
  <si>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</si>
  <si>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</si>
  <si>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</si>
  <si>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</si>
  <si>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</si>
  <si>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</si>
  <si>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</si>
  <si>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</si>
  <si>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</si>
  <si>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</si>
  <si>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</si>
  <si>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</si>
  <si>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</si>
  <si>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</si>
  <si>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</si>
  <si>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</si>
  <si>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</si>
  <si>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</si>
  <si>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</si>
  <si>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</si>
  <si>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</si>
  <si>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</si>
  <si>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</si>
  <si>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</si>
  <si>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</si>
  <si>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</si>
  <si>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</si>
  <si>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</si>
  <si>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</si>
  <si>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</si>
  <si>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</si>
  <si>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</si>
  <si>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</si>
  <si>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</si>
  <si>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</si>
  <si>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</si>
  <si>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</si>
  <si>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</si>
  <si>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</si>
  <si>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</si>
  <si>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</si>
  <si>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</si>
  <si>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</si>
  <si>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</si>
  <si>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</si>
  <si>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</si>
  <si>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</si>
  <si>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</si>
  <si>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</si>
  <si>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</si>
  <si>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</si>
  <si>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</si>
  <si>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</si>
  <si>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</si>
  <si>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</si>
  <si>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</si>
  <si>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</si>
  <si>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</si>
  <si>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</si>
  <si>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</si>
  <si>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</si>
  <si>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</si>
  <si>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</si>
  <si>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</si>
  <si>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</si>
  <si>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</si>
  <si>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</si>
  <si>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</si>
  <si>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</si>
  <si>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</si>
  <si>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</si>
  <si>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</si>
  <si>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</si>
  <si>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</si>
  <si>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</si>
  <si>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</si>
  <si>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</si>
  <si>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</si>
  <si>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</si>
  <si>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</si>
  <si>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</si>
  <si>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</si>
  <si>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</si>
  <si>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</si>
  <si>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</si>
  <si>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</si>
  <si>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</si>
  <si>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</si>
  <si>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</si>
  <si>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</si>
  <si>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</si>
  <si>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</si>
  <si>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</si>
  <si>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</si>
  <si>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</si>
  <si>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</si>
  <si>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</si>
  <si>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</si>
  <si>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</si>
  <si>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</si>
  <si>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</si>
  <si>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</si>
  <si>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</si>
  <si>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</si>
  <si>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</si>
  <si>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</si>
  <si>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</si>
  <si>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</si>
  <si>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</si>
  <si>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</si>
  <si>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</si>
  <si>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</si>
  <si>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</si>
  <si>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</si>
  <si>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</si>
  <si>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</si>
  <si>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</si>
  <si>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</si>
  <si>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</si>
  <si>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</si>
  <si>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</si>
  <si>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</si>
  <si>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</si>
  <si>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</si>
  <si>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</si>
  <si>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</si>
  <si>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</si>
  <si>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</si>
  <si>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</si>
  <si>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</si>
  <si>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</si>
  <si>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</si>
  <si>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</si>
  <si>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</si>
  <si>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</si>
  <si>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</si>
  <si>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</si>
  <si>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</si>
  <si>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</si>
  <si>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</si>
  <si>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</si>
  <si>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</si>
  <si>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</si>
  <si>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</si>
  <si>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</si>
  <si>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</si>
  <si>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</si>
  <si>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</si>
  <si>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</si>
  <si>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</si>
  <si>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</si>
  <si>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</si>
  <si>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</si>
  <si>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</si>
  <si>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</si>
  <si>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</si>
  <si>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</si>
  <si>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</si>
  <si>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</si>
  <si>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</si>
  <si>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</si>
  <si>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</si>
  <si>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</si>
  <si>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</si>
  <si>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</si>
  <si>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</si>
  <si>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</si>
  <si>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</si>
  <si>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</si>
  <si>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</si>
  <si>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</si>
  <si>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</si>
  <si>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</si>
  <si>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</si>
  <si>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</si>
  <si>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</si>
  <si>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</si>
  <si>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</si>
  <si>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</si>
  <si>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</si>
  <si>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</si>
  <si>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</si>
  <si>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</si>
  <si>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</si>
  <si>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</si>
  <si>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</si>
  <si>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</si>
  <si>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</si>
  <si>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</si>
  <si>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</si>
  <si>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</si>
  <si>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</si>
  <si>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</si>
  <si>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</si>
  <si>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</si>
  <si>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</si>
  <si>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</si>
  <si>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</si>
  <si>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</si>
  <si>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</si>
  <si>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</si>
  <si>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</si>
  <si>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</si>
  <si>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</si>
  <si>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</si>
  <si>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</si>
  <si>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</si>
  <si>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</si>
  <si>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</si>
  <si>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</si>
  <si>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</si>
  <si>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</si>
  <si>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</si>
  <si>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</si>
  <si>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</si>
  <si>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</si>
  <si>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</si>
  <si>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</si>
  <si>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</si>
  <si>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</si>
  <si>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</si>
  <si>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</si>
  <si>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</si>
  <si>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</si>
  <si>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</si>
  <si>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</si>
  <si>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</si>
  <si>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</si>
  <si>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</si>
  <si>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</si>
  <si>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</si>
  <si>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</si>
  <si>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</si>
  <si>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</si>
  <si>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</si>
  <si>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</si>
  <si>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</si>
  <si>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</si>
  <si>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</si>
  <si>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</si>
  <si>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</si>
  <si>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</si>
  <si>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</si>
  <si>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</si>
  <si>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</si>
  <si>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</si>
  <si>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</si>
  <si>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</si>
  <si>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</si>
  <si>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</si>
  <si>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</si>
  <si>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</si>
  <si>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</si>
  <si>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</si>
  <si>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</si>
  <si>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</si>
  <si>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</si>
  <si>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</si>
  <si>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</si>
  <si>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</si>
  <si>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</si>
  <si>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</si>
  <si>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</si>
  <si>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</si>
  <si>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</si>
  <si>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</si>
  <si>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</si>
  <si>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</si>
  <si>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</si>
  <si>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</si>
  <si>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</si>
  <si>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</si>
  <si>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</si>
  <si>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</si>
  <si>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</si>
  <si>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</si>
  <si>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</si>
  <si>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</si>
  <si>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</si>
  <si>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</si>
  <si>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</si>
  <si>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</si>
  <si>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</si>
  <si>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</si>
  <si>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</si>
  <si>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</si>
  <si>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</si>
  <si>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</si>
  <si>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</si>
  <si>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</si>
  <si>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</si>
  <si>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</si>
  <si>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</si>
  <si>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</si>
  <si>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</si>
  <si>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</si>
  <si>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</si>
  <si>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</si>
  <si>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</si>
  <si>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</si>
  <si>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</si>
  <si>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</si>
  <si>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</si>
  <si>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</si>
  <si>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</si>
  <si>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</si>
  <si>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</si>
  <si>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</si>
  <si>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</si>
  <si>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</si>
  <si>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</si>
  <si>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</si>
  <si>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</si>
  <si>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</si>
  <si>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</si>
  <si>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</si>
  <si>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</si>
  <si>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</si>
  <si>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</si>
  <si>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</si>
  <si>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</si>
  <si>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</si>
  <si>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</si>
  <si>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</si>
  <si>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</si>
  <si>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</si>
  <si>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</si>
  <si>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</si>
  <si>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</si>
  <si>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</si>
  <si>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</si>
  <si>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</si>
  <si>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</si>
  <si>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</si>
  <si>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</si>
  <si>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</si>
  <si>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</si>
  <si>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</si>
  <si>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</si>
  <si>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</si>
  <si>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</si>
  <si>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</si>
  <si>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</si>
  <si>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</si>
  <si>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</si>
  <si>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</si>
  <si>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</si>
  <si>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</si>
  <si>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</si>
  <si>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</si>
  <si>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</si>
  <si>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</si>
  <si>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</si>
  <si>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</si>
  <si>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</si>
  <si>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</si>
  <si>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</si>
  <si>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</si>
  <si>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</si>
  <si>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</si>
  <si>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</si>
  <si>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</si>
  <si>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</si>
  <si>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</si>
  <si>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</si>
  <si>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</si>
  <si>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</si>
  <si>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</si>
  <si>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</si>
  <si>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</si>
  <si>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</si>
  <si>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</si>
  <si>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</si>
  <si>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</si>
  <si>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</si>
  <si>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</si>
  <si>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</si>
  <si>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</si>
  <si>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</si>
  <si>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</si>
  <si>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</si>
  <si>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</si>
  <si>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</si>
  <si>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</si>
  <si>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</si>
  <si>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</si>
  <si>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</si>
  <si>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</si>
  <si>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</si>
  <si>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</si>
  <si>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</si>
  <si>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</si>
  <si>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</si>
  <si>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</si>
  <si>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</si>
  <si>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</si>
  <si>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</si>
  <si>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</si>
  <si>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</si>
  <si>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</si>
  <si>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</si>
  <si>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</si>
  <si>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</si>
  <si>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</si>
  <si>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</si>
  <si>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</si>
  <si>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</si>
  <si>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</si>
  <si>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</si>
  <si>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</si>
  <si>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</si>
  <si>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</si>
  <si>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</si>
  <si>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</si>
  <si>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</si>
  <si>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</si>
  <si>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</si>
  <si>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</si>
  <si>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</si>
  <si>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</si>
  <si>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</si>
  <si>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</si>
  <si>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</si>
  <si>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</si>
  <si>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</si>
  <si>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</si>
  <si>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</si>
  <si>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</si>
  <si>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</si>
  <si>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</si>
  <si>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</si>
  <si>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</si>
  <si>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</si>
  <si>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</si>
  <si>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</si>
  <si>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</si>
  <si>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</si>
  <si>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</si>
  <si>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</si>
  <si>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</si>
  <si>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</si>
  <si>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</si>
  <si>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</si>
  <si>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</si>
  <si>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</si>
  <si>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</si>
  <si>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</si>
  <si>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</si>
  <si>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</si>
  <si>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</si>
  <si>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</si>
  <si>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</si>
  <si>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</si>
  <si>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</si>
  <si>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</si>
  <si>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</si>
  <si>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</si>
  <si>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</si>
  <si>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</si>
  <si>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</si>
  <si>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</si>
  <si>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</si>
  <si>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</si>
  <si>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</si>
  <si>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</si>
  <si>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</si>
  <si>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</si>
  <si>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</si>
  <si>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</si>
  <si>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</si>
  <si>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</si>
  <si>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</si>
  <si>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</si>
  <si>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</si>
  <si>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</si>
  <si>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</si>
  <si>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</si>
  <si>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</si>
  <si>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</si>
  <si>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</si>
  <si>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</si>
  <si>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</si>
  <si>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</si>
  <si>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</si>
  <si>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</si>
  <si>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</si>
  <si>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</si>
  <si>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</si>
  <si>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</si>
  <si>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</si>
  <si>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</si>
  <si>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</si>
  <si>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</si>
  <si>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</si>
  <si>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</si>
  <si>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</si>
  <si>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</si>
  <si>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</si>
  <si>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</si>
  <si>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</si>
  <si>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</si>
  <si>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</si>
  <si>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</si>
  <si>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</si>
  <si>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</si>
  <si>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</si>
  <si>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</si>
  <si>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</si>
  <si>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</si>
  <si>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</si>
  <si>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</si>
  <si>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</si>
  <si>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</si>
  <si>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</si>
  <si>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</si>
  <si>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</si>
  <si>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</si>
  <si>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</si>
  <si>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</si>
  <si>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</si>
  <si>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</si>
  <si>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</si>
  <si>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</si>
  <si>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</si>
  <si>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</si>
  <si>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</si>
  <si>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</si>
  <si>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</si>
  <si>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</si>
  <si>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</si>
  <si>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</si>
  <si>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</si>
  <si>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</si>
  <si>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</si>
  <si>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</si>
  <si>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</si>
  <si>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</si>
  <si>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</si>
  <si>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</si>
  <si>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</si>
  <si>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</si>
  <si>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</si>
  <si>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</si>
  <si>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</si>
  <si>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</si>
  <si>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</si>
  <si>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</si>
  <si>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</si>
  <si>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</si>
  <si>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</si>
  <si>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</si>
  <si>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</si>
  <si>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</si>
  <si>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</si>
  <si>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</si>
  <si>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</si>
  <si>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</si>
  <si>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</si>
  <si>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</si>
  <si>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</si>
  <si>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</si>
  <si>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</si>
  <si>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</si>
  <si>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</si>
  <si>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</si>
  <si>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</si>
  <si>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</si>
  <si>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</si>
  <si>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</si>
  <si>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</si>
  <si>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</si>
  <si>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</si>
  <si>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</si>
  <si>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</si>
  <si>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</si>
  <si>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</si>
  <si>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</si>
  <si>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</si>
  <si>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</si>
  <si>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</si>
  <si>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</si>
  <si>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</si>
  <si>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</si>
  <si>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</si>
  <si>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</si>
  <si>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</si>
  <si>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</si>
  <si>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</si>
  <si>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</si>
  <si>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</si>
  <si>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</si>
  <si>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</si>
  <si>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</si>
  <si>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</si>
  <si>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</si>
  <si>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</si>
  <si>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</si>
  <si>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</si>
  <si>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</si>
  <si>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</si>
  <si>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</si>
  <si>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</si>
  <si>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</si>
  <si>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</si>
  <si>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</si>
  <si>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</si>
  <si>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</si>
  <si>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</si>
  <si>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</si>
  <si>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</si>
  <si>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</si>
  <si>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</si>
  <si>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</si>
  <si>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</si>
  <si>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</si>
  <si>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</si>
  <si>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</si>
  <si>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</si>
  <si>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</si>
  <si>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</si>
  <si>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</si>
  <si>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</si>
  <si>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</si>
  <si>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</si>
  <si>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</si>
  <si>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</si>
  <si>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</si>
  <si>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</si>
  <si>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</si>
  <si>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</si>
  <si>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</si>
  <si>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</si>
  <si>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</si>
  <si>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</si>
  <si>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</si>
  <si>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</si>
  <si>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</si>
  <si>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</si>
  <si>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</si>
  <si>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</si>
  <si>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</si>
  <si>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</si>
  <si>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</si>
  <si>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</si>
  <si>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</si>
  <si>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</si>
  <si>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</si>
  <si>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</si>
  <si>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</si>
  <si>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</si>
  <si>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</si>
  <si>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</si>
  <si>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</si>
  <si>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</si>
  <si>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</si>
  <si>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</si>
  <si>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</si>
  <si>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</si>
  <si>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</si>
  <si>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</si>
  <si>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</si>
  <si>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</si>
  <si>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</si>
  <si>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</si>
  <si>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</si>
  <si>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</si>
  <si>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</si>
  <si>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</si>
  <si>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</si>
  <si>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</si>
  <si>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</si>
  <si>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</si>
  <si>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</si>
  <si>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</si>
  <si>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</si>
  <si>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</si>
  <si>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</si>
  <si>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</si>
  <si>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</si>
  <si>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</si>
  <si>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</si>
  <si>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</si>
  <si>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</si>
  <si>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</si>
  <si>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</si>
  <si>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</si>
  <si>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</si>
  <si>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</si>
  <si>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</si>
  <si>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</si>
  <si>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</si>
  <si>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</si>
  <si>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</si>
  <si>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</si>
  <si>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</si>
  <si>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</si>
  <si>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</si>
  <si>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</si>
  <si>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</si>
  <si>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</si>
  <si>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</si>
  <si>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</si>
  <si>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</si>
  <si>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</si>
  <si>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</si>
  <si>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</si>
  <si>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</si>
  <si>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</si>
  <si>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</si>
  <si>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</si>
  <si>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</si>
  <si>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</si>
  <si>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</si>
  <si>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</si>
  <si>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</si>
  <si>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</si>
  <si>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</si>
  <si>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</si>
  <si>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</si>
  <si>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</si>
  <si>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</si>
  <si>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</si>
  <si>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</si>
  <si>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</si>
  <si>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</si>
  <si>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</si>
  <si>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</si>
  <si>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</si>
  <si>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</si>
  <si>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</si>
  <si>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</si>
  <si>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</si>
  <si>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</si>
  <si>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</si>
  <si>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</si>
  <si>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</si>
  <si>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</si>
  <si>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</si>
  <si>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</si>
  <si>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</si>
  <si>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</si>
  <si>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</si>
  <si>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</si>
  <si>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</si>
  <si>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</si>
  <si>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</si>
  <si>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</si>
  <si>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</si>
  <si>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</si>
  <si>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</si>
  <si>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</si>
  <si>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</si>
  <si>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</si>
  <si>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</si>
  <si>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</si>
  <si>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</si>
  <si>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</si>
  <si>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</si>
  <si>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</si>
  <si>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</si>
  <si>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</si>
  <si>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</si>
  <si>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</si>
  <si>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</si>
  <si>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</si>
  <si>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</si>
  <si>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</si>
  <si>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</si>
  <si>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</si>
  <si>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</si>
  <si>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</si>
  <si>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</si>
  <si>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</si>
  <si>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</si>
  <si>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</si>
  <si>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</si>
  <si>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</si>
  <si>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</si>
  <si>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</si>
  <si>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</si>
  <si>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</si>
  <si>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</si>
  <si>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</si>
  <si>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</si>
  <si>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</si>
  <si>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</si>
  <si>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</si>
  <si>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</si>
  <si>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</si>
  <si>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</si>
  <si>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</si>
  <si>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</si>
  <si>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</si>
  <si>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</si>
  <si>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</si>
  <si>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</si>
  <si>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</si>
  <si>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</si>
  <si>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</si>
  <si>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</si>
  <si>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</si>
  <si>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</si>
  <si>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</si>
  <si>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</si>
  <si>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</si>
  <si>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</si>
  <si>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</si>
  <si>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</si>
  <si>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</si>
  <si>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</si>
  <si>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</si>
  <si>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</si>
  <si>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</si>
  <si>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</si>
  <si>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</si>
  <si>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</si>
  <si>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</si>
  <si>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</si>
  <si>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</si>
  <si>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</si>
  <si>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</si>
  <si>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</si>
  <si>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</si>
  <si>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</si>
  <si>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</si>
  <si>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</si>
  <si>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</si>
  <si>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</si>
  <si>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</si>
  <si>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</si>
  <si>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</si>
  <si>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</si>
  <si>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</si>
  <si>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</si>
  <si>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</si>
  <si>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</si>
  <si>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</si>
  <si>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</si>
  <si>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</si>
  <si>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</si>
  <si>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</si>
  <si>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</si>
  <si>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</si>
  <si>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</si>
  <si>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</si>
  <si>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</si>
  <si>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</si>
  <si>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</si>
  <si>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</si>
  <si>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</si>
  <si>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</si>
  <si>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</si>
  <si>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</si>
  <si>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</si>
  <si>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</si>
  <si>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</si>
  <si>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</si>
  <si>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</si>
  <si>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</si>
  <si>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</si>
  <si>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</si>
  <si>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</si>
  <si>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</si>
  <si>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</si>
  <si>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</si>
  <si>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</si>
  <si>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</si>
  <si>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</si>
  <si>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</si>
  <si>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</si>
  <si>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</si>
  <si>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</si>
  <si>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</si>
  <si>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</si>
  <si>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</si>
  <si>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</si>
  <si>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</si>
  <si>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</si>
  <si>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</si>
  <si>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</si>
  <si>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</si>
  <si>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</si>
  <si>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</si>
  <si>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</si>
  <si>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</si>
  <si>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</si>
  <si>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</si>
  <si>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</si>
  <si>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</si>
  <si>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</si>
  <si>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</si>
  <si>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</si>
  <si>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</si>
  <si>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</si>
  <si>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</si>
  <si>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</si>
  <si>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</si>
  <si>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</si>
  <si>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</si>
  <si>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</si>
  <si>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</si>
  <si>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</si>
  <si>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</si>
  <si>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</si>
  <si>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</si>
  <si>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</si>
  <si>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</si>
  <si>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</si>
  <si>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</si>
  <si>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</si>
  <si>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</si>
  <si>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</si>
  <si>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</si>
  <si>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</si>
  <si>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</si>
  <si>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</si>
  <si>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</si>
  <si>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</si>
  <si>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</si>
  <si>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</si>
  <si>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</si>
  <si>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</si>
  <si>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</si>
  <si>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</si>
  <si>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</si>
  <si>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</si>
  <si>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</si>
  <si>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</si>
  <si>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</si>
  <si>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</si>
  <si>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</si>
  <si>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</si>
  <si>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</si>
  <si>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</si>
  <si>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</si>
  <si>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</si>
  <si>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</si>
  <si>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</si>
  <si>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</si>
  <si>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</si>
  <si>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</si>
  <si>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</si>
  <si>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</si>
  <si>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</si>
  <si>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</si>
  <si>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</si>
  <si>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</si>
  <si>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</si>
  <si>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</si>
  <si>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</si>
  <si>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</si>
  <si>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</si>
  <si>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</si>
  <si>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</si>
  <si>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</si>
  <si>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</si>
  <si>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</si>
  <si>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</si>
  <si>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</si>
  <si>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</si>
  <si>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</si>
  <si>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</si>
  <si>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</si>
  <si>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</si>
  <si>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</si>
  <si>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</si>
  <si>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</si>
  <si>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</si>
  <si>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</si>
  <si>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</si>
  <si>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</si>
  <si>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</si>
  <si>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</si>
  <si>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</si>
  <si>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</si>
  <si>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</si>
  <si>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</si>
  <si>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</si>
  <si>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</si>
  <si>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</si>
  <si>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</si>
  <si>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</si>
  <si>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</si>
  <si>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</si>
  <si>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</si>
  <si>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</si>
  <si>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</si>
  <si>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</si>
  <si>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</si>
  <si>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</si>
  <si>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</si>
  <si>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</si>
  <si>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</si>
  <si>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</si>
  <si>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</si>
  <si>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</si>
  <si>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</si>
  <si>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</si>
  <si>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</si>
  <si>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</si>
  <si>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</si>
  <si>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</si>
  <si>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</si>
  <si>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</si>
  <si>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</si>
  <si>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</si>
  <si>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</si>
  <si>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</si>
  <si>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</si>
  <si>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</si>
  <si>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</si>
  <si>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</si>
  <si>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</si>
  <si>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</si>
  <si>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</si>
  <si>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</si>
  <si>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</si>
  <si>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</si>
  <si>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</si>
  <si>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</si>
  <si>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</si>
  <si>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</si>
  <si>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</si>
  <si>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</si>
  <si>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</si>
  <si>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</si>
  <si>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</si>
  <si>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</si>
  <si>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</si>
  <si>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</si>
  <si>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</si>
  <si>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</si>
  <si>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</si>
  <si>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</si>
  <si>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</si>
  <si>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</si>
  <si>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</si>
  <si>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</si>
  <si>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</si>
  <si>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</si>
  <si>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</si>
  <si>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</si>
  <si>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</si>
  <si>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</si>
  <si>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</si>
  <si>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</si>
  <si>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</si>
  <si>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</si>
  <si>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</si>
  <si>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</si>
  <si>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</si>
  <si>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</si>
  <si>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</si>
  <si>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</si>
  <si>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</si>
  <si>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</si>
  <si>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</si>
  <si>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</si>
  <si>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</si>
  <si>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</si>
  <si>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</si>
  <si>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</si>
  <si>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</si>
  <si>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</si>
  <si>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</si>
  <si>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</si>
  <si>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</si>
  <si>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</si>
  <si>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</si>
  <si>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</si>
  <si>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</si>
  <si>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</si>
  <si>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</si>
  <si>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</si>
  <si>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</si>
  <si>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</si>
  <si>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</si>
  <si>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</si>
  <si>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</si>
  <si>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</si>
  <si>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</si>
  <si>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</si>
  <si>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</si>
  <si>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</si>
  <si>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</si>
  <si>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</si>
  <si>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</si>
  <si>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</si>
  <si>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</si>
  <si>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</si>
  <si>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</si>
  <si>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</si>
  <si>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</si>
  <si>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</si>
  <si>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</si>
  <si>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</si>
  <si>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</si>
  <si>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</si>
  <si>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</si>
  <si>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</si>
  <si>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</si>
  <si>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</si>
  <si>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</si>
  <si>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</si>
  <si>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</si>
  <si>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</si>
  <si>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</si>
  <si>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</si>
  <si>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</si>
  <si>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</si>
  <si>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</si>
  <si>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</si>
  <si>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</si>
  <si>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</si>
  <si>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</si>
  <si>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</si>
  <si>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</si>
  <si>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</si>
  <si>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</si>
  <si>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</si>
  <si>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</si>
  <si>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</si>
  <si>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</si>
  <si>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</si>
  <si>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</si>
  <si>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</si>
  <si>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</si>
  <si>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</si>
  <si>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</si>
  <si>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</si>
  <si>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</si>
  <si>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</si>
  <si>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</si>
  <si>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</si>
  <si>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</si>
  <si>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</si>
  <si>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</si>
  <si>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</si>
  <si>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</si>
  <si>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</si>
  <si>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</si>
  <si>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</si>
  <si>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</si>
  <si>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</si>
  <si>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</si>
  <si>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</si>
  <si>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</si>
  <si>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</si>
  <si>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</si>
  <si>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</si>
  <si>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</si>
  <si>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</si>
  <si>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</si>
  <si>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</si>
  <si>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</si>
  <si>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</si>
  <si>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</si>
  <si>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</si>
  <si>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</si>
  <si>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</si>
  <si>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</si>
  <si>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</si>
  <si>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</si>
  <si>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</si>
  <si>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</si>
  <si>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</si>
  <si>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</si>
  <si>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</si>
  <si>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</si>
  <si>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</si>
  <si>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</si>
  <si>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</si>
  <si>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</si>
  <si>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</si>
  <si>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</si>
  <si>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</si>
  <si>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</si>
  <si>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</si>
  <si>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</si>
  <si>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</si>
  <si>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</si>
  <si>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</si>
  <si>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</si>
  <si>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</si>
  <si>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</si>
  <si>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</si>
  <si>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</si>
  <si>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</si>
  <si>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</si>
  <si>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</si>
  <si>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</si>
  <si>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</si>
  <si>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</si>
  <si>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</si>
  <si>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</si>
  <si>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</si>
  <si>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</si>
  <si>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</si>
  <si>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</si>
  <si>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</si>
  <si>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</si>
  <si>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</si>
  <si>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</si>
  <si>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</si>
  <si>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</si>
  <si>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</si>
  <si>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</si>
  <si>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</si>
  <si>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</si>
  <si>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</si>
  <si>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</si>
  <si>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</si>
  <si>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</si>
  <si>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</si>
  <si>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</si>
  <si>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</si>
  <si>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</si>
  <si>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</si>
  <si>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</si>
  <si>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</si>
  <si>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</si>
  <si>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</si>
  <si>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</si>
  <si>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</si>
  <si>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</si>
  <si>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</si>
  <si>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</si>
  <si>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</si>
  <si>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</si>
  <si>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</si>
  <si>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</si>
  <si>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</si>
  <si>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</si>
  <si>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</si>
  <si>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</si>
  <si>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</si>
  <si>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</si>
  <si>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</si>
  <si>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</si>
  <si>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</si>
  <si>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</si>
  <si>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</si>
  <si>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</si>
  <si>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</si>
  <si>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</si>
  <si>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</si>
  <si>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</si>
  <si>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</si>
  <si>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</si>
  <si>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</si>
  <si>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</si>
  <si>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</si>
  <si>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</si>
  <si>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</si>
  <si>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</si>
  <si>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</si>
  <si>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</si>
  <si>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</si>
  <si>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</si>
  <si>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</si>
  <si>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</si>
  <si>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</si>
  <si>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</si>
  <si>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</si>
  <si>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</si>
  <si>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</si>
  <si>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</si>
  <si>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</si>
  <si>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</si>
  <si>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</si>
  <si>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</si>
  <si>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</si>
  <si>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</si>
  <si>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</si>
  <si>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</si>
  <si>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</si>
  <si>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</si>
  <si>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</si>
  <si>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</si>
  <si>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</si>
  <si>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</si>
  <si>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</si>
  <si>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</si>
  <si>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</si>
  <si>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</si>
  <si>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</si>
  <si>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</si>
  <si>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</si>
  <si>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</si>
  <si>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</si>
  <si>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</si>
  <si>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</si>
  <si>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</si>
  <si>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</si>
  <si>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</si>
  <si>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</si>
  <si>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</si>
  <si>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</si>
  <si>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</si>
  <si>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</si>
  <si>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</si>
  <si>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</si>
  <si>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</si>
  <si>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</si>
  <si>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</si>
  <si>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</si>
  <si>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</si>
  <si>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</si>
  <si>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</si>
  <si>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</si>
  <si>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</si>
  <si>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</si>
  <si>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</si>
  <si>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</si>
  <si>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</si>
  <si>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</si>
  <si>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</si>
  <si>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</si>
  <si>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</si>
  <si>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</si>
  <si>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</si>
  <si>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</si>
  <si>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</si>
  <si>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</si>
  <si>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</si>
  <si>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</si>
  <si>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</si>
  <si>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</si>
  <si>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</si>
  <si>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</si>
  <si>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</si>
  <si>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</si>
  <si>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</si>
  <si>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</si>
  <si>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</si>
  <si>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</si>
  <si>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</si>
  <si>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</si>
  <si>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</si>
  <si>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</si>
  <si>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</si>
  <si>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</si>
  <si>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</si>
  <si>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</si>
  <si>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</si>
  <si>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</si>
  <si>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</si>
  <si>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</si>
  <si>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</si>
  <si>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</si>
  <si>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</si>
  <si>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</si>
  <si>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</si>
  <si>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</si>
  <si>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</si>
  <si>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</si>
  <si>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</si>
  <si>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</si>
  <si>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</si>
  <si>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</si>
  <si>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</si>
  <si>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</si>
  <si>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</si>
  <si>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</si>
  <si>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</si>
  <si>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</si>
  <si>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</si>
  <si>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</si>
  <si>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</si>
  <si>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</si>
  <si>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</si>
  <si>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</si>
  <si>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</si>
  <si>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</si>
  <si>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</si>
  <si>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</si>
  <si>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</si>
  <si>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</si>
  <si>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</si>
  <si>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</si>
  <si>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</si>
  <si>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</si>
  <si>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</si>
  <si>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</si>
  <si>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</si>
  <si>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</si>
  <si>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</si>
  <si>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</si>
  <si>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</si>
  <si>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</si>
  <si>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</si>
  <si>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</si>
  <si>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</si>
  <si>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</si>
  <si>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</si>
  <si>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</si>
  <si>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</si>
  <si>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</si>
  <si>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</si>
  <si>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</si>
  <si>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</si>
  <si>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</si>
  <si>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</si>
  <si>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</si>
  <si>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</si>
  <si>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</si>
  <si>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</si>
  <si>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</si>
  <si>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</si>
  <si>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</si>
  <si>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</si>
  <si>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</si>
  <si>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</si>
  <si>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</si>
  <si>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</si>
  <si>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</si>
  <si>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</si>
  <si>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</si>
  <si>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</si>
  <si>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</si>
  <si>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</si>
  <si>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</si>
  <si>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</si>
  <si>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</si>
  <si>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</si>
  <si>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</si>
  <si>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</si>
  <si>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</si>
  <si>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</si>
  <si>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</si>
  <si>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</si>
  <si>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</si>
  <si>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</si>
  <si>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</si>
  <si>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</si>
  <si>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</si>
  <si>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</si>
  <si>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</si>
  <si>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</si>
  <si>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</si>
  <si>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</si>
  <si>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</si>
  <si>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</si>
  <si>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</si>
  <si>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</si>
  <si>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</si>
  <si>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</si>
  <si>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</si>
  <si>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</si>
  <si>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</si>
  <si>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</si>
  <si>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</si>
  <si>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</si>
  <si>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</si>
  <si>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</si>
  <si>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</si>
  <si>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</si>
  <si>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</si>
  <si>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Em deslocamento para o local de trabalho</t>
  </si>
  <si>
    <t>Escala informou que Maquinista disponivel em TIQ às 13h00 / Maq. de passe de TGR</t>
  </si>
  <si>
    <t>Solicitado MC1 às 14h27, autorizado na VIA às 14h48 / Segue em deslocamento para o local de descarga em TEP1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</si>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</sst>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zoomScaleNormal="100" workbookViewId="0">
      <pane xSplit="6" ySplit="5" topLeftCell="U272" activePane="bottomRight" state="frozen"/>
      <selection pane="bottomRight" activeCell="AC287" sqref="AC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1</v>
      </c>
      <c r="BI272" s="16"/>
      <c r="BJ272" s="16" t="s">
        <v>1630</v>
      </c>
      <c r="BK272" s="16" t="s">
        <v>1631</v>
      </c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1</v>
      </c>
      <c r="BI275" s="16"/>
      <c r="BJ275" s="16" t="s">
        <v>1632</v>
      </c>
      <c r="BK275" s="16" t="s">
        <v>1633</v>
      </c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1637</v>
      </c>
      <c r="BK276" s="16" t="s">
        <v>1637</v>
      </c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1638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TSF-TRO</v>
      </c>
      <c r="AN281" s="279" t="str">
        <f>IF(BS_CONTROLE[[#This Row],[SB]]=0, "-", BS_CONTROLE[[#This Row],[SB]])</f>
        <v>TEX1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754</v>
      </c>
      <c r="AQ281" s="281">
        <f>IF(BS_CONTROLE[[#This Row],[KM - Fim]]=0, "-", BS_CONTROLE[[#This Row],[KM - Fim]])</f>
        <v>751.6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1639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1640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1641</v>
      </c>
      <c r="N288" s="199" t="s">
        <v>1642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1643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1644</v>
      </c>
      <c r="X290" s="213" t="s">
        <v>374</v>
      </c>
      <c r="Y290" s="153" t="s">
        <v>377</v>
      </c>
      <c r="Z290" s="153"/>
      <c r="AA290" s="83" t="s">
        <v>1645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1647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1648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1649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1650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1651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1652</v>
      </c>
      <c r="E3" s="316" t="s">
        <v>1653</v>
      </c>
      <c r="F3" s="316" t="s">
        <v>1654</v>
      </c>
      <c r="G3" s="316" t="s">
        <v>1655</v>
      </c>
      <c r="H3" s="316" t="s">
        <v>1656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1659</v>
      </c>
      <c r="W1" s="390"/>
      <c r="X1" s="390"/>
      <c r="Y1" s="103"/>
    </row>
    <row r="2" spans="1:25" s="100" customFormat="1" ht="11.25" customHeight="1">
      <c r="A2" s="104" t="s">
        <v>1660</v>
      </c>
      <c r="B2" s="104" t="s">
        <v>1661</v>
      </c>
      <c r="C2" s="104" t="s">
        <v>7</v>
      </c>
      <c r="D2" s="105" t="s">
        <v>1177</v>
      </c>
      <c r="E2" s="105" t="s">
        <v>1178</v>
      </c>
      <c r="F2" s="105" t="s">
        <v>1662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1663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47510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47510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47510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47510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47510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47510</v>
      </c>
      <c r="W368" s="111">
        <f ca="1">_xlfn.XLOOKUP(G368&amp;$W$2,BS_CONTROLE[CHAVE],BS_CONTROLE[Quantidade_11],"-")</f>
        <v>40810</v>
      </c>
      <c r="X368" s="111">
        <f ca="1">_xlfn.XLOOKUP(G368&amp;$X$2,BS_CONTROLE[CHAVE],BS_CONTROLE[Quantidade_11],"-")</f>
        <v>47530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1600</v>
      </c>
      <c r="X370" s="111">
        <f ca="1">_xlfn.XLOOKUP(G370&amp;$X$2,BS_CONTROLE[CHAVE],BS_CONTROLE[Quantidade_11],"-")</f>
        <v>3259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28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8.3333333333333329E-2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47510</v>
      </c>
      <c r="W374" s="111">
        <f ca="1">_xlfn.XLOOKUP(G374&amp;$W$2,BS_CONTROLE[CHAVE],BS_CONTROLE[Quantidade_11],"-")</f>
        <v>40810</v>
      </c>
      <c r="X374" s="111">
        <f ca="1">_xlfn.XLOOKUP(G374&amp;$X$2,BS_CONTROLE[CHAVE],BS_CONTROLE[Quantidade_11],"-")</f>
        <v>47530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 t="str">
        <f ca="1">_xlfn.XLOOKUP(G379&amp;$V$2,BS_CONTROLE[CHAVE],BS_CONTROLE[Quantidade_11],"-")</f>
        <v>-</v>
      </c>
      <c r="W379" s="111">
        <f ca="1">_xlfn.XLOOKUP(G379&amp;$W$2,BS_CONTROLE[CHAVE],BS_CONTROLE[Quantidade_11],"-")</f>
        <v>1600</v>
      </c>
      <c r="X379" s="111">
        <f ca="1">_xlfn.XLOOKUP(G379&amp;$X$2,BS_CONTROLE[CHAVE],BS_CONTROLE[Quantidade_11],"-")</f>
        <v>3259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28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0</v>
      </c>
      <c r="W385" s="111">
        <f ca="1">_xlfn.XLOOKUP(G385&amp;$W$2,BS_CONTROLE[CHAVE],BS_CONTROLE[Quantidade_11],"-")</f>
        <v>0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28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2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1615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0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>
        <f ca="1">_xlfn.XLOOKUP(G393&amp;$X$2,BS_CONTROLE[CHAVE],BS_CONTROLE[Quantidade_11],"-")</f>
        <v>220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>
        <f ca="1">_xlfn.XLOOKUP(G394&amp;$W$2,BS_CONTROLE[CHAVE],BS_CONTROLE[Quantidade_11],"-")</f>
        <v>1</v>
      </c>
      <c r="X394" s="111">
        <f ca="1">_xlfn.XLOOKUP(G394&amp;$X$2,BS_CONTROLE[CHAVE],BS_CONTROLE[Quantidade_11],"-")</f>
        <v>0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0</v>
      </c>
      <c r="W399" s="111">
        <f ca="1">_xlfn.XLOOKUP(G399&amp;$W$2,BS_CONTROLE[CHAVE],BS_CONTROLE[Quantidade_11],"-")</f>
        <v>0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1664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1666</v>
      </c>
      <c r="C4" s="321" t="s">
        <v>1667</v>
      </c>
      <c r="D4" s="321" t="s">
        <v>1668</v>
      </c>
      <c r="E4" s="321" t="s">
        <v>1669</v>
      </c>
      <c r="F4" s="321" t="s">
        <v>545</v>
      </c>
      <c r="G4" s="321" t="s">
        <v>1670</v>
      </c>
      <c r="H4" s="187"/>
    </row>
    <row r="5" spans="1:8" ht="43.5">
      <c r="A5" s="187"/>
      <c r="B5" s="322" t="s">
        <v>1671</v>
      </c>
      <c r="C5" s="322">
        <v>309525</v>
      </c>
      <c r="D5" s="322" t="s">
        <v>1672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1673</v>
      </c>
      <c r="C6" s="322">
        <v>256875</v>
      </c>
      <c r="D6" s="322" t="s">
        <v>1674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1675</v>
      </c>
      <c r="C7" s="322">
        <v>257278</v>
      </c>
      <c r="D7" s="322" t="s">
        <v>1676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1677</v>
      </c>
      <c r="C8" s="322">
        <v>261794</v>
      </c>
      <c r="D8" s="322" t="s">
        <v>1678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1679</v>
      </c>
      <c r="C9" s="322">
        <v>257033</v>
      </c>
      <c r="D9" s="322" t="s">
        <v>1680</v>
      </c>
      <c r="E9" s="322" t="s">
        <v>240</v>
      </c>
      <c r="F9" s="322" t="s">
        <v>732</v>
      </c>
      <c r="G9" s="322" t="s">
        <v>1681</v>
      </c>
      <c r="H9" s="187"/>
    </row>
    <row r="10" spans="1:8" ht="43.5">
      <c r="A10" s="187"/>
      <c r="B10" s="322" t="s">
        <v>1682</v>
      </c>
      <c r="C10" s="322">
        <v>396578</v>
      </c>
      <c r="D10" s="322" t="s">
        <v>1683</v>
      </c>
      <c r="E10" s="322" t="s">
        <v>240</v>
      </c>
      <c r="F10" s="322" t="s">
        <v>732</v>
      </c>
      <c r="G10" s="322" t="s">
        <v>1681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I273" sqref="I27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1684</v>
      </c>
      <c r="C2" s="95" t="s">
        <v>1162</v>
      </c>
      <c r="D2" s="95" t="s">
        <v>1164</v>
      </c>
      <c r="E2" s="95" t="s">
        <v>1685</v>
      </c>
      <c r="F2" s="95" t="s">
        <v>1686</v>
      </c>
      <c r="G2" s="95" t="s">
        <v>1687</v>
      </c>
      <c r="H2" s="95" t="s">
        <v>1688</v>
      </c>
      <c r="I2" s="95" t="s">
        <v>1689</v>
      </c>
      <c r="J2" s="95" t="s">
        <v>1690</v>
      </c>
      <c r="K2" s="130" t="s">
        <v>1691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1692</v>
      </c>
      <c r="D5" s="394"/>
      <c r="E5" s="394"/>
      <c r="F5" s="394"/>
      <c r="G5" s="394"/>
      <c r="H5" s="394"/>
      <c r="I5" s="394"/>
      <c r="J5" s="395"/>
      <c r="K5" s="396" t="s">
        <v>1693</v>
      </c>
      <c r="L5" s="397"/>
      <c r="M5" s="397"/>
      <c r="N5" s="397"/>
      <c r="O5" s="398" t="s">
        <v>1694</v>
      </c>
      <c r="P5" s="399"/>
      <c r="Q5" s="400"/>
    </row>
    <row r="6" spans="1:17" s="93" customFormat="1" ht="15.75" customHeight="1">
      <c r="A6" s="87" t="s">
        <v>1662</v>
      </c>
      <c r="B6" s="94" t="s">
        <v>1661</v>
      </c>
      <c r="C6" s="95" t="s">
        <v>1177</v>
      </c>
      <c r="D6" s="96" t="s">
        <v>1178</v>
      </c>
      <c r="E6" s="95" t="s">
        <v>1695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1696</v>
      </c>
      <c r="M6" s="138" t="s">
        <v>30</v>
      </c>
      <c r="N6" s="139" t="s">
        <v>1172</v>
      </c>
      <c r="O6" s="241" t="s">
        <v>1215</v>
      </c>
      <c r="P6" s="152"/>
      <c r="Q6" s="188" t="s">
        <v>1697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2026-01-18T20:05:22Z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