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66" documentId="8_{B6337239-1A00-434D-AAD0-422EA1FEB5AE}" xr6:coauthVersionLast="47" xr6:coauthVersionMax="47" xr10:uidLastSave="{F0623CC9-2A2F-4301-B8DA-2EE8D0D1795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7" i="12"/>
  <c r="S13" i="12"/>
  <c r="S8" i="12"/>
  <c r="S5" i="12"/>
  <c r="S286" i="12"/>
  <c r="S25" i="12"/>
  <c r="S22" i="12"/>
  <c r="S17" i="12"/>
  <c r="S23" i="12"/>
  <c r="S20" i="12"/>
  <c r="S16" i="12"/>
  <c r="S14" i="12"/>
  <c r="S24" i="12"/>
  <c r="S287" i="12"/>
  <c r="S288" i="12"/>
  <c r="S34" i="12"/>
  <c r="S27" i="12"/>
  <c r="S31" i="12"/>
  <c r="S32" i="12"/>
  <c r="S26" i="12"/>
  <c r="S33" i="12"/>
  <c r="S28" i="12"/>
  <c r="S37" i="12"/>
  <c r="S41" i="12"/>
  <c r="S42" i="12"/>
  <c r="S51" i="12"/>
  <c r="S39" i="12"/>
  <c r="S281" i="12"/>
  <c r="S47" i="12"/>
  <c r="S48" i="12"/>
  <c r="S50" i="12"/>
  <c r="S49" i="12"/>
  <c r="S45" i="12"/>
  <c r="S291" i="12"/>
  <c r="S285" i="12"/>
  <c r="S52" i="12"/>
  <c r="S54" i="12"/>
  <c r="S61" i="12"/>
  <c r="S55" i="12"/>
  <c r="S58" i="12"/>
  <c r="S63" i="12"/>
  <c r="S282" i="12"/>
  <c r="S283" i="12"/>
  <c r="S57" i="12"/>
  <c r="S62" i="12"/>
  <c r="S64" i="12"/>
  <c r="S71" i="12"/>
  <c r="S65" i="12"/>
  <c r="S72" i="12"/>
  <c r="S68" i="12"/>
  <c r="S73" i="12"/>
  <c r="S74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6" i="1" l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<sst xmlns="http://schemas.openxmlformats.org/spreadsheetml/2006/main" count="4446" uniqueCount="1097">
  <si>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</si>
  <si>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</si>
  <si>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</si>
  <si>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</si>
  <si>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</si>
  <si>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</si>
  <si>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</si>
  <si>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</si>
  <si>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</si>
  <si>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</si>
  <si>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</si>
  <si>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</si>
  <si>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</si>
  <si>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</si>
  <si>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</si>
  <si>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</si>
  <si>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</si>
  <si>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</si>
  <si>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</si>
  <si>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</si>
  <si>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</si>
  <si>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</si>
  <si>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</si>
  <si>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</si>
  <si>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</si>
  <si>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</si>
  <si>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</si>
  <si>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</si>
  <si>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</si>
  <si>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</si>
  <si>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</si>
  <si>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</si>
  <si>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</si>
  <si>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</si>
  <si>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</si>
  <si>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</si>
  <si>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</si>
  <si>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</si>
  <si>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</si>
  <si>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</si>
  <si>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</si>
  <si>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</si>
  <si>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</si>
  <si>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</si>
  <si>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</si>
  <si>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</si>
  <si>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</si>
  <si>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</si>
  <si>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</si>
  <si>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</si>
  <si>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</si>
  <si>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</si>
  <si>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</si>
  <si>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</si>
  <si>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</si>
  <si>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</si>
  <si>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</si>
  <si>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</si>
  <si>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</si>
  <si>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</si>
  <si>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</si>
  <si>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</si>
  <si>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</si>
  <si>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</si>
  <si>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</si>
  <si>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</si>
  <si>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</si>
  <si>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</si>
  <si>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</si>
  <si>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</si>
  <si>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</si>
  <si>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</si>
  <si>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</si>
  <si>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</si>
  <si>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</si>
  <si>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</si>
  <si>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</si>
  <si>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</si>
  <si>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</si>
  <si>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</si>
  <si>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</si>
  <si>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</si>
  <si>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</si>
  <si>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</si>
  <si>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</si>
  <si>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</si>
  <si>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</si>
  <si>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</si>
  <si>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</si>
  <si>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</si>
  <si>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</si>
  <si>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</si>
  <si>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</si>
  <si>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</si>
  <si>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</si>
  <si>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</si>
  <si>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</si>
  <si>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</si>
  <si>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</si>
  <si>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</si>
  <si>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</si>
  <si>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</si>
  <si>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</si>
  <si>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</si>
  <si>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</si>
  <si>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</si>
  <si>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</si>
  <si>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</si>
  <si>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</si>
  <si>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</si>
  <si>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</si>
  <si>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</si>
  <si>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</si>
  <si>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</si>
  <si>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</si>
  <si>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</si>
  <si>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</si>
  <si>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</si>
  <si>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</si>
  <si>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</si>
  <si>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</si>
  <si>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</si>
  <si>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</si>
  <si>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</si>
  <si>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</si>
  <si>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</si>
  <si>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</si>
  <si>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</si>
  <si>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</si>
  <si>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</si>
  <si>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</si>
  <si>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</si>
  <si>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</si>
  <si>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</si>
  <si>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</si>
  <si>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</si>
  <si>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</si>
  <si>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</si>
  <si>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</si>
  <si>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</si>
  <si>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</si>
  <si>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</si>
  <si>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</si>
  <si>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</si>
  <si>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</si>
  <si>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</si>
  <si>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</si>
  <si>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</si>
  <si>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</si>
  <si>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</si>
  <si>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</si>
  <si>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</si>
  <si>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</si>
  <si>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</si>
  <si>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</si>
  <si>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</si>
  <si>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</si>
  <si>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</si>
  <si>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</si>
  <si>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</si>
  <si>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</si>
  <si>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</si>
  <si>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</si>
  <si>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</si>
  <si>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</si>
  <si>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</si>
  <si>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</si>
  <si>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</si>
  <si>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</si>
  <si>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</si>
  <si>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</si>
  <si>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</si>
  <si>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</si>
  <si>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</si>
  <si>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</si>
  <si>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</si>
  <si>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</si>
  <si>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</si>
  <si>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</si>
  <si>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</si>
  <si>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</si>
  <si>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</si>
  <si>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</si>
  <si>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</si>
  <si>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</si>
  <si>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</si>
  <si>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</si>
  <si>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</si>
  <si>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</si>
  <si>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</si>
  <si>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</si>
  <si>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</si>
  <si>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</si>
  <si>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</si>
  <si>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</si>
  <si>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</si>
  <si>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</si>
  <si>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</si>
  <si>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</si>
  <si>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</si>
  <si>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</si>
  <si>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</si>
  <si>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</si>
  <si>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</si>
  <si>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</si>
  <si>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</si>
  <si>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</si>
  <si>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</si>
  <si>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</si>
  <si>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</si>
  <si>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</si>
  <si>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</si>
  <si>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</si>
  <si>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</si>
  <si>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</si>
  <si>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</si>
  <si>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</si>
  <si>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</si>
  <si>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</si>
  <si>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</si>
  <si>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</si>
  <si>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</si>
  <si>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</si>
  <si>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</si>
  <si>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</si>
  <si>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</si>
  <si>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</si>
  <si>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</si>
  <si>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</si>
  <si>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</si>
  <si>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</si>
  <si>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</si>
  <si>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</si>
  <si>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</si>
  <si>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</si>
  <si>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</si>
  <si>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</si>
  <si>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</si>
  <si>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</si>
  <si>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</si>
  <si>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</si>
  <si>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</si>
  <si>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</si>
  <si>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</si>
  <si>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</si>
  <si>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</si>
  <si>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</si>
  <si>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</si>
  <si>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</si>
  <si>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</si>
  <si>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</si>
  <si>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</si>
  <si>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</si>
  <si>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</si>
  <si>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</si>
  <si>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</si>
  <si>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</si>
  <si>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</si>
  <si>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</si>
  <si>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</si>
  <si>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</si>
  <si>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</si>
  <si>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</si>
  <si>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</si>
  <si>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</si>
  <si>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</si>
  <si>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</si>
  <si>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</si>
  <si>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</si>
  <si>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</si>
  <si>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</si>
  <si>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</si>
  <si>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</si>
  <si>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</si>
  <si>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</si>
  <si>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</si>
  <si>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</si>
  <si>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</si>
  <si>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</si>
  <si>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</si>
  <si>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</si>
  <si>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</si>
  <si>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</si>
  <si>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</si>
  <si>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</si>
  <si>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</si>
  <si>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</si>
  <si>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</si>
  <si>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</si>
  <si>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</si>
  <si>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</si>
  <si>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</si>
  <si>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</si>
  <si>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</si>
  <si>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</si>
  <si>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</si>
  <si>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</si>
  <si>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</si>
  <si>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</si>
  <si>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</si>
  <si>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</si>
  <si>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</si>
  <si>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</si>
  <si>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</si>
  <si>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</si>
  <si>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</si>
  <si>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</si>
  <si>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</si>
  <si>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</si>
  <si>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</si>
  <si>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</si>
  <si>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</si>
  <si>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</si>
  <si>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</si>
  <si>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</si>
  <si>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</si>
  <si>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</si>
  <si>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</si>
  <si>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</si>
  <si>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</si>
  <si>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</si>
  <si>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</si>
  <si>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</si>
  <si>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</si>
  <si>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</si>
  <si>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</si>
  <si>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</si>
  <si>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</si>
  <si>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</si>
  <si>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</si>
  <si>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</si>
  <si>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</si>
  <si>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</si>
  <si>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</si>
  <si>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</si>
  <si>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</si>
  <si>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</si>
  <si>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</si>
  <si>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</si>
  <si>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</si>
  <si>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</si>
  <si>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</si>
  <si>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</si>
  <si>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</si>
  <si>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</si>
  <si>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</si>
  <si>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</si>
  <si>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</si>
  <si>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</si>
  <si>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</si>
  <si>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</si>
  <si>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</si>
  <si>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</si>
  <si>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</si>
  <si>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</si>
  <si>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</si>
  <si>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</si>
  <si>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</si>
  <si>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</si>
  <si>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</si>
  <si>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</si>
  <si>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</si>
  <si>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</si>
  <si>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</si>
  <si>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</si>
  <si>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</si>
  <si>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</si>
  <si>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</si>
  <si>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</si>
  <si>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</si>
  <si>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</si>
  <si>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</si>
  <si>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</si>
  <si>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</si>
  <si>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</si>
  <si>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</si>
  <si>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</si>
  <si>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</si>
  <si>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</si>
  <si>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</si>
  <si>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</si>
  <si>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</si>
  <si>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</si>
  <si>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</si>
  <si>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</si>
  <si>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</si>
  <si>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</si>
  <si>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</si>
  <si>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</si>
  <si>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</si>
  <si>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</si>
  <si>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</si>
  <si>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</si>
  <si>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</si>
  <si>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</si>
  <si>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</si>
  <si>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</si>
  <si>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</si>
  <si>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</si>
  <si>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</si>
  <si>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</si>
  <si>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</si>
  <si>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</si>
  <si>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</si>
  <si>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</si>
  <si>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</si>
  <si>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</si>
  <si>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</si>
  <si>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</si>
  <si>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</si>
  <si>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</si>
  <si>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</si>
  <si>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</si>
  <si>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</si>
  <si>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</si>
  <si>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</si>
  <si>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</si>
  <si>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</si>
  <si>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</si>
  <si>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</si>
  <si>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</si>
  <si>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</si>
  <si>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</si>
  <si>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</si>
  <si>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</si>
  <si>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</si>
  <si>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</si>
  <si>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</si>
  <si>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</si>
  <si>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</si>
  <si>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</si>
  <si>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</si>
  <si>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</si>
  <si>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</si>
  <si>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</si>
  <si>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</si>
  <si>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</si>
  <si>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</si>
  <si>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</si>
  <si>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</si>
  <si>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</si>
  <si>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</si>
  <si>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</si>
  <si>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</si>
  <si>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</si>
  <si>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</si>
  <si>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</si>
  <si>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</si>
  <si>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</si>
  <si>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</si>
  <si>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</si>
  <si>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</si>
  <si>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</si>
  <si>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</si>
  <si>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</si>
  <si>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</si>
  <si>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</si>
  <si>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</si>
  <si>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</si>
  <si>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</si>
  <si>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</si>
  <si>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</si>
  <si>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</si>
  <si>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</si>
  <si>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</si>
  <si>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</si>
  <si>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</si>
  <si>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</si>
  <si>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</si>
  <si>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</si>
  <si>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</si>
  <si>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</si>
  <si>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</si>
  <si>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</si>
  <si>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</si>
  <si>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</si>
  <si>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</si>
  <si>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</si>
  <si>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</si>
  <si>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</si>
  <si>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</si>
  <si>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</si>
  <si>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</si>
  <si>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</si>
  <si>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</si>
  <si>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</si>
  <si>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</si>
  <si>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</si>
  <si>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</si>
  <si>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</si>
  <si>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</si>
  <si>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</si>
  <si>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</si>
  <si>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</si>
  <si>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</si>
  <si>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</si>
  <si>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</si>
  <si>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</si>
  <si>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</si>
  <si>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</si>
  <si>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</si>
  <si>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</si>
  <si>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</si>
  <si>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</si>
  <si>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</si>
  <si>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</si>
  <si>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</si>
  <si>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</si>
  <si>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</si>
  <si>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</si>
  <si>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</si>
  <si>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</si>
  <si>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</si>
  <si>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</si>
  <si>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</si>
  <si>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</si>
  <si>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</si>
  <si>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</si>
  <si>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</si>
  <si>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</si>
  <si>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</si>
  <si>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</si>
  <si>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</si>
  <si>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</si>
  <si>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</si>
  <si>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</si>
  <si>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</si>
  <si>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</si>
  <si>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</si>
  <si>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</si>
  <si>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</si>
  <si>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</si>
  <si>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</si>
  <si>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</si>
  <si>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</si>
  <si>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</si>
  <si>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</si>
  <si>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</si>
  <si>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</si>
  <si>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</si>
  <si>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</si>
  <si>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</si>
  <si>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</si>
  <si>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</si>
  <si>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</si>
  <si>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</si>
  <si>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</si>
  <si>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</si>
  <si>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</si>
  <si>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</si>
  <si>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</si>
  <si>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</si>
  <si>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</si>
  <si>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</si>
  <si>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</si>
  <si>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</si>
  <si>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</si>
  <si>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</si>
  <si>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</si>
  <si>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</si>
  <si>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</si>
  <si>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</si>
  <si>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</si>
  <si>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</si>
  <si>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</si>
  <si>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</si>
  <si>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</si>
  <si>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</si>
  <si>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</si>
  <si>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</si>
  <si>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</si>
  <si>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</si>
  <si>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</si>
  <si>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</si>
  <si>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</si>
  <si>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</si>
  <si>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</si>
  <si>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</si>
  <si>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</si>
  <si>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</si>
  <si>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</si>
  <si>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</si>
  <si>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</si>
  <si>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</si>
  <si>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</si>
  <si>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</si>
  <si>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</si>
  <si>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</si>
  <si>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</si>
  <si>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</si>
  <si>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</si>
  <si>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</si>
  <si>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</si>
  <si>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</si>
  <si>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</si>
  <si>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</si>
  <si>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</si>
  <si>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</si>
  <si>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</si>
  <si>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</si>
  <si>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</si>
  <si>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</si>
  <si>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</si>
  <si>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</si>
  <si>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</si>
  <si>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</si>
  <si>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</si>
  <si>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</si>
  <si>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</si>
  <si>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</si>
  <si>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</si>
  <si>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</si>
  <si>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</si>
  <si>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</si>
  <si>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</si>
  <si>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</si>
  <si>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</si>
  <si>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</si>
  <si>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</si>
  <si>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</si>
  <si>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</si>
  <si>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</si>
  <si>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</si>
  <si>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</si>
  <si>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</si>
  <si>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</si>
  <si>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</si>
  <si>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</si>
  <si>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</si>
  <si>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</si>
  <si>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</si>
  <si>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</si>
  <si>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</si>
  <si>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</si>
  <si>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</si>
  <si>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</si>
  <si>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</si>
  <si>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</si>
  <si>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</si>
  <si>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</si>
  <si>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</si>
  <si>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</si>
  <si>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</si>
  <si>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</si>
  <si>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</si>
  <si>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</si>
  <si>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</si>
  <si>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</si>
  <si>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</si>
  <si>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</si>
  <si>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</si>
  <si>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</si>
  <si>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</si>
  <si>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</si>
  <si>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</si>
  <si>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</si>
  <si>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</si>
  <si>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</si>
  <si>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</si>
  <si>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</si>
  <si>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</si>
  <si>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</si>
  <si>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</si>
  <si>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</si>
  <si>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</si>
  <si>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</si>
  <si>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</si>
  <si>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</si>
  <si>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</si>
  <si>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</si>
  <si>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</si>
  <si>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</si>
  <si>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</si>
  <si>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</si>
  <si>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</si>
  <si>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</si>
  <si>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</si>
  <si>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</si>
  <si>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</si>
  <si>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</si>
  <si>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</si>
  <si>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</si>
  <si>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</si>
  <si>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</si>
  <si>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</si>
  <si>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</si>
  <si>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</si>
  <si>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</si>
  <si>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</si>
  <si>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</si>
  <si>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</si>
  <si>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</si>
  <si>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</si>
  <si>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</si>
  <si>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</si>
  <si>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</si>
  <si>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</si>
  <si>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</si>
  <si>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</si>
  <si>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</si>
  <si>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</si>
  <si>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</si>
  <si>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</si>
  <si>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</si>
  <si>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</si>
  <si>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</si>
  <si>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</si>
  <si>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</si>
  <si>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</si>
  <si>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</si>
  <si>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</si>
  <si>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</si>
  <si>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</si>
  <si>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</si>
  <si>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</si>
  <si>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</si>
  <si>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</si>
  <si>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</si>
  <si>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</si>
  <si>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</si>
  <si>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</si>
  <si>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</si>
  <si>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</si>
  <si>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</si>
  <si>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</si>
  <si>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</si>
  <si>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</si>
  <si>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</si>
  <si>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</si>
  <si>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</si>
  <si>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</si>
  <si>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</si>
  <si>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</si>
  <si>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</si>
  <si>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</si>
  <si>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</si>
  <si>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</si>
  <si>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</si>
  <si>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</si>
  <si>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</si>
  <si>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</si>
  <si>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</si>
  <si>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</si>
  <si>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</si>
  <si>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</si>
  <si>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</si>
  <si>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</si>
  <si>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</si>
  <si>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</si>
  <si>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</si>
  <si>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</si>
  <si>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</si>
  <si>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</si>
  <si>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</si>
  <si>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</si>
  <si>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</si>
  <si>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</si>
  <si>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</si>
  <si>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</si>
  <si>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</si>
  <si>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</si>
  <si>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</si>
  <si>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</si>
  <si>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</si>
  <si>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</si>
  <si>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</si>
  <si>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</si>
  <si>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</si>
  <si>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</si>
  <si>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</si>
  <si>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</si>
  <si>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</si>
  <si>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</si>
  <si>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</si>
  <si>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</si>
  <si>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</si>
  <si>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</si>
  <si>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</si>
  <si>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</si>
  <si>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</si>
  <si>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</si>
  <si>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</si>
  <si>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</si>
  <si>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</si>
  <si>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</si>
  <si>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</si>
  <si>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</si>
  <si>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</si>
  <si>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</si>
  <si>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</si>
  <si>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</si>
  <si>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</si>
  <si>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</si>
  <si>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</si>
  <si>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</si>
  <si>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</si>
  <si>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</si>
  <si>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</si>
  <si>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</si>
  <si>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</si>
  <si>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</si>
  <si>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</si>
  <si>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</si>
  <si>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</si>
  <si>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</si>
  <si>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</si>
  <si>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</si>
  <si>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</si>
  <si>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</si>
  <si>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</si>
  <si>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</si>
  <si>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</si>
  <si>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</si>
  <si>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</si>
  <si>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</si>
  <si>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</si>
  <si>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</si>
  <si>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</si>
  <si>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</si>
  <si>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</si>
  <si>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</si>
  <si>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</si>
  <si>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</si>
  <si>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</si>
  <si>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</si>
  <si>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</si>
  <si>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</si>
  <si>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</si>
  <si>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</si>
  <si>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</si>
  <si>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</si>
  <si>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</si>
  <si>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</si>
  <si>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</si>
  <si>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</si>
  <si>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</si>
  <si>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</si>
  <si>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</si>
  <si>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</si>
  <si>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</si>
  <si>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</si>
  <si>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</si>
  <si>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</si>
  <si>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</si>
  <si>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</si>
  <si>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</si>
  <si>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</si>
  <si>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</si>
  <si>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</si>
  <si>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</si>
  <si>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</si>
  <si>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</si>
  <si>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</si>
  <si>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</si>
  <si>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</si>
  <si>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</si>
  <si>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</si>
  <si>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</si>
  <si>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</si>
  <si>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</si>
  <si>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</si>
  <si>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</si>
  <si>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</si>
  <si>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</si>
  <si>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</si>
  <si>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</si>
  <si>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</si>
  <si>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</si>
  <si>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</si>
  <si>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</si>
  <si>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</si>
  <si>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</si>
  <si>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</si>
  <si>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</si>
  <si>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</si>
  <si>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</si>
  <si>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</si>
  <si>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</si>
  <si>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</si>
  <si>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</si>
  <si>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</si>
  <si>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</si>
  <si>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</si>
  <si>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</si>
  <si>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</si>
  <si>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</si>
  <si>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</si>
  <si>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</si>
  <si>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</si>
  <si>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</si>
  <si>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</si>
  <si>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</si>
  <si>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</si>
  <si>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</si>
  <si>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</si>
  <si>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</si>
  <si>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</si>
  <si>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</si>
  <si>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</si>
  <si>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</si>
  <si>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</si>
  <si>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</si>
  <si>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</si>
  <si>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</si>
  <si>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</si>
  <si>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</si>
  <si>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</si>
  <si>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</si>
  <si>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</si>
  <si>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</si>
  <si>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</si>
  <si>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</si>
  <si>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</si>
  <si>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</si>
  <si>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</si>
  <si>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</si>
  <si>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</si>
  <si>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</si>
  <si>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</si>
  <si>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</si>
  <si>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</si>
  <si>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</si>
  <si>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</si>
  <si>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</si>
  <si>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</si>
  <si>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</si>
  <si>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</si>
  <si>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</si>
  <si>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</si>
  <si>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</si>
  <si>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</si>
  <si>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</si>
  <si>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</si>
  <si>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</si>
  <si>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</si>
  <si>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</si>
  <si>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</si>
  <si>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</si>
  <si>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</si>
  <si>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</si>
  <si>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</si>
  <si>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</si>
  <si>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</si>
  <si>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</si>
  <si>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</si>
  <si>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</si>
  <si>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</si>
  <si>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</si>
  <si>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</si>
  <si>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</si>
  <si>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</si>
  <si>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</si>
  <si>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</si>
  <si>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</si>
  <si>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</si>
  <si>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</si>
  <si>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</si>
  <si>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</si>
  <si>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</si>
  <si>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</si>
  <si>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</si>
  <si>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</si>
  <si>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</si>
  <si>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</si>
  <si>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</si>
  <si>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</si>
  <si>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</si>
  <si>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</si>
  <si>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</si>
  <si>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</si>
  <si>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</si>
  <si>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</si>
  <si>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</si>
  <si>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</si>
  <si>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</si>
  <si>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</si>
  <si>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</si>
  <si>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</si>
  <si>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</si>
  <si>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</si>
  <si>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</si>
  <si>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</si>
  <si>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</si>
  <si>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</si>
  <si>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</si>
  <si>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</si>
  <si>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</si>
  <si>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</si>
  <si>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</si>
  <si>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</si>
  <si>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</si>
  <si>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</si>
  <si>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</si>
  <si>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</si>
  <si>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</si>
  <si>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</si>
  <si>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</si>
  <si>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</si>
  <si>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</si>
  <si>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</si>
  <si>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</si>
  <si>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</si>
  <si>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</si>
  <si>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</si>
  <si>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</si>
  <si>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</si>
  <si>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</si>
  <si>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</si>
  <si>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</si>
  <si>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</si>
  <si>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</si>
  <si>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</si>
  <si>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</si>
  <si>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</si>
  <si>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</si>
  <si>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</si>
  <si>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</si>
  <si>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</si>
  <si>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</si>
  <si>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</si>
  <si>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</si>
  <si>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</si>
  <si>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</si>
  <si>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</si>
  <si>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</si>
  <si>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</si>
  <si>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</si>
  <si>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</si>
  <si>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</si>
  <si>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</si>
  <si>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</si>
  <si>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</si>
  <si>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</si>
  <si>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</si>
  <si>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</si>
  <si>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</si>
  <si>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</si>
  <si>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</si>
  <si>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</si>
  <si>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</si>
  <si>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</si>
  <si>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</si>
  <si>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</si>
  <si>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</si>
  <si>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</si>
  <si>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</si>
  <si>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</si>
  <si>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</si>
  <si>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</si>
  <si>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</si>
  <si>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</si>
  <si>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</si>
  <si>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Ag. Solicitar MC1 Prev. às 09h00</t>
  </si>
  <si>
    <t>Ag. Solicitar MC1 Prev. às 10h00</t>
  </si>
  <si>
    <t>Ag. TP Pronto para alinhamento de intervalo na oportunidade com o CCO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</si>
  <si>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</si>
  <si>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</si>
  <si>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</si>
  <si>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</si>
  <si>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</si>
  <si>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</si>
  <si>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</si>
  <si>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Ag. Solicitar MC1 Prev. às 08h00</t>
  </si>
  <si>
    <t>ADENILSON (TP-512)</t>
  </si>
  <si>
    <t>ZEVZXW</t>
  </si>
  <si>
    <t>Ag. Solicitar MC1 Prev. às 08h30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</si>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</sst>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X55" activePane="bottomRight" state="frozen"/>
      <selection pane="bottomRight" activeCell="BJ68" sqref="BJ6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294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1</v>
      </c>
      <c r="BI55" s="17"/>
      <c r="BJ55" s="17" t="s">
        <v>1052</v>
      </c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294">
        <f t="shared" si="2"/>
        <v>0</v>
      </c>
      <c r="AZ56" s="14"/>
      <c r="BA56" s="72"/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1</v>
      </c>
      <c r="BI56" s="17"/>
      <c r="BJ56" s="17" t="s">
        <v>1053</v>
      </c>
      <c r="BK56" s="17"/>
      <c r="BL56" s="16"/>
      <c r="BM56" s="15"/>
      <c r="BN56" s="15"/>
      <c r="BO56" s="166"/>
      <c r="BP56" s="17"/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/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/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1</v>
      </c>
      <c r="BI57" s="17"/>
      <c r="BJ57" s="17" t="s">
        <v>1053</v>
      </c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294">
        <f t="shared" si="2"/>
        <v>0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1</v>
      </c>
      <c r="BI58" s="17"/>
      <c r="BJ58" s="17" t="s">
        <v>1054</v>
      </c>
      <c r="BK58" s="17"/>
      <c r="BL58" s="16"/>
      <c r="BM58" s="15"/>
      <c r="BN58" s="15"/>
      <c r="BO58" s="166"/>
      <c r="BP58" s="17"/>
      <c r="BQ58" s="13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294">
        <f t="shared" si="2"/>
        <v>0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1</v>
      </c>
      <c r="BI59" s="17"/>
      <c r="BJ59" s="17" t="s">
        <v>1054</v>
      </c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294">
        <f t="shared" si="2"/>
        <v>0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1</v>
      </c>
      <c r="BI60" s="17"/>
      <c r="BJ60" s="17" t="s">
        <v>1054</v>
      </c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 t="shared" si="4"/>
        <v>0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294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1</v>
      </c>
      <c r="BI61" s="17"/>
      <c r="BJ61" s="17" t="s">
        <v>1054</v>
      </c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1055</v>
      </c>
      <c r="J62" s="218">
        <v>49</v>
      </c>
      <c r="K62" s="218">
        <v>185</v>
      </c>
      <c r="L62" s="84"/>
      <c r="M62" s="205" t="s">
        <v>1056</v>
      </c>
      <c r="N62" s="205" t="s">
        <v>1057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1058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1</v>
      </c>
      <c r="BI64" s="17"/>
      <c r="BJ64" s="17" t="s">
        <v>1054</v>
      </c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1</v>
      </c>
      <c r="BI65" s="17"/>
      <c r="BJ65" s="17" t="s">
        <v>1054</v>
      </c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1059</v>
      </c>
      <c r="J66" s="218">
        <v>92</v>
      </c>
      <c r="K66" s="218">
        <v>66.5</v>
      </c>
      <c r="L66" s="84" t="s">
        <v>317</v>
      </c>
      <c r="M66" s="205" t="s">
        <v>1060</v>
      </c>
      <c r="N66" s="205" t="s">
        <v>1061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294">
        <f t="shared" si="2"/>
        <v>0</v>
      </c>
      <c r="AZ66" s="14"/>
      <c r="BA66" s="72"/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1</v>
      </c>
      <c r="BI66" s="17"/>
      <c r="BJ66" s="17" t="s">
        <v>1062</v>
      </c>
      <c r="BK66" s="17"/>
      <c r="BL66" s="16"/>
      <c r="BM66" s="15"/>
      <c r="BN66" s="15"/>
      <c r="BO66" s="166"/>
      <c r="BP66" s="17"/>
      <c r="BQ66" s="13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1063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294">
        <f t="shared" si="2"/>
        <v>0</v>
      </c>
      <c r="AZ68" s="14"/>
      <c r="BA68" s="72"/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1</v>
      </c>
      <c r="BI68" s="17"/>
      <c r="BJ68" s="17" t="s">
        <v>1054</v>
      </c>
      <c r="BK68" s="17"/>
      <c r="BL68" s="16"/>
      <c r="BM68" s="15"/>
      <c r="BN68" s="15"/>
      <c r="BO68" s="166"/>
      <c r="BP68" s="17"/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/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294">
        <f t="shared" si="2"/>
        <v>0</v>
      </c>
      <c r="AZ69" s="14"/>
      <c r="BA69" s="72"/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1</v>
      </c>
      <c r="BI69" s="17"/>
      <c r="BJ69" s="17" t="s">
        <v>1054</v>
      </c>
      <c r="BK69" s="17"/>
      <c r="BL69" s="16"/>
      <c r="BM69" s="15"/>
      <c r="BN69" s="15"/>
      <c r="BO69" s="166"/>
      <c r="BP69" s="17"/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/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294">
        <f t="shared" si="2"/>
        <v>0</v>
      </c>
      <c r="AZ70" s="14"/>
      <c r="BA70" s="72"/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1</v>
      </c>
      <c r="BI70" s="17"/>
      <c r="BJ70" s="17" t="s">
        <v>1054</v>
      </c>
      <c r="BK70" s="17"/>
      <c r="BL70" s="16"/>
      <c r="BM70" s="15"/>
      <c r="BN70" s="15"/>
      <c r="BO70" s="166"/>
      <c r="BP70" s="17"/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1064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294">
        <f t="shared" si="8"/>
        <v>0</v>
      </c>
      <c r="AZ72" s="14"/>
      <c r="BA72" s="72"/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1</v>
      </c>
      <c r="BI72" s="17"/>
      <c r="BJ72" s="17" t="s">
        <v>1052</v>
      </c>
      <c r="BK72" s="17"/>
      <c r="BL72" s="16"/>
      <c r="BM72" s="15"/>
      <c r="BN72" s="15"/>
      <c r="BO72" s="166"/>
      <c r="BP72" s="17"/>
      <c r="BQ72" s="13" t="str">
        <f t="shared" si="9"/>
        <v>Produção e Intervalo</v>
      </c>
      <c r="BR72" s="19">
        <f t="shared" si="10"/>
        <v>0</v>
      </c>
      <c r="BS72" s="19">
        <f t="shared" si="11"/>
        <v>0</v>
      </c>
      <c r="BT72" s="226" t="str">
        <f t="shared" si="12"/>
        <v/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294">
        <f t="shared" si="8"/>
        <v>0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1</v>
      </c>
      <c r="BI73" s="17"/>
      <c r="BJ73" s="17" t="s">
        <v>1054</v>
      </c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</v>
      </c>
      <c r="BS73" s="19">
        <f t="shared" si="11"/>
        <v>0</v>
      </c>
      <c r="BT73" s="226" t="str">
        <f t="shared" si="12"/>
        <v/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294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1</v>
      </c>
      <c r="BI74" s="17"/>
      <c r="BJ74" s="17" t="s">
        <v>1054</v>
      </c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/>
      <c r="AS75" s="39"/>
      <c r="AT75" s="39"/>
      <c r="AU75" s="39"/>
      <c r="AV75" s="39"/>
      <c r="AW75" s="39"/>
      <c r="AX75" s="39"/>
      <c r="AY75" s="294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1</v>
      </c>
      <c r="BI75" s="17"/>
      <c r="BJ75" s="17" t="s">
        <v>1065</v>
      </c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294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1</v>
      </c>
      <c r="BI76" s="17"/>
      <c r="BJ76" s="17" t="s">
        <v>1054</v>
      </c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294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1</v>
      </c>
      <c r="BI77" s="17"/>
      <c r="BJ77" s="17" t="s">
        <v>1065</v>
      </c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295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317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BASE_MAPA!$D$2:$D$260, BASE_MAPA!$I$2:$I$260),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59" t="str">
        <f>IF(BS_CONTROLE[[#This Row],[Local - Partida]]=0, "-", BS_CONTROLE[[#This Row],[Local - Partida]])</f>
        <v>-</v>
      </c>
      <c r="AL80" s="259" t="str">
        <f>IF(BS_CONTROLE[[#This Row],[Local - Encerramento]]=0, "-", BS_CONTROLE[[#This Row],[Local - Encerramento]])</f>
        <v>-</v>
      </c>
      <c r="AM80" s="259" t="str">
        <f>IF(BS_CONTROLE[[#This Row],[Entre - Estações]]=0, "-", BS_CONTROLE[[#This Row],[Entre - Estações]])</f>
        <v>-</v>
      </c>
      <c r="AN80" s="259" t="str">
        <f>IF(BS_CONTROLE[[#This Row],[SB]]=0, "-", BS_CONTROLE[[#This Row],[SB]])</f>
        <v>-</v>
      </c>
      <c r="AO80" s="260" t="str">
        <f>IF(BS_CONTROLE[[#This Row],[SUB]]=0, "-", BS_CONTROLE[[#This Row],[SUB]])</f>
        <v>-</v>
      </c>
      <c r="AP80" s="261" t="str">
        <f>IF(BS_CONTROLE[[#This Row],[KM - Inicio]]=0, "-", BS_CONTROLE[[#This Row],[KM - Inicio]])</f>
        <v>-</v>
      </c>
      <c r="AQ80" s="261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294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BASE_MAPA!$D$2:$D$260, BASE_MAPA!$I$2:$I$260), "ERRO")</f>
        <v>ERRO</v>
      </c>
      <c r="BF80" s="262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295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317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BASE_MAPA!$D$2:$D$260, BASE_MAPA!$I$2:$I$260),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59" t="str">
        <f>IF(BS_CONTROLE[[#This Row],[Local - Partida]]=0, "-", BS_CONTROLE[[#This Row],[Local - Partida]])</f>
        <v>-</v>
      </c>
      <c r="AL81" s="259" t="str">
        <f>IF(BS_CONTROLE[[#This Row],[Local - Encerramento]]=0, "-", BS_CONTROLE[[#This Row],[Local - Encerramento]])</f>
        <v>-</v>
      </c>
      <c r="AM81" s="259" t="str">
        <f>IF(BS_CONTROLE[[#This Row],[Entre - Estações]]=0, "-", BS_CONTROLE[[#This Row],[Entre - Estações]])</f>
        <v>-</v>
      </c>
      <c r="AN81" s="259" t="str">
        <f>IF(BS_CONTROLE[[#This Row],[SB]]=0, "-", BS_CONTROLE[[#This Row],[SB]])</f>
        <v>-</v>
      </c>
      <c r="AO81" s="260" t="str">
        <f>IF(BS_CONTROLE[[#This Row],[SUB]]=0, "-", BS_CONTROLE[[#This Row],[SUB]])</f>
        <v>-</v>
      </c>
      <c r="AP81" s="261" t="str">
        <f>IF(BS_CONTROLE[[#This Row],[KM - Inicio]]=0, "-", BS_CONTROLE[[#This Row],[KM - Inicio]])</f>
        <v>-</v>
      </c>
      <c r="AQ81" s="261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294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BASE_MAPA!$D$2:$D$260, BASE_MAPA!$I$2:$I$260), "ERRO")</f>
        <v>ERRO</v>
      </c>
      <c r="BF81" s="262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296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BASE_MAPA!$D$2:$D$260, BASE_MAPA!$I$2:$I$260),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-</v>
      </c>
      <c r="AN82" s="259" t="str">
        <f>IF(BS_CONTROLE[[#This Row],[SB]]=0, "-", BS_CONTROLE[[#This Row],[SB]])</f>
        <v>-</v>
      </c>
      <c r="AO82" s="260" t="str">
        <f>IF(BS_CONTROLE[[#This Row],[SUB]]=0, "-", BS_CONTROLE[[#This Row],[SUB]])</f>
        <v>-</v>
      </c>
      <c r="AP82" s="261" t="str">
        <f>IF(BS_CONTROLE[[#This Row],[KM - Inicio]]=0, "-", BS_CONTROLE[[#This Row],[KM - Inicio]])</f>
        <v>-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BASE_MAPA!$D$2:$D$260, BASE_MAPA!$I$2:$I$260), "ERRO")</f>
        <v>ERRO</v>
      </c>
      <c r="BF82" s="262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295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BASE_MAPA!$D$2:$D$260, BASE_MAPA!$I$2:$I$260),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-</v>
      </c>
      <c r="AN83" s="259" t="str">
        <f>IF(BS_CONTROLE[[#This Row],[SB]]=0, "-", BS_CONTROLE[[#This Row],[SB]])</f>
        <v>-</v>
      </c>
      <c r="AO83" s="260" t="str">
        <f>IF(BS_CONTROLE[[#This Row],[SUB]]=0, "-", BS_CONTROLE[[#This Row],[SUB]])</f>
        <v>-</v>
      </c>
      <c r="AP83" s="261" t="str">
        <f>IF(BS_CONTROLE[[#This Row],[KM - Inicio]]=0, "-", BS_CONTROLE[[#This Row],[KM - Inicio]])</f>
        <v>-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BASE_MAPA!$D$2:$D$260, BASE_MAPA!$I$2:$I$260), "ERRO")</f>
        <v>ERRO</v>
      </c>
      <c r="BF83" s="262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295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BASE_MAPA!$D$2:$D$260, BASE_MAPA!$I$2:$I$260),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-</v>
      </c>
      <c r="AN84" s="259" t="str">
        <f>IF(BS_CONTROLE[[#This Row],[SB]]=0, "-", BS_CONTROLE[[#This Row],[SB]])</f>
        <v>-</v>
      </c>
      <c r="AO84" s="260" t="str">
        <f>IF(BS_CONTROLE[[#This Row],[SUB]]=0, "-", BS_CONTROLE[[#This Row],[SUB]])</f>
        <v>-</v>
      </c>
      <c r="AP84" s="261" t="str">
        <f>IF(BS_CONTROLE[[#This Row],[KM - Inicio]]=0, "-", BS_CONTROLE[[#This Row],[KM - Inicio]])</f>
        <v>-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BASE_MAPA!$D$2:$D$260, BASE_MAPA!$I$2:$I$260), "ERRO")</f>
        <v>ERRO</v>
      </c>
      <c r="BF84" s="262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295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BASE_MAPA!$D$2:$D$260, BASE_MAPA!$I$2:$I$260),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-</v>
      </c>
      <c r="AN85" s="259" t="str">
        <f>IF(BS_CONTROLE[[#This Row],[SB]]=0, "-", BS_CONTROLE[[#This Row],[SB]])</f>
        <v>-</v>
      </c>
      <c r="AO85" s="260" t="str">
        <f>IF(BS_CONTROLE[[#This Row],[SUB]]=0, "-", BS_CONTROLE[[#This Row],[SUB]])</f>
        <v>-</v>
      </c>
      <c r="AP85" s="261" t="str">
        <f>IF(BS_CONTROLE[[#This Row],[KM - Inicio]]=0, "-", BS_CONTROLE[[#This Row],[KM - Inicio]])</f>
        <v>-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BASE_MAPA!$D$2:$D$260, BASE_MAPA!$I$2:$I$260), "ERRO")</f>
        <v>ERRO</v>
      </c>
      <c r="BF85" s="262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295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BASE_MAPA!$D$2:$D$260, BASE_MAPA!$I$2:$I$260),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59" t="str">
        <f>IF(BS_CONTROLE[[#This Row],[Local - Partida]]=0, "-", BS_CONTROLE[[#This Row],[Local - Partida]])</f>
        <v>-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-</v>
      </c>
      <c r="AN87" s="259" t="str">
        <f>IF(BS_CONTROLE[[#This Row],[SB]]=0, "-", BS_CONTROLE[[#This Row],[SB]])</f>
        <v>-</v>
      </c>
      <c r="AO87" s="260" t="str">
        <f>IF(BS_CONTROLE[[#This Row],[SUB]]=0, "-", BS_CONTROLE[[#This Row],[SUB]])</f>
        <v>-</v>
      </c>
      <c r="AP87" s="261" t="str">
        <f>IF(BS_CONTROLE[[#This Row],[KM - Inicio]]=0, "-", BS_CONTROLE[[#This Row],[KM - Inicio]])</f>
        <v>-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BASE_MAPA!$D$2:$D$260, BASE_MAPA!$I$2:$I$260), "ERRO")</f>
        <v>ERRO</v>
      </c>
      <c r="BF87" s="262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295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BASE_MAPA!$D$2:$D$260, BASE_MAPA!$I$2:$I$260),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-</v>
      </c>
      <c r="AN89" s="259" t="str">
        <f>IF(BS_CONTROLE[[#This Row],[SB]]=0, "-", BS_CONTROLE[[#This Row],[SB]])</f>
        <v>-</v>
      </c>
      <c r="AO89" s="260" t="str">
        <f>IF(BS_CONTROLE[[#This Row],[SUB]]=0, "-", BS_CONTROLE[[#This Row],[SUB]])</f>
        <v>-</v>
      </c>
      <c r="AP89" s="261" t="str">
        <f>IF(BS_CONTROLE[[#This Row],[KM - Inicio]]=0, "-", BS_CONTROLE[[#This Row],[KM - Inicio]])</f>
        <v>-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BASE_MAPA!$D$2:$D$260, BASE_MAPA!$I$2:$I$260), "ERRO")</f>
        <v>ERRO</v>
      </c>
      <c r="BF89" s="262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295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BASE_MAPA!$D$2:$D$260, BASE_MAPA!$I$2:$I$260),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-</v>
      </c>
      <c r="AN90" s="259" t="str">
        <f>IF(BS_CONTROLE[[#This Row],[SB]]=0, "-", BS_CONTROLE[[#This Row],[SB]])</f>
        <v>-</v>
      </c>
      <c r="AO90" s="260" t="str">
        <f>IF(BS_CONTROLE[[#This Row],[SUB]]=0, "-", BS_CONTROLE[[#This Row],[SUB]])</f>
        <v>-</v>
      </c>
      <c r="AP90" s="261" t="str">
        <f>IF(BS_CONTROLE[[#This Row],[KM - Inicio]]=0, "-", BS_CONTROLE[[#This Row],[KM - Inicio]])</f>
        <v>-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BASE_MAPA!$D$2:$D$260, BASE_MAPA!$I$2:$I$260), "ERRO")</f>
        <v>ERRO</v>
      </c>
      <c r="BF90" s="262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295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BASE_MAPA!$D$2:$D$260, BASE_MAPA!$I$2:$I$260),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-</v>
      </c>
      <c r="AN91" s="259" t="str">
        <f>IF(BS_CONTROLE[[#This Row],[SB]]=0, "-", BS_CONTROLE[[#This Row],[SB]])</f>
        <v>-</v>
      </c>
      <c r="AO91" s="260" t="str">
        <f>IF(BS_CONTROLE[[#This Row],[SUB]]=0, "-", BS_CONTROLE[[#This Row],[SUB]])</f>
        <v>-</v>
      </c>
      <c r="AP91" s="261" t="str">
        <f>IF(BS_CONTROLE[[#This Row],[KM - Inicio]]=0, "-", BS_CONTROLE[[#This Row],[KM - Inicio]])</f>
        <v>-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BASE_MAPA!$D$2:$D$260, BASE_MAPA!$I$2:$I$260), "ERRO")</f>
        <v>ERRO</v>
      </c>
      <c r="BF91" s="262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295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BASE_MAPA!$D$2:$D$260, BASE_MAPA!$I$2:$I$260),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59" t="str">
        <f>IF(BS_CONTROLE[[#This Row],[Local - Partida]]=0, "-", BS_CONTROLE[[#This Row],[Local - Partida]])</f>
        <v>-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-</v>
      </c>
      <c r="AN93" s="259" t="str">
        <f>IF(BS_CONTROLE[[#This Row],[SB]]=0, "-", BS_CONTROLE[[#This Row],[SB]])</f>
        <v>-</v>
      </c>
      <c r="AO93" s="260" t="str">
        <f>IF(BS_CONTROLE[[#This Row],[SUB]]=0, "-", BS_CONTROLE[[#This Row],[SUB]])</f>
        <v>-</v>
      </c>
      <c r="AP93" s="261" t="str">
        <f>IF(BS_CONTROLE[[#This Row],[KM - Inicio]]=0, "-", BS_CONTROLE[[#This Row],[KM - Inicio]])</f>
        <v>-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BASE_MAPA!$D$2:$D$260, BASE_MAPA!$I$2:$I$260), "ERRO")</f>
        <v>ERRO</v>
      </c>
      <c r="BF93" s="262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296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59" t="str">
        <f>IF(BS_CONTROLE[[#This Row],[Local - Partida]]=0, "-", BS_CONTROLE[[#This Row],[Local - Partida]])</f>
        <v>-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295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BASE_MAPA!$D$2:$D$260, BASE_MAPA!$I$2:$I$260),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59" t="str">
        <f>IF(BS_CONTROLE[[#This Row],[Local - Partida]]=0, "-", BS_CONTROLE[[#This Row],[Local - Partida]])</f>
        <v>-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-</v>
      </c>
      <c r="AN96" s="259" t="str">
        <f>IF(BS_CONTROLE[[#This Row],[SB]]=0, "-", BS_CONTROLE[[#This Row],[SB]])</f>
        <v>-</v>
      </c>
      <c r="AO96" s="260" t="str">
        <f>IF(BS_CONTROLE[[#This Row],[SUB]]=0, "-", BS_CONTROLE[[#This Row],[SUB]])</f>
        <v>-</v>
      </c>
      <c r="AP96" s="261" t="str">
        <f>IF(BS_CONTROLE[[#This Row],[KM - Inicio]]=0, "-", BS_CONTROLE[[#This Row],[KM - Inicio]])</f>
        <v>-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BASE_MAPA!$D$2:$D$260, BASE_MAPA!$I$2:$I$260), "ERRO")</f>
        <v>ERRO</v>
      </c>
      <c r="BF96" s="262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295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317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BASE_MAPA!$D$2:$D$260, BASE_MAPA!$I$2:$I$260),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59" t="str">
        <f>IF(BS_CONTROLE[[#This Row],[Local - Partida]]=0, "-", BS_CONTROLE[[#This Row],[Local - Partida]])</f>
        <v>-</v>
      </c>
      <c r="AL97" s="259" t="str">
        <f>IF(BS_CONTROLE[[#This Row],[Local - Encerramento]]=0, "-", BS_CONTROLE[[#This Row],[Local - Encerramento]])</f>
        <v>-</v>
      </c>
      <c r="AM97" s="259" t="str">
        <f>IF(BS_CONTROLE[[#This Row],[Entre - Estações]]=0, "-", BS_CONTROLE[[#This Row],[Entre - Estações]])</f>
        <v>-</v>
      </c>
      <c r="AN97" s="259" t="str">
        <f>IF(BS_CONTROLE[[#This Row],[SB]]=0, "-", BS_CONTROLE[[#This Row],[SB]])</f>
        <v>-</v>
      </c>
      <c r="AO97" s="260" t="str">
        <f>IF(BS_CONTROLE[[#This Row],[SUB]]=0, "-", BS_CONTROLE[[#This Row],[SUB]])</f>
        <v>-</v>
      </c>
      <c r="AP97" s="261" t="str">
        <f>IF(BS_CONTROLE[[#This Row],[KM - Inicio]]=0, "-", BS_CONTROLE[[#This Row],[KM - Inicio]])</f>
        <v>-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BASE_MAPA!$D$2:$D$260, BASE_MAPA!$I$2:$I$260), "ERRO")</f>
        <v>ERRO</v>
      </c>
      <c r="BF97" s="262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295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317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BASE_MAPA!$D$2:$D$260, BASE_MAPA!$I$2:$I$260),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59" t="str">
        <f>IF(BS_CONTROLE[[#This Row],[Local - Partida]]=0, "-", BS_CONTROLE[[#This Row],[Local - Partida]])</f>
        <v>-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-</v>
      </c>
      <c r="AN98" s="259" t="str">
        <f>IF(BS_CONTROLE[[#This Row],[SB]]=0, "-", BS_CONTROLE[[#This Row],[SB]])</f>
        <v>-</v>
      </c>
      <c r="AO98" s="260" t="str">
        <f>IF(BS_CONTROLE[[#This Row],[SUB]]=0, "-", BS_CONTROLE[[#This Row],[SUB]])</f>
        <v>-</v>
      </c>
      <c r="AP98" s="261" t="str">
        <f>IF(BS_CONTROLE[[#This Row],[KM - Inicio]]=0, "-", BS_CONTROLE[[#This Row],[KM - Inicio]])</f>
        <v>-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BASE_MAPA!$D$2:$D$260, BASE_MAPA!$I$2:$I$260), "ERRO")</f>
        <v>ERRO</v>
      </c>
      <c r="BF98" s="262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295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317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BASE_MAPA!$D$2:$D$260, BASE_MAPA!$I$2:$I$260),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59" t="str">
        <f>IF(BS_CONTROLE[[#This Row],[Local - Partida]]=0, "-", BS_CONTROLE[[#This Row],[Local - Partida]])</f>
        <v>-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-</v>
      </c>
      <c r="AN99" s="259" t="str">
        <f>IF(BS_CONTROLE[[#This Row],[SB]]=0, "-", BS_CONTROLE[[#This Row],[SB]])</f>
        <v>-</v>
      </c>
      <c r="AO99" s="260" t="str">
        <f>IF(BS_CONTROLE[[#This Row],[SUB]]=0, "-", BS_CONTROLE[[#This Row],[SUB]])</f>
        <v>-</v>
      </c>
      <c r="AP99" s="261" t="str">
        <f>IF(BS_CONTROLE[[#This Row],[KM - Inicio]]=0, "-", BS_CONTROLE[[#This Row],[KM - Inicio]])</f>
        <v>-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BASE_MAPA!$D$2:$D$260, BASE_MAPA!$I$2:$I$260), "ERRO")</f>
        <v>ERRO</v>
      </c>
      <c r="BF99" s="262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295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317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BASE_MAPA!$D$2:$D$260, BASE_MAPA!$I$2:$I$260),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59" t="str">
        <f>IF(BS_CONTROLE[[#This Row],[Local - Partida]]=0, "-", BS_CONTROLE[[#This Row],[Local - Partida]])</f>
        <v>-</v>
      </c>
      <c r="AL101" s="259" t="str">
        <f>IF(BS_CONTROLE[[#This Row],[Local - Encerramento]]=0, "-", BS_CONTROLE[[#This Row],[Local - Encerramento]])</f>
        <v>-</v>
      </c>
      <c r="AM101" s="259" t="str">
        <f>IF(BS_CONTROLE[[#This Row],[Entre - Estações]]=0, "-", BS_CONTROLE[[#This Row],[Entre - Estações]])</f>
        <v>-</v>
      </c>
      <c r="AN101" s="259" t="str">
        <f>IF(BS_CONTROLE[[#This Row],[SB]]=0, "-", BS_CONTROLE[[#This Row],[SB]])</f>
        <v>-</v>
      </c>
      <c r="AO101" s="260" t="str">
        <f>IF(BS_CONTROLE[[#This Row],[SUB]]=0, "-", BS_CONTROLE[[#This Row],[SUB]])</f>
        <v>-</v>
      </c>
      <c r="AP101" s="261" t="str">
        <f>IF(BS_CONTROLE[[#This Row],[KM - Inicio]]=0, "-", BS_CONTROLE[[#This Row],[KM - Inicio]])</f>
        <v>-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BASE_MAPA!$D$2:$D$260, BASE_MAPA!$I$2:$I$260), "ERRO")</f>
        <v>ERRO</v>
      </c>
      <c r="BF101" s="262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295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317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BASE_MAPA!$D$2:$D$260, BASE_MAPA!$I$2:$I$260),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59" t="str">
        <f>IF(BS_CONTROLE[[#This Row],[Local - Partida]]=0, "-", BS_CONTROLE[[#This Row],[Local - Partida]])</f>
        <v>-</v>
      </c>
      <c r="AL103" s="259" t="str">
        <f>IF(BS_CONTROLE[[#This Row],[Local - Encerramento]]=0, "-", BS_CONTROLE[[#This Row],[Local - Encerramento]])</f>
        <v>-</v>
      </c>
      <c r="AM103" s="259" t="str">
        <f>IF(BS_CONTROLE[[#This Row],[Entre - Estações]]=0, "-", BS_CONTROLE[[#This Row],[Entre - Estações]])</f>
        <v>-</v>
      </c>
      <c r="AN103" s="259" t="str">
        <f>IF(BS_CONTROLE[[#This Row],[SB]]=0, "-", BS_CONTROLE[[#This Row],[SB]])</f>
        <v>-</v>
      </c>
      <c r="AO103" s="260" t="str">
        <f>IF(BS_CONTROLE[[#This Row],[SUB]]=0, "-", BS_CONTROLE[[#This Row],[SUB]])</f>
        <v>-</v>
      </c>
      <c r="AP103" s="261" t="str">
        <f>IF(BS_CONTROLE[[#This Row],[KM - Inicio]]=0, "-", BS_CONTROLE[[#This Row],[KM - Inicio]])</f>
        <v>-</v>
      </c>
      <c r="AQ103" s="261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294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BASE_MAPA!$D$2:$D$260, BASE_MAPA!$I$2:$I$260), "ERRO")</f>
        <v>ERRO</v>
      </c>
      <c r="BF103" s="262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295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317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BASE_MAPA!$D$2:$D$260, BASE_MAPA!$I$2:$I$260),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-</v>
      </c>
      <c r="AN104" s="259" t="str">
        <f>IF(BS_CONTROLE[[#This Row],[SB]]=0, "-", BS_CONTROLE[[#This Row],[SB]])</f>
        <v>-</v>
      </c>
      <c r="AO104" s="260" t="str">
        <f>IF(BS_CONTROLE[[#This Row],[SUB]]=0, "-", BS_CONTROLE[[#This Row],[SUB]])</f>
        <v>-</v>
      </c>
      <c r="AP104" s="261" t="str">
        <f>IF(BS_CONTROLE[[#This Row],[KM - Inicio]]=0, "-", BS_CONTROLE[[#This Row],[KM - Inicio]])</f>
        <v>-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BASE_MAPA!$D$2:$D$260, BASE_MAPA!$I$2:$I$260), "ERRO")</f>
        <v>ERRO</v>
      </c>
      <c r="BF104" s="262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76:Q450 O61:Q74" name="Range1_9_1"/>
    <protectedRange sqref="V29:Y30 X6:Y28 X31:Y35 V36:Y50 V52:Y54 X51:Y51 X56:Y61 V61:W61 W55:Y55 V68:V70 X68:Y70 V71:Y73 V74 X74:Y75 V76:Y76 V78:Y450 X77:Y77 V62:Y6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1066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1067</v>
      </c>
      <c r="C4" s="327" t="s">
        <v>1068</v>
      </c>
      <c r="D4" s="327" t="s">
        <v>1069</v>
      </c>
      <c r="E4" s="327" t="s">
        <v>1070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56" t="s">
        <v>1071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1072</v>
      </c>
      <c r="E3" s="327" t="s">
        <v>1073</v>
      </c>
      <c r="F3" s="327" t="s">
        <v>1074</v>
      </c>
      <c r="G3" s="327" t="s">
        <v>1075</v>
      </c>
      <c r="H3" s="327" t="s">
        <v>1076</v>
      </c>
    </row>
    <row r="4" spans="3:8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1077</v>
      </c>
      <c r="D5" s="359"/>
      <c r="E5" s="359"/>
      <c r="F5" s="359"/>
      <c r="G5" s="359"/>
      <c r="H5" s="359"/>
      <c r="I5" s="359"/>
      <c r="J5" s="360"/>
      <c r="K5" s="361" t="s">
        <v>1078</v>
      </c>
      <c r="L5" s="362"/>
      <c r="M5" s="362"/>
      <c r="N5" s="362"/>
      <c r="O5" s="363" t="s">
        <v>1079</v>
      </c>
      <c r="P5" s="364"/>
      <c r="Q5" s="365"/>
    </row>
    <row r="6" spans="1:17" s="94" customFormat="1" ht="15.75" customHeight="1">
      <c r="A6" s="88" t="s">
        <v>1080</v>
      </c>
      <c r="B6" s="95" t="s">
        <v>1081</v>
      </c>
      <c r="C6" s="96" t="s">
        <v>869</v>
      </c>
      <c r="D6" s="97" t="s">
        <v>870</v>
      </c>
      <c r="E6" s="96" t="s">
        <v>1082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1083</v>
      </c>
      <c r="M6" s="140" t="s">
        <v>335</v>
      </c>
      <c r="N6" s="141" t="s">
        <v>864</v>
      </c>
      <c r="O6" s="247" t="s">
        <v>907</v>
      </c>
      <c r="P6" s="158"/>
      <c r="Q6" s="194" t="s">
        <v>1084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1</v>
      </c>
      <c r="P57" s="91"/>
      <c r="Q57" s="146" t="str">
        <f>IF($A$2=1,IF(SP_SUL!BJ55="","*",SP_SUL!BJ55),IF(SP_SUL!BK55="","*",SP_SUL!BK55))</f>
        <v>Ag. Solicitar MC1 Prev. às 09h00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1</v>
      </c>
      <c r="P58" s="91"/>
      <c r="Q58" s="146" t="str">
        <f>IF($A$2=1,IF(SP_SUL!BJ56="","*",SP_SUL!BJ56),IF(SP_SUL!BK56="","*",SP_SUL!BK56))</f>
        <v>Ag. Solicitar MC1 Prev. às 10h00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1</v>
      </c>
      <c r="P59" s="91"/>
      <c r="Q59" s="146" t="str">
        <f>IF($A$2=1,IF(SP_SUL!BJ57="","*",SP_SUL!BJ57),IF(SP_SUL!BK57="","*",SP_SUL!BK57))</f>
        <v>Ag. Solicitar MC1 Prev. às 10h00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1</v>
      </c>
      <c r="P60" s="91"/>
      <c r="Q60" s="146" t="str">
        <f>IF($A$2=1,IF(SP_SUL!BJ58="","*",SP_SUL!BJ58),IF(SP_SUL!BK58="","*",SP_SUL!BK58))</f>
        <v>Ag. TP Pronto para alinhamento de intervalo na oportunidade com o CCO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1</v>
      </c>
      <c r="P61" s="91"/>
      <c r="Q61" s="146" t="str">
        <f>IF($A$2=1,IF(SP_SUL!BJ59="","*",SP_SUL!BJ59),IF(SP_SUL!BK59="","*",SP_SUL!BK59))</f>
        <v>Ag. TP Pronto para alinhamento de intervalo na oportunidade com o CCO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1</v>
      </c>
      <c r="P62" s="91"/>
      <c r="Q62" s="146" t="str">
        <f>IF($A$2=1,IF(SP_SUL!BJ60="","*",SP_SUL!BJ60),IF(SP_SUL!BK60="","*",SP_SUL!BK60))</f>
        <v>Ag. TP Pronto para alinhamento de intervalo na oportunidade com o CCO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1</v>
      </c>
      <c r="P63" s="91"/>
      <c r="Q63" s="146" t="str">
        <f>IF($A$2=1,IF(SP_SUL!BJ61="","*",SP_SUL!BJ61),IF(SP_SUL!BK61="","*",SP_SUL!BK61))</f>
        <v>Ag. TP Pronto para alinhamento de intervalo na oportunidade com o CCO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1</v>
      </c>
      <c r="P66" s="91"/>
      <c r="Q66" s="146" t="str">
        <f>IF($A$2=1,IF(SP_SUL!BJ64="","*",SP_SUL!BJ64),IF(SP_SUL!BK64="","*",SP_SUL!BK64))</f>
        <v>Ag. TP Pronto para alinhamento de intervalo na oportunidade com o CCO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1</v>
      </c>
      <c r="P67" s="91"/>
      <c r="Q67" s="146" t="str">
        <f>IF($A$2=1,IF(SP_SUL!BJ65="","*",SP_SUL!BJ65),IF(SP_SUL!BK65="","*",SP_SUL!BK65))</f>
        <v>Ag. TP Pronto para alinhamento de intervalo na oportunidade com o CCO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1</v>
      </c>
      <c r="P68" s="91"/>
      <c r="Q68" s="146" t="str">
        <f>IF($A$2=1,IF(SP_SUL!BJ66="","*",SP_SUL!BJ66),IF(SP_SUL!BK66="","*",SP_SUL!BK66))</f>
        <v>Ag. Solicitar MC1 Prev. às 08h00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1</v>
      </c>
      <c r="P70" s="91"/>
      <c r="Q70" s="146" t="str">
        <f>IF($A$2=1,IF(SP_SUL!BJ68="","*",SP_SUL!BJ68),IF(SP_SUL!BK68="","*",SP_SUL!BK68))</f>
        <v>Ag. TP Pronto para alinhamento de intervalo na oportunidade com o CCO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1</v>
      </c>
      <c r="P71" s="91"/>
      <c r="Q71" s="146" t="str">
        <f>IF($A$2=1,IF(SP_SUL!BJ69="","*",SP_SUL!BJ69),IF(SP_SUL!BK69="","*",SP_SUL!BK69))</f>
        <v>Ag. TP Pronto para alinhamento de intervalo na oportunidade com o CCO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1</v>
      </c>
      <c r="P72" s="91"/>
      <c r="Q72" s="146" t="str">
        <f>IF($A$2=1,IF(SP_SUL!BJ70="","*",SP_SUL!BJ70),IF(SP_SUL!BK70="","*",SP_SUL!BK70))</f>
        <v>Ag. TP Pronto para alinhamento de intervalo na oportunidade com o CCO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1</v>
      </c>
      <c r="P74" s="91"/>
      <c r="Q74" s="146" t="str">
        <f>IF($A$2=1,IF(SP_SUL!BJ72="","*",SP_SUL!BJ72),IF(SP_SUL!BK72="","*",SP_SUL!BK72))</f>
        <v>Ag. Solicitar MC1 Prev. às 09h00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1</v>
      </c>
      <c r="P75" s="91"/>
      <c r="Q75" s="146" t="str">
        <f>IF($A$2=1,IF(SP_SUL!BJ73="","*",SP_SUL!BJ73),IF(SP_SUL!BK73="","*",SP_SUL!BK73))</f>
        <v>Ag. TP Pronto para alinhamento de intervalo na oportunidade com o CCO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1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1</v>
      </c>
      <c r="P77" s="91"/>
      <c r="Q77" s="146" t="str">
        <f>IF($A$2=1,IF(SP_SUL!BJ75="","*",SP_SUL!BJ75),IF(SP_SUL!BK75="","*",SP_SUL!BK75))</f>
        <v>Ag. Solicitar MC1 Prev. às 08h30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1</v>
      </c>
      <c r="P78" s="91"/>
      <c r="Q78" s="146" t="str">
        <f>IF($A$2=1,IF(SP_SUL!BJ76="","*",SP_SUL!BJ76),IF(SP_SUL!BK76="","*",SP_SUL!BK76))</f>
        <v>Ag. TP Pronto para alinhamento de intervalo na oportunidade com o CCO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1</v>
      </c>
      <c r="P79" s="91"/>
      <c r="Q79" s="146" t="str">
        <f>IF($A$2=1,IF(SP_SUL!BJ77="","*",SP_SUL!BJ77),IF(SP_SUL!BK77="","*",SP_SUL!BK77))</f>
        <v>Ag. Solicitar MC1 Prev. às 08h30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1084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55" sqref="A55:U7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1085</v>
      </c>
      <c r="W1" s="371"/>
      <c r="X1" s="371"/>
      <c r="Y1" s="105"/>
    </row>
    <row r="2" spans="1:25" s="101" customFormat="1" ht="11.25" customHeight="1">
      <c r="A2" s="106" t="s">
        <v>1086</v>
      </c>
      <c r="B2" s="106" t="s">
        <v>1081</v>
      </c>
      <c r="C2" s="106" t="s">
        <v>313</v>
      </c>
      <c r="D2" s="107" t="s">
        <v>869</v>
      </c>
      <c r="E2" s="107" t="s">
        <v>870</v>
      </c>
      <c r="F2" s="107" t="s">
        <v>1080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1087</v>
      </c>
      <c r="U2" s="109" t="s">
        <v>872</v>
      </c>
      <c r="V2" s="104">
        <f ca="1">TODAY()-1</f>
        <v>45993</v>
      </c>
      <c r="W2" s="104">
        <f ca="1">V2-1</f>
        <v>45992</v>
      </c>
      <c r="X2" s="104">
        <f ca="1">W2-1</f>
        <v>45991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>
        <f ca="1">_xlfn.XLOOKUP(G6&amp;$W$2,BS_CONTROLE[CHAVE],BS_CONTROLE[Quantidade_11],"-")</f>
        <v>0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>
        <f ca="1">_xlfn.XLOOKUP(G7&amp;$W$2,BS_CONTROLE[CHAVE],BS_CONTROLE[Quantidade_11],"-")</f>
        <v>0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>
        <f ca="1">_xlfn.XLOOKUP(G8&amp;$W$2,BS_CONTROLE[CHAVE],BS_CONTROLE[Quantidade_11],"-")</f>
        <v>0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>
        <f ca="1">_xlfn.XLOOKUP(G11&amp;$W$2,BS_CONTROLE[CHAVE],BS_CONTROLE[Quantidade_11],"-")</f>
        <v>0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>
        <f ca="1">_xlfn.XLOOKUP(G12&amp;$W$2,BS_CONTROLE[CHAVE],BS_CONTROLE[Quantidade_11],"-")</f>
        <v>1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>
        <f ca="1">_xlfn.XLOOKUP(G13&amp;$W$2,BS_CONTROLE[CHAVE],BS_CONTROLE[Quantidade_11],"-")</f>
        <v>1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>
        <f ca="1">_xlfn.XLOOKUP(G14&amp;$W$2,BS_CONTROLE[CHAVE],BS_CONTROLE[Quantidade_11],"-")</f>
        <v>1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>
        <f ca="1">_xlfn.XLOOKUP(G15&amp;$W$2,BS_CONTROLE[CHAVE],BS_CONTROLE[Quantidade_11],"-")</f>
        <v>2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>
        <f ca="1">_xlfn.XLOOKUP(G16&amp;$W$2,BS_CONTROLE[CHAVE],BS_CONTROLE[Quantidade_11],"-")</f>
        <v>1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30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>
        <f ca="1">_xlfn.XLOOKUP(G18&amp;$W$2,BS_CONTROLE[CHAVE],BS_CONTROLE[Quantidade_11],"-")</f>
        <v>1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>
        <f ca="1">_xlfn.XLOOKUP(G19&amp;$W$2,BS_CONTROLE[CHAVE],BS_CONTROLE[Quantidade_11],"-")</f>
        <v>1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>
        <f ca="1">_xlfn.XLOOKUP(G20&amp;$W$2,BS_CONTROLE[CHAVE],BS_CONTROLE[Quantidade_11],"-")</f>
        <v>312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>
        <f ca="1">_xlfn.XLOOKUP(G21&amp;$W$2,BS_CONTROLE[CHAVE],BS_CONTROLE[Quantidade_11],"-")</f>
        <v>1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>
        <f ca="1">_xlfn.XLOOKUP(G22&amp;$W$2,BS_CONTROLE[CHAVE],BS_CONTROLE[Quantidade_11],"-")</f>
        <v>1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>
        <f ca="1">_xlfn.XLOOKUP(G23&amp;$W$2,BS_CONTROLE[CHAVE],BS_CONTROLE[Quantidade_11],"-")</f>
        <v>1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>
        <f ca="1">_xlfn.XLOOKUP(G24&amp;$W$2,BS_CONTROLE[CHAVE],BS_CONTROLE[Quantidade_11],"-")</f>
        <v>1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>
        <f ca="1">_xlfn.XLOOKUP(G26&amp;$W$2,BS_CONTROLE[CHAVE],BS_CONTROLE[Quantidade_11],"-")</f>
        <v>1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>
        <f ca="1">_xlfn.XLOOKUP(G31&amp;$W$2,BS_CONTROLE[CHAVE],BS_CONTROLE[Quantidade_11],"-")</f>
        <v>0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>
        <f ca="1">_xlfn.XLOOKUP(G32&amp;$W$2,BS_CONTROLE[CHAVE],BS_CONTROLE[Quantidade_11],"-")</f>
        <v>0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>
        <f ca="1">_xlfn.XLOOKUP(G33&amp;$W$2,BS_CONTROLE[CHAVE],BS_CONTROLE[Quantidade_11],"-")</f>
        <v>0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>
        <f ca="1">_xlfn.XLOOKUP(G35&amp;$V$2,BS_CONTROLE[CHAVE],BS_CONTROLE[Quantidade_11],"-")</f>
        <v>1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>
        <f ca="1">_xlfn.XLOOKUP(G36&amp;$W$2,BS_CONTROLE[CHAVE],BS_CONTROLE[Quantidade_11],"-")</f>
        <v>1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>
        <f ca="1">_xlfn.XLOOKUP(G38&amp;$V$2,BS_CONTROLE[CHAVE],BS_CONTROLE[Quantidade_11],"-")</f>
        <v>1900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>
        <f ca="1">_xlfn.XLOOKUP(G39&amp;$V$2,BS_CONTROLE[CHAVE],BS_CONTROLE[Quantidade_11],"-")</f>
        <v>23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>
        <f ca="1">_xlfn.XLOOKUP(G40&amp;$V$2,BS_CONTROLE[CHAVE],BS_CONTROLE[Quantidade_11],"-")</f>
        <v>1800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>
        <f ca="1">_xlfn.XLOOKUP(G41&amp;$V$2,BS_CONTROLE[CHAVE],BS_CONTROLE[Quantidade_11],"-")</f>
        <v>12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0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>
        <f ca="1">_xlfn.XLOOKUP(G44&amp;$V$2,BS_CONTROLE[CHAVE],BS_CONTROLE[Quantidade_11],"-")</f>
        <v>1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>
        <f ca="1">_xlfn.XLOOKUP(G46&amp;$W$2,BS_CONTROLE[CHAVE],BS_CONTROLE[Quantidade_11],"-")</f>
        <v>1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>
        <f ca="1">_xlfn.XLOOKUP(G47&amp;$W$2,BS_CONTROLE[CHAVE],BS_CONTROLE[Quantidade_11],"-")</f>
        <v>1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30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>
        <f ca="1">_xlfn.XLOOKUP(G56&amp;$W$2,BS_CONTROLE[CHAVE],BS_CONTROLE[Quantidade_11],"-")</f>
        <v>0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>
        <f ca="1">_xlfn.XLOOKUP(G57&amp;$W$2,BS_CONTROLE[CHAVE],BS_CONTROLE[Quantidade_11],"-")</f>
        <v>0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>
        <f ca="1">_xlfn.XLOOKUP(G58&amp;$W$2,BS_CONTROLE[CHAVE],BS_CONTROLE[Quantidade_11],"-")</f>
        <v>0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>
        <f ca="1">_xlfn.XLOOKUP(G60&amp;$W$2,BS_CONTROLE[CHAVE],BS_CONTROLE[Quantidade_11],"-")</f>
        <v>1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 t="str">
        <f ca="1">_xlfn.XLOOKUP(G68&amp;$V$2,BS_CONTROLE[CHAVE],BS_CONTROLE[Quantidade_11],"-")</f>
        <v>-</v>
      </c>
      <c r="W68" s="113">
        <f ca="1">_xlfn.XLOOKUP(G68&amp;$W$2,BS_CONTROLE[CHAVE],BS_CONTROLE[Quantidade_11],"-")</f>
        <v>1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0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>
        <f ca="1">_xlfn.XLOOKUP(G72&amp;$W$2,BS_CONTROLE[CHAVE],BS_CONTROLE[Quantidade_11],"-")</f>
        <v>1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30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71" t="str">
        <f>IF(SP_SUL!K80="","*",SP_SUL!K80)</f>
        <v>*</v>
      </c>
      <c r="O78" s="271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71" t="str">
        <f>IF(SP_SUL!K81="","*",SP_SUL!K81)</f>
        <v>*</v>
      </c>
      <c r="O79" s="271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71" t="str">
        <f>IF(SP_SUL!K82="","*",SP_SUL!K82)</f>
        <v>*</v>
      </c>
      <c r="O80" s="271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71" t="str">
        <f>IF(SP_SUL!K83="","*",SP_SUL!K83)</f>
        <v>*</v>
      </c>
      <c r="O81" s="271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71" t="str">
        <f>IF(SP_SUL!K84="","*",SP_SUL!K84)</f>
        <v>*</v>
      </c>
      <c r="O82" s="271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71" t="str">
        <f>IF(SP_SUL!K85="","*",SP_SUL!K85)</f>
        <v>*</v>
      </c>
      <c r="O83" s="271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71" t="str">
        <f>IF(SP_SUL!K87="","*",SP_SUL!K87)</f>
        <v>*</v>
      </c>
      <c r="O85" s="271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71" t="str">
        <f>IF(SP_SUL!K89="","*",SP_SUL!K89)</f>
        <v>*</v>
      </c>
      <c r="O87" s="271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71" t="str">
        <f>IF(SP_SUL!K90="","*",SP_SUL!K90)</f>
        <v>*</v>
      </c>
      <c r="O88" s="271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71" t="str">
        <f>IF(SP_SUL!K91="","*",SP_SUL!K91)</f>
        <v>*</v>
      </c>
      <c r="O89" s="271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71" t="str">
        <f>IF(SP_SUL!K93="","*",SP_SUL!K93)</f>
        <v>*</v>
      </c>
      <c r="O91" s="271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71" t="str">
        <f>IF(SP_SUL!K96="","*",SP_SUL!K96)</f>
        <v>*</v>
      </c>
      <c r="O94" s="271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71" t="str">
        <f>IF(SP_SUL!K97="","*",SP_SUL!K97)</f>
        <v>*</v>
      </c>
      <c r="O95" s="271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71" t="str">
        <f>IF(SP_SUL!K98="","*",SP_SUL!K98)</f>
        <v>*</v>
      </c>
      <c r="O96" s="271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71" t="str">
        <f>IF(SP_SUL!K99="","*",SP_SUL!K99)</f>
        <v>*</v>
      </c>
      <c r="O97" s="271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71" t="str">
        <f>IF(SP_SUL!K101="","*",SP_SUL!K101)</f>
        <v>*</v>
      </c>
      <c r="O99" s="271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71" t="str">
        <f>IF(SP_SUL!K103="","*",SP_SUL!K103)</f>
        <v>*</v>
      </c>
      <c r="O101" s="271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71" t="str">
        <f>IF(SP_SUL!K104="","*",SP_SUL!K104)</f>
        <v>*</v>
      </c>
      <c r="O102" s="271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1088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1089</v>
      </c>
      <c r="C2" s="96" t="s">
        <v>854</v>
      </c>
      <c r="D2" s="96" t="s">
        <v>856</v>
      </c>
      <c r="E2" s="96" t="s">
        <v>1090</v>
      </c>
      <c r="F2" s="96" t="s">
        <v>1091</v>
      </c>
      <c r="G2" s="96" t="s">
        <v>1092</v>
      </c>
      <c r="H2" s="96" t="s">
        <v>1093</v>
      </c>
      <c r="I2" s="96" t="s">
        <v>1094</v>
      </c>
      <c r="J2" s="96" t="s">
        <v>1095</v>
      </c>
      <c r="K2" s="132" t="s">
        <v>1096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2025-12-03T10:39:42Z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