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03" documentId="120_S{118792C3-22EF-5104-A093-F22BFE3913F3}" xr6:coauthVersionLast="47" xr6:coauthVersionMax="47" xr10:uidLastSave="{71C71CDD-F66D-498A-92C6-B8E4E77D7E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0" i="1" l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O22" i="1" a="1"/>
  <c r="O22" i="1" s="1"/>
  <c r="N22" i="1" a="1"/>
  <c r="N22" i="1" s="1"/>
  <c r="O21" i="1" a="1"/>
  <c r="O21" i="1" s="1"/>
  <c r="N21" i="1" a="1"/>
  <c r="N21" i="1" s="1"/>
  <c r="O20" i="1" a="1"/>
  <c r="O20" i="1" s="1"/>
  <c r="N20" i="1" a="1"/>
  <c r="N20" i="1" s="1"/>
  <c r="O19" i="1" a="1"/>
  <c r="O19" i="1" s="1"/>
  <c r="N19" i="1" a="1"/>
  <c r="N19" i="1" s="1"/>
  <c r="O17" i="1" a="1"/>
  <c r="O17" i="1" s="1"/>
  <c r="N17" i="1" a="1"/>
  <c r="N17" i="1" s="1"/>
  <c r="O16" i="1" a="1"/>
  <c r="O16" i="1" s="1"/>
  <c r="N16" i="1" a="1"/>
  <c r="N16" i="1" s="1"/>
  <c r="O15" i="1" a="1"/>
  <c r="O15" i="1" s="1"/>
  <c r="N15" i="1" a="1"/>
  <c r="N15" i="1" s="1"/>
  <c r="O14" i="1" a="1"/>
  <c r="O14" i="1" s="1"/>
  <c r="N14" i="1" a="1"/>
  <c r="N14" i="1" s="1"/>
  <c r="O13" i="1" a="1"/>
  <c r="O13" i="1" s="1"/>
  <c r="N13" i="1" a="1"/>
  <c r="N13" i="1" s="1"/>
  <c r="O10" i="1" a="1"/>
  <c r="O10" i="1" s="1"/>
  <c r="N10" i="1" a="1"/>
  <c r="N10" i="1" s="1"/>
  <c r="AN10" i="1" s="1"/>
  <c r="O9" i="1" a="1"/>
  <c r="O9" i="1" s="1"/>
  <c r="N9" i="1" a="1"/>
  <c r="N9" i="1" s="1"/>
  <c r="O8" i="1" a="1"/>
  <c r="O8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M28" i="1" a="1"/>
  <c r="M28" i="1"/>
  <c r="N28" i="1" a="1"/>
  <c r="N28" i="1"/>
  <c r="L25" i="15" s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M32" i="1" a="1"/>
  <c r="M32" i="1"/>
  <c r="N32" i="1" a="1"/>
  <c r="N32" i="1"/>
  <c r="L29" i="15" s="1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 s="1"/>
  <c r="BR88" i="1"/>
  <c r="BS88" i="1"/>
  <c r="BT88" i="1"/>
  <c r="A89" i="1"/>
  <c r="C89" i="1"/>
  <c r="M89" i="1" a="1"/>
  <c r="M89" i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M89" i="1"/>
  <c r="AO89" i="1"/>
  <c r="AP89" i="1"/>
  <c r="M90" i="10" s="1"/>
  <c r="AQ89" i="1"/>
  <c r="AY89" i="1"/>
  <c r="BB89" i="1"/>
  <c r="BC89" i="1" a="1"/>
  <c r="BC89" i="1" s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AP91" i="1"/>
  <c r="M92" i="10" s="1"/>
  <c r="AQ91" i="1"/>
  <c r="AY91" i="1"/>
  <c r="BC91" i="1" a="1"/>
  <c r="BC91" i="1" s="1"/>
  <c r="BE91" i="1" a="1"/>
  <c r="BE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AJ92" i="1"/>
  <c r="AK92" i="1"/>
  <c r="K93" i="10" s="1"/>
  <c r="AL92" i="1"/>
  <c r="AO92" i="1"/>
  <c r="AP92" i="1"/>
  <c r="M93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/>
  <c r="AM94" i="1" s="1"/>
  <c r="N94" i="1" a="1"/>
  <c r="N94" i="1" s="1"/>
  <c r="R94" i="1"/>
  <c r="S94" i="1" a="1"/>
  <c r="S94" i="1" s="1"/>
  <c r="T94" i="1" a="1"/>
  <c r="T94" i="1" s="1"/>
  <c r="U94" i="1" a="1"/>
  <c r="U94" i="1"/>
  <c r="AI94" i="1"/>
  <c r="BB94" i="1" s="1"/>
  <c r="AJ94" i="1"/>
  <c r="AK94" i="1"/>
  <c r="K95" i="10" s="1"/>
  <c r="AL94" i="1"/>
  <c r="AO94" i="1"/>
  <c r="AP94" i="1"/>
  <c r="M95" i="10" s="1"/>
  <c r="AQ94" i="1"/>
  <c r="AY94" i="1"/>
  <c r="BC94" i="1" a="1"/>
  <c r="BC94" i="1" s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/>
  <c r="L92" i="15" s="1"/>
  <c r="R95" i="1"/>
  <c r="S95" i="1" a="1"/>
  <c r="S95" i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8" i="10" s="1"/>
  <c r="AL97" i="1"/>
  <c r="AO97" i="1"/>
  <c r="AP97" i="1"/>
  <c r="M98" i="10" s="1"/>
  <c r="AQ97" i="1"/>
  <c r="AY97" i="1"/>
  <c r="BC97" i="1" a="1"/>
  <c r="BC97" i="1" s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/>
  <c r="L95" i="15" s="1"/>
  <c r="R98" i="1"/>
  <c r="S98" i="1" a="1"/>
  <c r="S98" i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C100" i="1" a="1"/>
  <c r="BC100" i="1" s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/>
  <c r="L98" i="15" s="1"/>
  <c r="R101" i="1"/>
  <c r="S101" i="1" a="1"/>
  <c r="S101" i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C103" i="1" a="1"/>
  <c r="BC103" i="1" s="1"/>
  <c r="BE103" i="1" a="1"/>
  <c r="BE103" i="1" s="1"/>
  <c r="BR103" i="1"/>
  <c r="BS103" i="1"/>
  <c r="BT103" i="1"/>
  <c r="A104" i="1"/>
  <c r="C104" i="1"/>
  <c r="M104" i="1" a="1"/>
  <c r="M104" i="1" s="1"/>
  <c r="N104" i="1" a="1"/>
  <c r="N104" i="1"/>
  <c r="R104" i="1"/>
  <c r="S104" i="1" a="1"/>
  <c r="S104" i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D104" i="1" a="1"/>
  <c r="BD104" i="1" s="1"/>
  <c r="BE104" i="1" a="1"/>
  <c r="BE104" i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AP105" i="1"/>
  <c r="M106" i="10" s="1"/>
  <c r="AQ105" i="1"/>
  <c r="AY105" i="1"/>
  <c r="BE105" i="1" a="1"/>
  <c r="BE105" i="1" s="1"/>
  <c r="BR105" i="1"/>
  <c r="BS105" i="1"/>
  <c r="BT105" i="1"/>
  <c r="A106" i="1"/>
  <c r="C106" i="1"/>
  <c r="M106" i="1" a="1"/>
  <c r="M106" i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/>
  <c r="L104" i="15" s="1"/>
  <c r="R107" i="1"/>
  <c r="S107" i="1" a="1"/>
  <c r="S107" i="1"/>
  <c r="T107" i="1" a="1"/>
  <c r="T107" i="1" s="1"/>
  <c r="U107" i="1" a="1"/>
  <c r="U107" i="1"/>
  <c r="AI107" i="1"/>
  <c r="AJ107" i="1"/>
  <c r="AK107" i="1"/>
  <c r="K108" i="10" s="1"/>
  <c r="AL107" i="1"/>
  <c r="AN107" i="1"/>
  <c r="AO107" i="1"/>
  <c r="AP107" i="1"/>
  <c r="M108" i="10" s="1"/>
  <c r="AQ107" i="1"/>
  <c r="AY107" i="1"/>
  <c r="BB107" i="1"/>
  <c r="BC107" i="1" a="1"/>
  <c r="BC107" i="1" s="1"/>
  <c r="BD107" i="1" a="1"/>
  <c r="BD107" i="1" s="1"/>
  <c r="BE107" i="1" a="1"/>
  <c r="BE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/>
  <c r="L107" i="15" s="1"/>
  <c r="R110" i="1"/>
  <c r="S110" i="1" a="1"/>
  <c r="S110" i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D110" i="1" a="1"/>
  <c r="BD110" i="1" s="1"/>
  <c r="BE110" i="1" a="1"/>
  <c r="BE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AP111" i="1"/>
  <c r="M112" i="10" s="1"/>
  <c r="AQ111" i="1"/>
  <c r="AY111" i="1"/>
  <c r="BE111" i="1" a="1"/>
  <c r="BE111" i="1" s="1"/>
  <c r="BR111" i="1"/>
  <c r="BS111" i="1"/>
  <c r="BT111" i="1"/>
  <c r="A112" i="1"/>
  <c r="C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/>
  <c r="L110" i="15" s="1"/>
  <c r="R113" i="1"/>
  <c r="S113" i="1" a="1"/>
  <c r="S113" i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D113" i="1" a="1"/>
  <c r="BD113" i="1" s="1"/>
  <c r="BE113" i="1" a="1"/>
  <c r="BE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AP114" i="1"/>
  <c r="M115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/>
  <c r="L113" i="15" s="1"/>
  <c r="R116" i="1"/>
  <c r="S116" i="1" a="1"/>
  <c r="S116" i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D116" i="1" a="1"/>
  <c r="BD116" i="1" s="1"/>
  <c r="BE116" i="1" a="1"/>
  <c r="BE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AP117" i="1"/>
  <c r="M118" i="10" s="1"/>
  <c r="AQ117" i="1"/>
  <c r="AY117" i="1"/>
  <c r="BE117" i="1" a="1"/>
  <c r="BE117" i="1" s="1"/>
  <c r="BR117" i="1"/>
  <c r="BS117" i="1"/>
  <c r="BT117" i="1"/>
  <c r="A118" i="1"/>
  <c r="C118" i="1"/>
  <c r="M118" i="1" a="1"/>
  <c r="M118" i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/>
  <c r="R119" i="1"/>
  <c r="S119" i="1" a="1"/>
  <c r="S119" i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U120" i="1" a="1"/>
  <c r="U120" i="1" s="1"/>
  <c r="AI120" i="1"/>
  <c r="BB120" i="1" s="1"/>
  <c r="AJ120" i="1"/>
  <c r="AK120" i="1"/>
  <c r="K121" i="10" s="1"/>
  <c r="AL120" i="1"/>
  <c r="AO120" i="1"/>
  <c r="AP120" i="1"/>
  <c r="M121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N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/>
  <c r="L119" i="15" s="1"/>
  <c r="R122" i="1"/>
  <c r="S122" i="1" a="1"/>
  <c r="S122" i="1"/>
  <c r="T122" i="1" a="1"/>
  <c r="T122" i="1" s="1"/>
  <c r="U122" i="1" a="1"/>
  <c r="U122" i="1"/>
  <c r="AI122" i="1"/>
  <c r="AJ122" i="1"/>
  <c r="AK122" i="1"/>
  <c r="K123" i="10" s="1"/>
  <c r="AL122" i="1"/>
  <c r="AN122" i="1"/>
  <c r="AO122" i="1"/>
  <c r="AP122" i="1"/>
  <c r="M123" i="10" s="1"/>
  <c r="AQ122" i="1"/>
  <c r="AY122" i="1"/>
  <c r="BB122" i="1"/>
  <c r="BC122" i="1" a="1"/>
  <c r="BC122" i="1" s="1"/>
  <c r="BD122" i="1" a="1"/>
  <c r="BD122" i="1" s="1"/>
  <c r="BE122" i="1" a="1"/>
  <c r="BE122" i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N125" i="1"/>
  <c r="AO125" i="1"/>
  <c r="AP125" i="1"/>
  <c r="M126" i="10" s="1"/>
  <c r="AQ125" i="1"/>
  <c r="AY125" i="1"/>
  <c r="BB125" i="1"/>
  <c r="BD125" i="1" a="1"/>
  <c r="BD125" i="1" s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/>
  <c r="R126" i="1"/>
  <c r="S126" i="1" a="1"/>
  <c r="S126" i="1"/>
  <c r="T126" i="1" a="1"/>
  <c r="T126" i="1"/>
  <c r="U126" i="1" a="1"/>
  <c r="U126" i="1" s="1"/>
  <c r="AI126" i="1"/>
  <c r="AJ126" i="1"/>
  <c r="AK126" i="1"/>
  <c r="K127" i="10" s="1"/>
  <c r="AL126" i="1"/>
  <c r="AO126" i="1"/>
  <c r="AP126" i="1"/>
  <c r="M127" i="10" s="1"/>
  <c r="AQ126" i="1"/>
  <c r="AY126" i="1"/>
  <c r="BB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/>
  <c r="AM128" i="1" s="1"/>
  <c r="N128" i="1" a="1"/>
  <c r="N128" i="1" s="1"/>
  <c r="R128" i="1"/>
  <c r="S128" i="1" a="1"/>
  <c r="S128" i="1" s="1"/>
  <c r="T128" i="1" a="1"/>
  <c r="T128" i="1" s="1"/>
  <c r="U128" i="1" a="1"/>
  <c r="U128" i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C128" i="1" a="1"/>
  <c r="BC128" i="1" s="1"/>
  <c r="BE128" i="1" a="1"/>
  <c r="BE128" i="1" s="1"/>
  <c r="BR128" i="1"/>
  <c r="BS128" i="1"/>
  <c r="BT128" i="1"/>
  <c r="A129" i="1"/>
  <c r="C129" i="1"/>
  <c r="M129" i="1" a="1"/>
  <c r="M129" i="1" s="1"/>
  <c r="AM129" i="1" s="1"/>
  <c r="N129" i="1" a="1"/>
  <c r="N129" i="1"/>
  <c r="L126" i="15" s="1"/>
  <c r="R129" i="1"/>
  <c r="S129" i="1" a="1"/>
  <c r="S129" i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D129" i="1" a="1"/>
  <c r="BD129" i="1" s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/>
  <c r="AM131" i="1" s="1"/>
  <c r="N131" i="1" a="1"/>
  <c r="N131" i="1" s="1"/>
  <c r="R131" i="1"/>
  <c r="S131" i="1" a="1"/>
  <c r="S131" i="1" s="1"/>
  <c r="T131" i="1" a="1"/>
  <c r="T131" i="1" s="1"/>
  <c r="U131" i="1" a="1"/>
  <c r="U131" i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C131" i="1" a="1"/>
  <c r="BC131" i="1" s="1"/>
  <c r="BE131" i="1" a="1"/>
  <c r="BE131" i="1" s="1"/>
  <c r="BR131" i="1"/>
  <c r="BS131" i="1"/>
  <c r="BT131" i="1"/>
  <c r="A132" i="1"/>
  <c r="C132" i="1"/>
  <c r="M132" i="1" a="1"/>
  <c r="M132" i="1" s="1"/>
  <c r="AM132" i="1" s="1"/>
  <c r="N132" i="1" a="1"/>
  <c r="N132" i="1"/>
  <c r="L129" i="15" s="1"/>
  <c r="R132" i="1"/>
  <c r="S132" i="1" a="1"/>
  <c r="S132" i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D132" i="1" a="1"/>
  <c r="BD132" i="1" s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C134" i="1" a="1"/>
  <c r="BC134" i="1" s="1"/>
  <c r="BE134" i="1" a="1"/>
  <c r="BE134" i="1" s="1"/>
  <c r="BR134" i="1"/>
  <c r="BS134" i="1"/>
  <c r="BT134" i="1"/>
  <c r="A135" i="1"/>
  <c r="C135" i="1"/>
  <c r="M135" i="1" a="1"/>
  <c r="M135" i="1" s="1"/>
  <c r="AM135" i="1" s="1"/>
  <c r="N135" i="1" a="1"/>
  <c r="N135" i="1"/>
  <c r="L132" i="15" s="1"/>
  <c r="R135" i="1"/>
  <c r="S135" i="1" a="1"/>
  <c r="S135" i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D135" i="1" a="1"/>
  <c r="BD135" i="1" s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/>
  <c r="AM137" i="1" s="1"/>
  <c r="N137" i="1" a="1"/>
  <c r="N137" i="1" s="1"/>
  <c r="R137" i="1"/>
  <c r="S137" i="1" a="1"/>
  <c r="S137" i="1" s="1"/>
  <c r="T137" i="1" a="1"/>
  <c r="T137" i="1" s="1"/>
  <c r="U137" i="1" a="1"/>
  <c r="U137" i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C137" i="1" a="1"/>
  <c r="BC137" i="1" s="1"/>
  <c r="BE137" i="1" a="1"/>
  <c r="BE137" i="1" s="1"/>
  <c r="BR137" i="1"/>
  <c r="BS137" i="1"/>
  <c r="BT137" i="1"/>
  <c r="A138" i="1"/>
  <c r="C138" i="1"/>
  <c r="M138" i="1" a="1"/>
  <c r="M138" i="1" s="1"/>
  <c r="AM138" i="1" s="1"/>
  <c r="N138" i="1" a="1"/>
  <c r="N138" i="1"/>
  <c r="L135" i="15" s="1"/>
  <c r="R138" i="1"/>
  <c r="S138" i="1" a="1"/>
  <c r="S138" i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D138" i="1" a="1"/>
  <c r="BD138" i="1" s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/>
  <c r="AM140" i="1" s="1"/>
  <c r="N140" i="1" a="1"/>
  <c r="N140" i="1" s="1"/>
  <c r="R140" i="1"/>
  <c r="S140" i="1" a="1"/>
  <c r="S140" i="1" s="1"/>
  <c r="T140" i="1" a="1"/>
  <c r="T140" i="1" s="1"/>
  <c r="U140" i="1" a="1"/>
  <c r="U140" i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C140" i="1" a="1"/>
  <c r="BC140" i="1" s="1"/>
  <c r="BE140" i="1" a="1"/>
  <c r="BE140" i="1" s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D142" i="1" a="1"/>
  <c r="BD142" i="1" s="1"/>
  <c r="BE142" i="1" a="1"/>
  <c r="BE142" i="1" s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D144" i="1" a="1"/>
  <c r="BD144" i="1" s="1"/>
  <c r="BR144" i="1"/>
  <c r="BS144" i="1"/>
  <c r="BT144" i="1"/>
  <c r="A145" i="1"/>
  <c r="C145" i="1"/>
  <c r="M145" i="1" a="1"/>
  <c r="M145" i="1" s="1"/>
  <c r="N145" i="1" a="1"/>
  <c r="N145" i="1"/>
  <c r="R145" i="1"/>
  <c r="S145" i="1" a="1"/>
  <c r="S145" i="1"/>
  <c r="T145" i="1" a="1"/>
  <c r="T145" i="1" s="1"/>
  <c r="U145" i="1" a="1"/>
  <c r="U145" i="1" s="1"/>
  <c r="AI145" i="1"/>
  <c r="AJ145" i="1"/>
  <c r="AK145" i="1"/>
  <c r="K146" i="10" s="1"/>
  <c r="AL145" i="1"/>
  <c r="AO145" i="1"/>
  <c r="AP145" i="1"/>
  <c r="M146" i="10" s="1"/>
  <c r="AQ145" i="1"/>
  <c r="AY145" i="1"/>
  <c r="BB145" i="1"/>
  <c r="BE145" i="1" a="1"/>
  <c r="BE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/>
  <c r="AI146" i="1"/>
  <c r="BB146" i="1" s="1"/>
  <c r="AJ146" i="1"/>
  <c r="AK146" i="1"/>
  <c r="K147" i="10" s="1"/>
  <c r="AL146" i="1"/>
  <c r="AO146" i="1"/>
  <c r="AP146" i="1"/>
  <c r="M147" i="10" s="1"/>
  <c r="AQ146" i="1"/>
  <c r="AY146" i="1"/>
  <c r="BE146" i="1" a="1"/>
  <c r="BE146" i="1" s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AJ147" i="1"/>
  <c r="AK147" i="1"/>
  <c r="K148" i="10" s="1"/>
  <c r="AL147" i="1"/>
  <c r="AO147" i="1"/>
  <c r="AP147" i="1"/>
  <c r="M148" i="10" s="1"/>
  <c r="AQ147" i="1"/>
  <c r="AY147" i="1"/>
  <c r="BB147" i="1"/>
  <c r="BD147" i="1" a="1"/>
  <c r="BD147" i="1" s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AP154" i="1"/>
  <c r="AQ154" i="1"/>
  <c r="AY154" i="1"/>
  <c r="BE154" i="1" a="1"/>
  <c r="BE154" i="1" s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B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AP162" i="1"/>
  <c r="M163" i="10" s="1"/>
  <c r="AQ162" i="1"/>
  <c r="AY162" i="1"/>
  <c r="BE162" i="1" a="1"/>
  <c r="BE162" i="1" s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AJ170" i="1"/>
  <c r="AK170" i="1"/>
  <c r="K171" i="10" s="1"/>
  <c r="AL170" i="1"/>
  <c r="AO170" i="1"/>
  <c r="BE170" i="1" s="1" a="1"/>
  <c r="BE170" i="1" s="1"/>
  <c r="AP170" i="1"/>
  <c r="AQ170" i="1"/>
  <c r="AY170" i="1"/>
  <c r="BB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73" i="1" l="1"/>
  <c r="BD210" i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<sst xmlns="http://schemas.openxmlformats.org/spreadsheetml/2006/main" count="2777" uniqueCount="1071">
  <si>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</si>
  <si>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</si>
  <si>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</si>
  <si>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</si>
  <si>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</si>
  <si>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</si>
  <si>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</si>
  <si>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</si>
  <si>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</si>
  <si>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</si>
  <si>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</si>
  <si>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</si>
  <si>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</si>
  <si>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</si>
  <si>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</si>
  <si>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</si>
  <si>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</si>
  <si>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</si>
  <si>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</si>
  <si>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</si>
  <si>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</si>
  <si>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</si>
  <si>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</si>
  <si>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</si>
  <si>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</si>
  <si>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</si>
  <si>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</si>
  <si>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</si>
  <si>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</si>
  <si>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</si>
  <si>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</si>
  <si>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</si>
  <si>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</si>
  <si>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</si>
  <si>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</si>
  <si>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</si>
  <si>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</si>
  <si>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</si>
  <si>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</si>
  <si>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</si>
  <si>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</si>
  <si>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</si>
  <si>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</si>
  <si>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</si>
  <si>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</si>
  <si>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</si>
  <si>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</si>
  <si>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</si>
  <si>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</si>
  <si>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</si>
  <si>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</si>
  <si>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</si>
  <si>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</si>
  <si>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</si>
  <si>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</si>
  <si>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</si>
  <si>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</si>
  <si>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</si>
  <si>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</si>
  <si>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</si>
  <si>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</si>
  <si>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</si>
  <si>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</si>
  <si>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</si>
  <si>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</si>
  <si>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</si>
  <si>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</si>
  <si>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</si>
  <si>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</si>
  <si>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</si>
  <si>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</si>
  <si>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</si>
  <si>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</si>
  <si>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</si>
  <si>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</si>
  <si>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</si>
  <si>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</si>
  <si>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</si>
  <si>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</si>
  <si>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</si>
  <si>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</si>
  <si>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</si>
  <si>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</si>
  <si>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</si>
  <si>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</si>
  <si>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</si>
  <si>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</si>
  <si>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</si>
  <si>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</si>
  <si>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</si>
  <si>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</si>
  <si>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</si>
  <si>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</si>
  <si>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</si>
  <si>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</si>
  <si>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</si>
  <si>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</si>
  <si>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</si>
  <si>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</si>
  <si>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</si>
  <si>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</si>
  <si>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</si>
  <si>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</si>
  <si>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</si>
  <si>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</si>
  <si>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</si>
  <si>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</si>
  <si>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</si>
  <si>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</si>
  <si>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</si>
  <si>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</si>
  <si>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</si>
  <si>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</si>
  <si>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</si>
  <si>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</si>
  <si>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</si>
  <si>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</si>
  <si>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</si>
  <si>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</si>
  <si>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</si>
  <si>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</si>
  <si>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</si>
  <si>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</si>
  <si>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</si>
  <si>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</si>
  <si>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</si>
  <si>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</si>
  <si>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</si>
  <si>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</si>
  <si>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</si>
  <si>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</si>
  <si>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</si>
  <si>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</si>
  <si>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</si>
  <si>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</si>
  <si>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</si>
  <si>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</si>
  <si>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</si>
  <si>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</si>
  <si>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</si>
  <si>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</si>
  <si>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</si>
  <si>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</si>
  <si>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</si>
  <si>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</si>
  <si>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</si>
  <si>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</si>
  <si>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</si>
  <si>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</si>
  <si>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</si>
  <si>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</si>
  <si>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</si>
  <si>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</si>
  <si>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</si>
  <si>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</si>
  <si>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</si>
  <si>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</si>
  <si>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</si>
  <si>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</si>
  <si>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</si>
  <si>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</si>
  <si>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</si>
  <si>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</si>
  <si>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</si>
  <si>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</si>
  <si>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</si>
  <si>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</si>
  <si>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</si>
  <si>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</si>
  <si>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</si>
  <si>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</si>
  <si>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</si>
  <si>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</si>
  <si>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</si>
  <si>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</si>
  <si>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</si>
  <si>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</si>
  <si>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</si>
  <si>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</si>
  <si>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</si>
  <si>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</si>
  <si>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</si>
  <si>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</si>
  <si>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</si>
  <si>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</si>
  <si>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</si>
  <si>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</si>
  <si>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</si>
  <si>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</si>
  <si>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</si>
  <si>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</si>
  <si>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</si>
  <si>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</si>
  <si>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</si>
  <si>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</si>
  <si>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</si>
  <si>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</si>
  <si>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</si>
  <si>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</si>
  <si>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</si>
  <si>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</si>
  <si>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</si>
  <si>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</si>
  <si>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</si>
  <si>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</si>
  <si>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</si>
  <si>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</si>
  <si>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</si>
  <si>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</si>
  <si>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</si>
  <si>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</si>
  <si>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</si>
  <si>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</si>
  <si>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</si>
  <si>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</si>
  <si>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</si>
  <si>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</si>
  <si>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</si>
  <si>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</si>
  <si>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</si>
  <si>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</si>
  <si>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</si>
  <si>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</si>
  <si>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</si>
  <si>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</si>
  <si>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</si>
  <si>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</si>
  <si>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</si>
  <si>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</si>
  <si>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</si>
  <si>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</si>
  <si>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</si>
  <si>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</si>
  <si>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</si>
  <si>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</si>
  <si>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</si>
  <si>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</si>
  <si>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</si>
  <si>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</si>
  <si>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</si>
  <si>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</si>
  <si>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</si>
  <si>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</si>
  <si>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</si>
  <si>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</si>
  <si>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</si>
  <si>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</si>
  <si>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</si>
  <si>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</si>
  <si>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</si>
  <si>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</si>
  <si>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</si>
  <si>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</si>
  <si>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</si>
  <si>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</si>
  <si>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</si>
  <si>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</si>
  <si>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</si>
  <si>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</si>
  <si>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</si>
  <si>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</si>
  <si>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</si>
  <si>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</si>
  <si>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</si>
  <si>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</si>
  <si>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</si>
  <si>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</si>
  <si>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</si>
  <si>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</si>
  <si>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</si>
  <si>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</si>
  <si>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</si>
  <si>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</si>
  <si>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</si>
  <si>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</si>
  <si>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</si>
  <si>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</si>
  <si>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</si>
  <si>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</si>
  <si>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</si>
  <si>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</si>
  <si>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</si>
  <si>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</si>
  <si>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</si>
  <si>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</si>
  <si>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</si>
  <si>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</si>
  <si>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</si>
  <si>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</si>
  <si>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</si>
  <si>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</si>
  <si>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</si>
  <si>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</si>
  <si>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</si>
  <si>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</si>
  <si>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</si>
  <si>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</si>
  <si>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</si>
  <si>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</si>
  <si>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</si>
  <si>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</si>
  <si>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</si>
  <si>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</si>
  <si>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</si>
  <si>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</si>
  <si>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</si>
  <si>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</si>
  <si>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</si>
  <si>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</si>
  <si>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</si>
  <si>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</si>
  <si>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</si>
  <si>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</si>
  <si>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</si>
  <si>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</si>
  <si>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</si>
  <si>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</si>
  <si>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</si>
  <si>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</si>
  <si>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</si>
  <si>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</si>
  <si>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</si>
  <si>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</si>
  <si>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</si>
  <si>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</si>
  <si>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</si>
  <si>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</si>
  <si>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</si>
  <si>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</si>
  <si>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</si>
  <si>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</si>
  <si>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</si>
  <si>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</si>
  <si>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</si>
  <si>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</si>
  <si>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</si>
  <si>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</si>
  <si>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</si>
  <si>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</si>
  <si>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</si>
  <si>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</si>
  <si>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</si>
  <si>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</si>
  <si>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</si>
  <si>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</si>
  <si>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</si>
  <si>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</si>
  <si>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</si>
  <si>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</si>
  <si>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</si>
  <si>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</si>
  <si>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</si>
  <si>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</si>
  <si>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</si>
  <si>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</si>
  <si>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</si>
  <si>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</si>
  <si>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</si>
  <si>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</si>
  <si>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</si>
  <si>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</si>
  <si>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</si>
  <si>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</si>
  <si>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</si>
  <si>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</si>
  <si>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</si>
  <si>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</si>
  <si>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</si>
  <si>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</si>
  <si>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</si>
  <si>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</si>
  <si>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</si>
  <si>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</si>
  <si>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</si>
  <si>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</si>
  <si>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</si>
  <si>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</si>
  <si>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</si>
  <si>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</si>
  <si>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</si>
  <si>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</si>
  <si>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</si>
  <si>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</si>
  <si>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</si>
  <si>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</si>
  <si>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</si>
  <si>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</si>
  <si>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</si>
  <si>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</si>
  <si>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</si>
  <si>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</si>
  <si>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</si>
  <si>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</si>
  <si>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</si>
  <si>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</si>
  <si>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</si>
  <si>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</si>
  <si>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</si>
  <si>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</si>
  <si>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</si>
  <si>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</si>
  <si>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</si>
  <si>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</si>
  <si>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</si>
  <si>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</si>
  <si>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</si>
  <si>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</si>
  <si>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</si>
  <si>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</si>
  <si>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</si>
  <si>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</si>
  <si>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</si>
  <si>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</si>
  <si>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</si>
  <si>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</si>
  <si>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</si>
  <si>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</si>
  <si>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</si>
  <si>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</si>
  <si>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</si>
  <si>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</si>
  <si>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</si>
  <si>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</si>
  <si>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</si>
  <si>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</si>
  <si>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</si>
  <si>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</si>
  <si>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</si>
  <si>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</si>
  <si>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</si>
  <si>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</si>
  <si>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</si>
  <si>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</si>
  <si>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</si>
  <si>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</si>
  <si>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</si>
  <si>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</si>
  <si>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</si>
  <si>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</si>
  <si>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</si>
  <si>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</si>
  <si>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</si>
  <si>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</si>
  <si>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</si>
  <si>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</si>
  <si>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</si>
  <si>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</si>
  <si>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</si>
  <si>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</si>
  <si>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</si>
  <si>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</si>
  <si>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</si>
  <si>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</si>
  <si>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</si>
  <si>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</si>
  <si>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</si>
  <si>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</si>
  <si>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</si>
  <si>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</si>
  <si>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</si>
  <si>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</si>
  <si>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</si>
  <si>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</si>
  <si>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</si>
  <si>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</si>
  <si>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</si>
  <si>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</si>
  <si>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</si>
  <si>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</si>
  <si>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</si>
  <si>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</si>
  <si>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</si>
  <si>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</si>
  <si>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</si>
  <si>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</si>
  <si>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</si>
  <si>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</si>
  <si>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</si>
  <si>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</si>
  <si>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</si>
  <si>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</si>
  <si>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</si>
  <si>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</si>
  <si>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</si>
  <si>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</si>
  <si>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</si>
  <si>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</si>
  <si>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</si>
  <si>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</si>
  <si>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</si>
  <si>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</si>
  <si>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</si>
  <si>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</si>
  <si>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</si>
  <si>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</si>
  <si>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</si>
  <si>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</si>
  <si>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</si>
  <si>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</si>
  <si>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</si>
  <si>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</si>
  <si>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</si>
  <si>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</si>
  <si>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</si>
  <si>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</si>
  <si>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</si>
  <si>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</si>
  <si>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</si>
  <si>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</si>
  <si>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</si>
  <si>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</si>
  <si>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</si>
  <si>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</si>
  <si>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</si>
  <si>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</si>
  <si>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</si>
  <si>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</si>
  <si>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</si>
  <si>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</si>
  <si>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</si>
  <si>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</si>
  <si>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</si>
  <si>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</si>
  <si>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</si>
  <si>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</si>
  <si>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</si>
  <si>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</si>
  <si>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</si>
  <si>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</si>
  <si>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</si>
  <si>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</si>
  <si>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</si>
  <si>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</si>
  <si>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</si>
  <si>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</si>
  <si>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</si>
  <si>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</si>
  <si>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</si>
  <si>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</si>
  <si>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</si>
  <si>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</si>
  <si>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</si>
  <si>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</si>
  <si>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</si>
  <si>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</si>
  <si>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</si>
  <si>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</si>
  <si>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</si>
  <si>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</si>
  <si>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</si>
  <si>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</si>
  <si>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</si>
  <si>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</si>
  <si>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</si>
  <si>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</si>
  <si>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</si>
  <si>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</si>
  <si>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</si>
  <si>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</si>
  <si>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</si>
  <si>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</si>
  <si>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</si>
  <si>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</si>
  <si>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</si>
  <si>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</si>
  <si>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</si>
  <si>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</si>
  <si>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</si>
  <si>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</si>
  <si>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</si>
  <si>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</si>
  <si>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</si>
  <si>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</si>
  <si>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</si>
  <si>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</si>
  <si>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</si>
  <si>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</si>
  <si>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</si>
  <si>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</si>
  <si>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</si>
  <si>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</si>
  <si>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</si>
  <si>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</si>
  <si>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</si>
  <si>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</si>
  <si>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</si>
  <si>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</si>
  <si>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</si>
  <si>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</si>
  <si>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</si>
  <si>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</si>
  <si>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</si>
  <si>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</si>
  <si>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</si>
  <si>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</si>
  <si>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</si>
  <si>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</si>
  <si>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</si>
  <si>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</si>
  <si>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</si>
  <si>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</si>
  <si>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</si>
  <si>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</si>
  <si>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</si>
  <si>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</si>
  <si>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</si>
  <si>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</si>
  <si>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</si>
  <si>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</si>
  <si>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</si>
  <si>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</si>
  <si>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</si>
  <si>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</si>
  <si>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</si>
  <si>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</si>
  <si>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</si>
  <si>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</si>
  <si>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</si>
  <si>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</si>
  <si>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</si>
  <si>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</si>
  <si>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</si>
  <si>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</si>
  <si>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</si>
  <si>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</si>
  <si>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</si>
  <si>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</si>
  <si>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</si>
  <si>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</si>
  <si>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</si>
  <si>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</si>
  <si>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</si>
  <si>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</si>
  <si>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</si>
  <si>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</si>
  <si>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</si>
  <si>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</si>
  <si>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</si>
  <si>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</si>
  <si>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</si>
  <si>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</si>
  <si>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</si>
  <si>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</si>
  <si>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</si>
  <si>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</si>
  <si>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</si>
  <si>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</si>
  <si>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</si>
  <si>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</si>
  <si>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</si>
  <si>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</si>
  <si>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</si>
  <si>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</si>
  <si>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</si>
  <si>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</si>
  <si>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</si>
  <si>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</si>
  <si>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</si>
  <si>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</si>
  <si>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</si>
  <si>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</si>
  <si>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</si>
  <si>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</si>
  <si>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</si>
  <si>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</si>
  <si>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</si>
  <si>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</si>
  <si>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</si>
  <si>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</si>
  <si>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</si>
  <si>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</si>
  <si>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</si>
  <si>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</si>
  <si>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</si>
  <si>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</si>
  <si>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</si>
  <si>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</si>
  <si>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</si>
  <si>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</si>
  <si>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</si>
  <si>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</si>
  <si>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</si>
  <si>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</si>
  <si>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</si>
  <si>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</si>
  <si>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</si>
  <si>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</si>
  <si>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</si>
  <si>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</si>
  <si>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</si>
  <si>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</si>
  <si>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</si>
  <si>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</si>
  <si>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</si>
  <si>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</si>
  <si>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</si>
  <si>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</si>
  <si>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</si>
  <si>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</si>
  <si>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</si>
  <si>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</si>
  <si>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</si>
  <si>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</si>
  <si>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</si>
  <si>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</si>
  <si>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</si>
  <si>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</si>
  <si>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</si>
  <si>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</si>
  <si>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</si>
  <si>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</si>
  <si>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</si>
  <si>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</si>
  <si>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</si>
  <si>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</si>
  <si>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</si>
  <si>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</si>
  <si>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</si>
  <si>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</si>
  <si>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</si>
  <si>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</si>
  <si>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</si>
  <si>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</si>
  <si>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</si>
  <si>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</si>
  <si>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</si>
  <si>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</si>
  <si>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</si>
  <si>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</si>
  <si>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</si>
  <si>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</si>
  <si>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</si>
  <si>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</si>
  <si>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</si>
  <si>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</si>
  <si>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</si>
  <si>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</si>
  <si>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</si>
  <si>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</si>
  <si>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</si>
  <si>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</si>
  <si>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</si>
  <si>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</si>
  <si>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</si>
  <si>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</si>
  <si>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</si>
  <si>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</si>
  <si>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</si>
  <si>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</si>
  <si>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</si>
  <si>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</si>
  <si>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</si>
  <si>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</si>
  <si>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</si>
  <si>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</si>
  <si>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</si>
  <si>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</si>
  <si>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</si>
  <si>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</si>
  <si>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</si>
  <si>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</si>
  <si>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</si>
  <si>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</si>
  <si>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</si>
  <si>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</si>
  <si>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</si>
  <si>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</si>
  <si>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</si>
  <si>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</si>
  <si>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</si>
  <si>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</si>
  <si>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</si>
  <si>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</si>
  <si>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</si>
  <si>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</si>
  <si>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</si>
  <si>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</si>
  <si>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</si>
  <si>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</si>
  <si>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</si>
  <si>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</si>
  <si>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</si>
  <si>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</si>
  <si>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</si>
  <si>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</si>
  <si>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</si>
  <si>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</si>
  <si>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</si>
  <si>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</si>
  <si>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</si>
  <si>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</si>
  <si>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</si>
  <si>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</si>
  <si>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</si>
  <si>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</si>
  <si>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</si>
  <si>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</si>
  <si>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</si>
  <si>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</si>
  <si>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</si>
  <si>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</si>
  <si>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</si>
  <si>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</si>
  <si>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</si>
  <si>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</si>
  <si>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</si>
  <si>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</si>
  <si>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</si>
  <si>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</si>
  <si>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</si>
  <si>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</si>
  <si>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</si>
  <si>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</si>
  <si>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</si>
  <si>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</si>
  <si>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</si>
  <si>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</si>
  <si>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</si>
  <si>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</si>
  <si>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</si>
  <si>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</si>
  <si>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</si>
  <si>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</si>
  <si>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</si>
  <si>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</si>
  <si>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</si>
  <si>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</si>
  <si>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</si>
  <si>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</si>
  <si>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</si>
  <si>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</si>
  <si>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</si>
  <si>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</si>
  <si>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</si>
  <si>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</si>
  <si>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</si>
  <si>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</si>
  <si>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</si>
  <si>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</si>
  <si>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</si>
  <si>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</si>
  <si>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</si>
  <si>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</si>
  <si>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</si>
  <si>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</si>
  <si>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</si>
  <si>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</si>
  <si>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</si>
  <si>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</si>
  <si>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</si>
  <si>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</si>
  <si>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</si>
  <si>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</si>
  <si>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</si>
  <si>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</si>
  <si>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</si>
  <si>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</si>
  <si>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</si>
  <si>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</si>
  <si>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</si>
  <si>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</si>
  <si>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</si>
  <si>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</si>
  <si>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</si>
  <si>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</si>
  <si>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</si>
  <si>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</si>
  <si>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</si>
  <si>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</si>
  <si>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</si>
  <si>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</si>
  <si>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</si>
  <si>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</si>
  <si>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</si>
  <si>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</si>
  <si>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</si>
  <si>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</si>
  <si>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</si>
  <si>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</si>
  <si>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</si>
  <si>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</si>
  <si>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</si>
  <si>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</si>
  <si>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</si>
  <si>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</si>
  <si>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</si>
  <si>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</si>
  <si>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</si>
  <si>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</si>
  <si>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</si>
  <si>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</si>
  <si>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</si>
  <si>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</si>
  <si>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</si>
  <si>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</si>
  <si>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</si>
  <si>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</si>
  <si>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</si>
  <si>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</si>
  <si>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</si>
  <si>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</si>
  <si>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</si>
  <si>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</si>
  <si>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</si>
  <si>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</si>
  <si>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</si>
  <si>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</si>
  <si>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</si>
  <si>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</si>
  <si>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</si>
  <si>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</si>
  <si>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</si>
  <si>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</si>
  <si>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</si>
  <si>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</si>
  <si>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</si>
  <si>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</si>
  <si>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</si>
  <si>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</si>
  <si>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</si>
  <si>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</si>
  <si>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</si>
  <si>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</si>
  <si>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</si>
  <si>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</si>
  <si>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</si>
  <si>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</si>
  <si>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</si>
  <si>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</si>
  <si>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</si>
  <si>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</si>
  <si>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</si>
  <si>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</si>
  <si>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</si>
  <si>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</si>
  <si>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</si>
  <si>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</si>
  <si>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</si>
  <si>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</si>
  <si>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</si>
  <si>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</si>
  <si>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</si>
  <si>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</si>
  <si>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</si>
  <si>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</si>
  <si>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</si>
  <si>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</si>
  <si>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</si>
  <si>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</si>
  <si>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</si>
  <si>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</si>
  <si>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</si>
  <si>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</si>
  <si>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</si>
  <si>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</si>
  <si>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</si>
  <si>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</si>
  <si>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</si>
  <si>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</si>
  <si>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</si>
  <si>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</si>
  <si>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</si>
  <si>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</si>
  <si>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</si>
  <si>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</si>
  <si>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</si>
  <si>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</si>
  <si>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</si>
  <si>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</si>
  <si>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</si>
  <si>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</si>
  <si>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</si>
  <si>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</si>
  <si>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</si>
  <si>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</si>
  <si>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</si>
  <si>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</si>
  <si>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</si>
  <si>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</si>
  <si>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</si>
  <si>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</si>
  <si>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</si>
  <si>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</si>
  <si>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</si>
  <si>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</si>
  <si>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</si>
  <si>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</si>
  <si>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</si>
  <si>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</si>
  <si>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</si>
  <si>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</si>
  <si>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</si>
  <si>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</si>
  <si>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</si>
  <si>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</si>
  <si>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</si>
  <si>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</si>
  <si>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</si>
  <si>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</si>
  <si>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</si>
  <si>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</si>
  <si>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</si>
  <si>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</si>
  <si>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</si>
  <si>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</si>
  <si>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</si>
  <si>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</si>
  <si>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</si>
  <si>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>ZCZ-ZRU</t>
  </si>
  <si>
    <t>ZCZZRU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</si>
  <si>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</si>
  <si>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</si>
  <si>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</si>
  <si>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</si>
  <si>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</si>
  <si>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</si>
  <si>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>ZAR2</t>
  </si>
  <si>
    <t>KM9K10 / K14K18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</si>
  <si>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</si>
  <si>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</si>
  <si>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</si>
  <si>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</si>
  <si>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</si>
  <si>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ZRX133</t>
  </si>
  <si>
    <t>antonioni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</si>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</sst>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1" headerRowBorderDxfId="179" tableBorderDxfId="180" totalsRowBorderDxfId="178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77"/>
    <tableColumn id="4" xr3:uid="{062C67FE-0D06-4582-BA9C-B087681F34EC}" name="SUB" dataDxfId="176"/>
    <tableColumn id="5" xr3:uid="{1DF130D1-4D15-4DFF-8266-F1B81CAA897E}" name="KM Inicio" dataDxfId="175"/>
    <tableColumn id="6" xr3:uid="{A344A0E9-F964-4FE5-9EB0-2661309404E9}" name="KM Fim" dataDxfId="174"/>
    <tableColumn id="7" xr3:uid="{B0ED4DF3-274E-46B6-A2D1-0985F47224C1}" name="Trecho" dataDxfId="173"/>
    <tableColumn id="8" xr3:uid="{1DE44FFC-B2F5-4DE5-A7E5-915DA69A16F8}" name="SB" dataDxfId="172"/>
    <tableColumn id="9" xr3:uid="{7841069B-E29E-4A5E-B561-931B24D14782}" name="NOME SUB" dataDxfId="171"/>
    <tableColumn id="10" xr3:uid="{01B251F8-5EA1-4C87-81E3-9BD14100B544}" name="Trecho Coordenação" dataDxfId="17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69"/>
    <tableColumn id="8" xr3:uid="{98E82858-1ECA-4DB3-8AE4-BBB972FC487D}" name="CORRELAT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R12" activePane="topRight" state="frozen"/>
      <selection pane="topRight" activeCell="BA24" sqref="BA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30" t="str" cm="1">
        <f t="array" ref="O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P8" s="109">
        <v>0.35416666666666669</v>
      </c>
      <c r="Q8" s="109">
        <v>8.3333333333333329E-2</v>
      </c>
      <c r="R8" s="108">
        <v>400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0.62638888888888888</v>
      </c>
      <c r="AU8" s="139"/>
      <c r="AV8" s="139"/>
      <c r="AW8" s="14"/>
      <c r="AX8" s="14"/>
      <c r="AY8" s="186">
        <f>IF(D8="","*",IFERROR(IF(ISODD(COUNT(AS8:AX1002)),"ERRO",SUM((AT8-AS8),(AV8-AU8),(AX8-AW8))),"ERRO"))</f>
        <v>7.4999999999999956E-2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/>
      <c r="BN8" s="133"/>
      <c r="BO8" s="133"/>
      <c r="BP8" s="17"/>
      <c r="BQ8" s="12" t="str">
        <f t="shared" si="3"/>
        <v>Intervalo</v>
      </c>
      <c r="BR8" s="19">
        <f t="shared" si="4"/>
        <v>0.2117647058823528</v>
      </c>
      <c r="BS8" s="19">
        <f t="shared" si="5"/>
        <v>4800</v>
      </c>
      <c r="BT8" s="8" t="str">
        <f t="shared" si="6"/>
        <v/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30" t="str" cm="1">
        <f t="array" ref="O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P9" s="109">
        <v>0.35416666666666669</v>
      </c>
      <c r="Q9" s="109">
        <v>8.3333333333333329E-2</v>
      </c>
      <c r="R9" s="108">
        <v>1000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130" t="str" cm="1">
        <f t="array" ref="O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P10" s="109">
        <v>0.35416666666666669</v>
      </c>
      <c r="Q10" s="109">
        <v>4.1666666666666664E-2</v>
      </c>
      <c r="R10" s="108">
        <v>1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9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9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30" t="str" cm="1">
        <f t="array" ref="O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ZJA380</v>
      </c>
      <c r="P13" s="109">
        <v>0.375</v>
      </c>
      <c r="Q13" s="109">
        <v>8.3333333333333329E-2</v>
      </c>
      <c r="R13" s="108">
        <v>700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30" t="str" cm="1">
        <f t="array" ref="O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P14" s="109">
        <v>0.375</v>
      </c>
      <c r="Q14" s="109">
        <v>6.25E-2</v>
      </c>
      <c r="R14" s="108">
        <v>1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30" t="str" cm="1">
        <f t="array" ref="O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P15" s="109">
        <v>0.375</v>
      </c>
      <c r="Q15" s="109">
        <v>6.25E-2</v>
      </c>
      <c r="R15" s="108">
        <v>1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30" t="str" cm="1">
        <f t="array" ref="O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P16" s="109">
        <v>0.35416666666666669</v>
      </c>
      <c r="Q16" s="109">
        <v>8.3333333333333329E-2</v>
      </c>
      <c r="R16" s="108">
        <v>510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/>
      <c r="AS16" s="111"/>
      <c r="AT16" s="111"/>
      <c r="AU16" s="139"/>
      <c r="AV16" s="139"/>
      <c r="AW16" s="14"/>
      <c r="AX16" s="14"/>
      <c r="AY16" s="186">
        <f t="shared" si="7"/>
        <v>0</v>
      </c>
      <c r="AZ16" s="157"/>
      <c r="BA16" s="112"/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/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30" t="str" cm="1">
        <f t="array" ref="O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P17" s="109">
        <v>0.35416666666666669</v>
      </c>
      <c r="Q17" s="109">
        <v>8.3333333333333329E-2</v>
      </c>
      <c r="R17" s="108">
        <v>1000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/>
      <c r="AS17" s="111"/>
      <c r="AT17" s="111"/>
      <c r="AU17" s="139"/>
      <c r="AV17" s="139"/>
      <c r="AW17" s="14"/>
      <c r="AX17" s="14"/>
      <c r="AY17" s="186">
        <f t="shared" si="7"/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/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1008</v>
      </c>
      <c r="O18" s="108" t="s">
        <v>1009</v>
      </c>
      <c r="P18" s="109">
        <v>0.375</v>
      </c>
      <c r="Q18" s="109">
        <v>4.1666666666666664E-2</v>
      </c>
      <c r="R18" s="108">
        <v>1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1010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30" t="str" cm="1">
        <f t="array" ref="O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P19" s="109">
        <v>0.375</v>
      </c>
      <c r="Q19" s="109">
        <v>6.25E-2</v>
      </c>
      <c r="R19" s="108">
        <v>1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1011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JOVÂNIO (TP-850)46055</v>
      </c>
      <c r="B20" s="105">
        <v>46055</v>
      </c>
      <c r="C20" s="138">
        <f>IF(BS_CONTROLE[[#This Row],[DATA]]="","",WEEKNUM(BS_CONTROLE[[#This Row],[DATA]]))</f>
        <v>6</v>
      </c>
      <c r="D20" s="188" t="s">
        <v>856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30" t="str" cm="1">
        <f t="array" ref="O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P20" s="109">
        <v>0.375</v>
      </c>
      <c r="Q20" s="109">
        <v>6.25E-2</v>
      </c>
      <c r="R20" s="108">
        <v>1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30" t="str" cm="1">
        <f t="array" ref="O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P21" s="109">
        <v>0.375</v>
      </c>
      <c r="Q21" s="109">
        <v>0.125</v>
      </c>
      <c r="R21" s="108">
        <v>20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1012</v>
      </c>
      <c r="W21" s="108" t="s">
        <v>1013</v>
      </c>
      <c r="X21" s="107" t="s">
        <v>382</v>
      </c>
      <c r="Y21" s="132"/>
      <c r="Z21" s="107"/>
      <c r="AA21" s="191" t="s">
        <v>1014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2" s="130" t="str" cm="1">
        <f t="array" ref="O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P22" s="109">
        <v>0.375</v>
      </c>
      <c r="Q22" s="109">
        <v>6.25E-2</v>
      </c>
      <c r="R22" s="108">
        <v>1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1015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ZTO-ZDZ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/>
      <c r="AS22" s="111"/>
      <c r="AT22" s="111"/>
      <c r="AU22" s="139"/>
      <c r="AV22" s="139"/>
      <c r="AW22" s="14"/>
      <c r="AX22" s="14"/>
      <c r="AY22" s="186">
        <f t="shared" si="7"/>
        <v>0</v>
      </c>
      <c r="AZ22" s="157"/>
      <c r="BA22" s="112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/>
      <c r="BI22" s="17"/>
      <c r="BJ22" s="17"/>
      <c r="BK22" s="18"/>
      <c r="BL22" s="16"/>
      <c r="BM22" s="133"/>
      <c r="BN22" s="133"/>
      <c r="BO22" s="133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1016</v>
      </c>
      <c r="I23" s="154" t="s">
        <v>1016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08" t="s">
        <v>1017</v>
      </c>
      <c r="P23" s="109">
        <v>0.375</v>
      </c>
      <c r="Q23" s="109">
        <v>0.125</v>
      </c>
      <c r="R23" s="108">
        <v>1300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1018</v>
      </c>
      <c r="W23" s="108" t="s">
        <v>1019</v>
      </c>
      <c r="X23" s="107" t="s">
        <v>382</v>
      </c>
      <c r="Y23" s="132"/>
      <c r="Z23" s="107"/>
      <c r="AA23" s="108" t="s">
        <v>1020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1021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 t="shared" si="7"/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1022</v>
      </c>
      <c r="O24" s="108" t="s">
        <v>1023</v>
      </c>
      <c r="P24" s="109">
        <v>0.375</v>
      </c>
      <c r="Q24" s="109">
        <v>8.3333333333333329E-2</v>
      </c>
      <c r="R24" s="108">
        <v>700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/>
      </c>
      <c r="B28" s="105"/>
      <c r="C28" s="138" t="str">
        <f>IF(BS_CONTROLE[[#This Row],[DATA]]="","",WEEKNUM(BS_CONTROLE[[#This Row],[DATA]]))</f>
        <v/>
      </c>
      <c r="D28" s="107"/>
      <c r="E28" s="138" t="str">
        <f>IF(BS_CONTROLE[[#This Row],[DATA]]="","",WEEKNUM(BS_CONTROLE[[#This Row],[DATA]]))</f>
        <v/>
      </c>
      <c r="F28" s="129"/>
      <c r="G28" s="146" t="str">
        <f>IF(D28="","*",VLOOKUP(F28,BS_ATIVIDADE[],3,FALSE))</f>
        <v>*</v>
      </c>
      <c r="H28" s="109"/>
      <c r="I28" s="109"/>
      <c r="J28" s="108"/>
      <c r="K28" s="108"/>
      <c r="L28" s="108"/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9"/>
      <c r="P28" s="109"/>
      <c r="Q28" s="108"/>
      <c r="R28" s="10">
        <f>IFERROR(_xlfn.XLOOKUP(F28, BS_ATIVIDADE[ATIVIDADE],BS_ATIVIDADE[UNIDADE] ), "*")</f>
        <v>0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8"/>
      <c r="W28" s="155"/>
      <c r="X28" s="107"/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8" t="str">
        <f>IF(BS_CONTROLE[[#This Row],[Entre - Estações]]=0, "-", BS_CONTROLE[[#This Row],[Entre - Estações]])</f>
        <v>-</v>
      </c>
      <c r="AN28" s="108" t="str">
        <f>IF(BS_CONTROLE[[#This Row],[SB]]=0, "-", BS_CONTROLE[[#This Row],[SB]])</f>
        <v>-</v>
      </c>
      <c r="AO28" s="108" t="str">
        <f>IF(BS_CONTROLE[[#This Row],[SUB]]=0, "-", BS_CONTROLE[[#This Row],[SUB]])</f>
        <v>-</v>
      </c>
      <c r="AP28" s="108">
        <f>BS_CONTROLE[[#This Row],[KM - Inicio]]</f>
        <v>0</v>
      </c>
      <c r="AQ28" s="108">
        <f>BS_CONTROLE[[#This Row],[KM - Inicio]]</f>
        <v>0</v>
      </c>
      <c r="AR28" s="111"/>
      <c r="AS28" s="111"/>
      <c r="AT28" s="111"/>
      <c r="AU28" s="139"/>
      <c r="AV28" s="139"/>
      <c r="AW28" s="14"/>
      <c r="AX28" s="14"/>
      <c r="AY28" s="186" t="str">
        <f t="shared" si="7"/>
        <v>*</v>
      </c>
      <c r="AZ28" s="157"/>
      <c r="BA28" s="112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38" t="str">
        <f>IF(BS_CONTROLE[[#This Row],[DATA]]="","",WEEKNUM(BS_CONTROLE[[#This Row],[DATA]]))</f>
        <v/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38" t="str">
        <f>IF(BS_CONTROLE[[#This Row],[DATA]]="","",WEEKNUM(BS_CONTROLE[[#This Row],[DATA]]))</f>
        <v/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38" t="str">
        <f>IF(BS_CONTROLE[[#This Row],[DATA]]="","",WEEKNUM(BS_CONTROLE[[#This Row],[DATA]]))</f>
        <v/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" name="Range1_1_6_5_1_1"/>
    <protectedRange sqref="AD17:AE20" name="Range1_1_7_35_1_3_1_1"/>
    <protectedRange sqref="AF17:AF20" name="Range1_1_8_28_3_1_1"/>
    <protectedRange sqref="AA17:AC20 AB13:AC15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1000">
    <cfRule type="cellIs" dxfId="167" priority="54097" operator="equal">
      <formula>"OPORTUNIDADE"</formula>
    </cfRule>
  </conditionalFormatting>
  <conditionalFormatting sqref="Y6:Z7 Y25:Z1000">
    <cfRule type="cellIs" dxfId="166" priority="11683" operator="equal">
      <formula>"NÃO"</formula>
    </cfRule>
    <cfRule type="cellIs" dxfId="165" priority="11684" operator="equal">
      <formula>"SIM"</formula>
    </cfRule>
  </conditionalFormatting>
  <conditionalFormatting sqref="AZ6:AZ1000">
    <cfRule type="expression" dxfId="164" priority="54139">
      <formula>#REF!=1</formula>
    </cfRule>
  </conditionalFormatting>
  <conditionalFormatting sqref="U6:U1000 AY6:AY1000 BE6:BE1000">
    <cfRule type="cellIs" dxfId="163" priority="54123" operator="equal">
      <formula>"ERRO"</formula>
    </cfRule>
  </conditionalFormatting>
  <conditionalFormatting sqref="BQ6:BQ1000">
    <cfRule type="cellIs" dxfId="162" priority="54118" operator="equal">
      <formula>"Produção e Intervalo"</formula>
    </cfRule>
    <cfRule type="cellIs" dxfId="161" priority="54119" operator="equal">
      <formula>"Aderente"</formula>
    </cfRule>
    <cfRule type="cellIs" dxfId="160" priority="54120" operator="equal">
      <formula>"Intervalo"</formula>
    </cfRule>
    <cfRule type="cellIs" dxfId="159" priority="54121" operator="equal">
      <formula>"Produção"</formula>
    </cfRule>
    <cfRule type="cellIs" dxfId="158" priority="54122" operator="equal">
      <formula>"ERRO"</formula>
    </cfRule>
  </conditionalFormatting>
  <conditionalFormatting sqref="BR6:BS1000">
    <cfRule type="cellIs" dxfId="157" priority="54100" operator="equal">
      <formula>"*"</formula>
    </cfRule>
    <cfRule type="cellIs" dxfId="156" priority="54101" operator="greaterThanOrEqual">
      <formula>1</formula>
    </cfRule>
    <cfRule type="cellIs" dxfId="155" priority="54102" operator="lessThan">
      <formula>1</formula>
    </cfRule>
  </conditionalFormatting>
  <conditionalFormatting sqref="BH6:BH1000">
    <cfRule type="iconSet" priority="60952">
      <iconSet showValue="0">
        <cfvo type="percent" val="0"/>
        <cfvo type="num" val="1"/>
        <cfvo type="num" val="1" gte="0"/>
      </iconSet>
    </cfRule>
    <cfRule type="iconSet" priority="60953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BP6:BP7 BP22 BP24:BP1000 BP14:BP20 BP11:BP12">
    <cfRule type="iconSet" priority="60960">
      <iconSet showValue="0">
        <cfvo type="percent" val="0"/>
        <cfvo type="num" val="1"/>
        <cfvo type="num" val="1" gte="0"/>
      </iconSet>
    </cfRule>
  </conditionalFormatting>
  <conditionalFormatting sqref="BK6:BK7 BK24:BK1000 BK22 BK14:BK20 BK11:BK12">
    <cfRule type="iconSet" priority="60962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4" priority="16" operator="equal">
      <formula>"OPORTUNIDADE"</formula>
    </cfRule>
  </conditionalFormatting>
  <conditionalFormatting sqref="Y8:Z24">
    <cfRule type="cellIs" dxfId="153" priority="14" operator="equal">
      <formula>"NÃO"</formula>
    </cfRule>
    <cfRule type="cellIs" dxfId="152" priority="15" operator="equal">
      <formula>"SIM"</formula>
    </cfRule>
  </conditionalFormatting>
  <conditionalFormatting sqref="BK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7 J25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1025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1026</v>
      </c>
      <c r="C4" s="166" t="s">
        <v>1027</v>
      </c>
      <c r="D4" s="166" t="s">
        <v>1028</v>
      </c>
      <c r="E4" s="166" t="s">
        <v>1029</v>
      </c>
      <c r="F4" s="166" t="s">
        <v>4</v>
      </c>
      <c r="G4" s="166" t="s">
        <v>1030</v>
      </c>
    </row>
    <row r="5" spans="2:7">
      <c r="B5" s="167" t="s">
        <v>1031</v>
      </c>
      <c r="C5" s="167">
        <v>257068</v>
      </c>
      <c r="D5" s="167" t="s">
        <v>1032</v>
      </c>
      <c r="E5" s="167" t="s">
        <v>1033</v>
      </c>
      <c r="F5" s="167" t="s">
        <v>1033</v>
      </c>
      <c r="G5" s="168">
        <v>46296</v>
      </c>
    </row>
    <row r="6" spans="2:7">
      <c r="B6" s="167" t="s">
        <v>1034</v>
      </c>
      <c r="C6" s="167" t="s">
        <v>554</v>
      </c>
      <c r="D6" s="167" t="s">
        <v>554</v>
      </c>
      <c r="E6" s="167" t="s">
        <v>554</v>
      </c>
      <c r="F6" s="167" t="s">
        <v>1035</v>
      </c>
      <c r="G6" s="168" t="s">
        <v>554</v>
      </c>
    </row>
    <row r="7" spans="2:7">
      <c r="B7" s="167" t="s">
        <v>1036</v>
      </c>
      <c r="C7" s="167">
        <v>257472</v>
      </c>
      <c r="D7" s="167" t="s">
        <v>1037</v>
      </c>
      <c r="E7" s="167" t="s">
        <v>1038</v>
      </c>
      <c r="F7" s="167" t="s">
        <v>1038</v>
      </c>
      <c r="G7" s="168">
        <v>45992</v>
      </c>
    </row>
    <row r="8" spans="2:7">
      <c r="B8" s="167" t="s">
        <v>1039</v>
      </c>
      <c r="C8" s="167">
        <v>260307</v>
      </c>
      <c r="D8" s="167" t="s">
        <v>1040</v>
      </c>
      <c r="E8" s="167" t="s">
        <v>1041</v>
      </c>
      <c r="F8" s="167" t="s">
        <v>1038</v>
      </c>
      <c r="G8" s="168">
        <v>46082</v>
      </c>
    </row>
    <row r="9" spans="2:7">
      <c r="B9" s="167" t="s">
        <v>1042</v>
      </c>
      <c r="C9" s="167">
        <v>333033</v>
      </c>
      <c r="D9" s="167" t="s">
        <v>1043</v>
      </c>
      <c r="E9" s="167" t="s">
        <v>1035</v>
      </c>
      <c r="F9" s="167" t="s">
        <v>1044</v>
      </c>
      <c r="G9" s="167" t="s">
        <v>554</v>
      </c>
    </row>
    <row r="10" spans="2:7">
      <c r="B10" s="167" t="s">
        <v>1045</v>
      </c>
      <c r="C10" s="167"/>
      <c r="D10" s="167"/>
      <c r="E10" s="167" t="s">
        <v>1035</v>
      </c>
      <c r="F10" s="167" t="s">
        <v>1044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1046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1047</v>
      </c>
      <c r="E3" s="169" t="s">
        <v>1048</v>
      </c>
      <c r="F3" s="169" t="s">
        <v>1049</v>
      </c>
      <c r="G3" s="169" t="s">
        <v>1050</v>
      </c>
      <c r="H3" s="169" t="s">
        <v>1051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1052</v>
      </c>
      <c r="V1" s="231"/>
      <c r="W1" s="231"/>
    </row>
    <row r="2" spans="1:23" ht="15" customHeight="1">
      <c r="A2" s="90" t="s">
        <v>1053</v>
      </c>
      <c r="B2" s="90" t="s">
        <v>1054</v>
      </c>
      <c r="C2" s="90" t="s">
        <v>372</v>
      </c>
      <c r="D2" s="91" t="s">
        <v>939</v>
      </c>
      <c r="E2" s="91" t="s">
        <v>4</v>
      </c>
      <c r="F2" s="91" t="s">
        <v>1055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1056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 t="str">
        <f>IF(SP_NORTE!O8="","*",SP_NORTE!O8)</f>
        <v>ZZMZCF</v>
      </c>
      <c r="Q5" s="147">
        <f>IF(SP_NORTE!P8="","*",SP_NORTE!P8)</f>
        <v>0.35416666666666669</v>
      </c>
      <c r="R5" s="149" t="str">
        <f>IF(SP_NORTE!Q8="","*",CONCATENATE(SP_NORTE!Q8," ",SP_NORTE!R8))</f>
        <v>0,0833333333333333 400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 t="str">
        <f>IF(SP_NORTE!O9="","*",SP_NORTE!O9)</f>
        <v>152ZCT</v>
      </c>
      <c r="Q6" s="147">
        <f>IF(SP_NORTE!P9="","*",SP_NORTE!P9)</f>
        <v>0.35416666666666669</v>
      </c>
      <c r="R6" s="149" t="str">
        <f>IF(SP_NORTE!Q9="","*",CONCATENATE(SP_NORTE!Q9," ",SP_NORTE!R9))</f>
        <v>0,0833333333333333 1000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 t="str">
        <f>IF(SP_NORTE!O10="","*",SP_NORTE!O10)</f>
        <v>ZRX1331</v>
      </c>
      <c r="Q7" s="147">
        <f>IF(SP_NORTE!P10="","*",SP_NORTE!P10)</f>
        <v>0.35416666666666669</v>
      </c>
      <c r="R7" s="149" t="str">
        <f>IF(SP_NORTE!Q10="","*",CONCATENATE(SP_NORTE!Q10," ",SP_NORTE!R10))</f>
        <v>0,0416666666666667 1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 t="str">
        <f>IF(SP_NORTE!O13="","*",SP_NORTE!O13)</f>
        <v>ZJA380</v>
      </c>
      <c r="Q10" s="147">
        <f>IF(SP_NORTE!P13="","*",SP_NORTE!P13)</f>
        <v>0.375</v>
      </c>
      <c r="R10" s="149" t="str">
        <f>IF(SP_NORTE!Q13="","*",CONCATENATE(SP_NORTE!Q13," ",SP_NORTE!R13))</f>
        <v>0,0833333333333333 700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 t="str">
        <f>IF(SP_NORTE!O14="","*",SP_NORTE!O14)</f>
        <v>332ZFN</v>
      </c>
      <c r="Q11" s="147">
        <f>IF(SP_NORTE!P14="","*",SP_NORTE!P14)</f>
        <v>0.375</v>
      </c>
      <c r="R11" s="149" t="str">
        <f>IF(SP_NORTE!Q14="","*",CONCATENATE(SP_NORTE!Q14," ",SP_NORTE!R14))</f>
        <v>0,0625 1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 t="str">
        <f>IF(SP_NORTE!O15="","*",SP_NORTE!O15)</f>
        <v>ZVP1</v>
      </c>
      <c r="Q12" s="147">
        <f>IF(SP_NORTE!P15="","*",SP_NORTE!P15)</f>
        <v>0.375</v>
      </c>
      <c r="R12" s="149" t="str">
        <f>IF(SP_NORTE!Q15="","*",CONCATENATE(SP_NORTE!Q15," ",SP_NORTE!R15))</f>
        <v>0,0625 1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 t="str">
        <f>IF(SP_NORTE!O16="","*",SP_NORTE!O16)</f>
        <v>ZZMZCF</v>
      </c>
      <c r="Q13" s="147">
        <f>IF(SP_NORTE!P16="","*",SP_NORTE!P16)</f>
        <v>0.35416666666666669</v>
      </c>
      <c r="R13" s="149" t="str">
        <f>IF(SP_NORTE!Q16="","*",CONCATENATE(SP_NORTE!Q16," ",SP_NORTE!R16))</f>
        <v>0,0833333333333333 510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 t="str">
        <f>IF(SP_NORTE!O17="","*",SP_NORTE!O17)</f>
        <v>152ZCT</v>
      </c>
      <c r="Q14" s="147">
        <f>IF(SP_NORTE!P17="","*",SP_NORTE!P17)</f>
        <v>0.35416666666666669</v>
      </c>
      <c r="R14" s="149" t="str">
        <f>IF(SP_NORTE!Q17="","*",CONCATENATE(SP_NORTE!Q17," ",SP_NORTE!R17))</f>
        <v>0,0833333333333333 1000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 t="str">
        <f>IF(SP_NORTE!O18="","*",SP_NORTE!O18)</f>
        <v>ZCZZRU</v>
      </c>
      <c r="Q15" s="147">
        <f>IF(SP_NORTE!P18="","*",SP_NORTE!P18)</f>
        <v>0.375</v>
      </c>
      <c r="R15" s="149" t="str">
        <f>IF(SP_NORTE!Q18="","*",CONCATENATE(SP_NORTE!Q18," ",SP_NORTE!R18))</f>
        <v>0,0416666666666667 1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 t="str">
        <f>IF(SP_NORTE!O19="","*",SP_NORTE!O19)</f>
        <v>ZCZK96</v>
      </c>
      <c r="Q16" s="147">
        <f>IF(SP_NORTE!P19="","*",SP_NORTE!P19)</f>
        <v>0.375</v>
      </c>
      <c r="R16" s="149" t="str">
        <f>IF(SP_NORTE!Q19="","*",CONCATENATE(SP_NORTE!Q19," ",SP_NORTE!R19))</f>
        <v>0,0625 1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JOVÂNIO (TP-850)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 t="str">
        <f>IF(SP_NORTE!O20="","*",SP_NORTE!O20)</f>
        <v>ZCZK96</v>
      </c>
      <c r="Q17" s="147">
        <f>IF(SP_NORTE!P20="","*",SP_NORTE!P20)</f>
        <v>0.375</v>
      </c>
      <c r="R17" s="149" t="str">
        <f>IF(SP_NORTE!Q20="","*",CONCATENATE(SP_NORTE!Q20," ",SP_NORTE!R20))</f>
        <v>0,0625 1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 t="str">
        <f>IF(SP_NORTE!O21="","*",SP_NORTE!O21)</f>
        <v>K36ZMA</v>
      </c>
      <c r="Q18" s="147">
        <f>IF(SP_NORTE!P21="","*",SP_NORTE!P21)</f>
        <v>0.375</v>
      </c>
      <c r="R18" s="149" t="str">
        <f>IF(SP_NORTE!Q21="","*",CONCATENATE(SP_NORTE!Q21," ",SP_NORTE!R21))</f>
        <v>0,125 20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ZTO-ZDZ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 t="str">
        <f>IF(SP_NORTE!O22="","*",SP_NORTE!O22)</f>
        <v>K18ZDZ</v>
      </c>
      <c r="Q19" s="147">
        <f>IF(SP_NORTE!P22="","*",SP_NORTE!P22)</f>
        <v>0.375</v>
      </c>
      <c r="R19" s="149" t="str">
        <f>IF(SP_NORTE!Q22="","*",CONCATENATE(SP_NORTE!Q22," ",SP_NORTE!R22))</f>
        <v>0,0625 1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 t="str">
        <f>IF(SP_NORTE!O23="","*",SP_NORTE!O23)</f>
        <v>KM9K10 / K14K18</v>
      </c>
      <c r="Q20" s="147">
        <f>IF(SP_NORTE!P23="","*",SP_NORTE!P23)</f>
        <v>0.375</v>
      </c>
      <c r="R20" s="149" t="str">
        <f>IF(SP_NORTE!Q23="","*",CONCATENATE(SP_NORTE!Q23," ",SP_NORTE!R23))</f>
        <v>0,125 1300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 t="str">
        <f>IF(SP_NORTE!O24="","*",SP_NORTE!O24)</f>
        <v>ZRX133</v>
      </c>
      <c r="Q21" s="147">
        <f>IF(SP_NORTE!P24="","*",SP_NORTE!P24)</f>
        <v>0.375</v>
      </c>
      <c r="R21" s="149" t="str">
        <f>IF(SP_NORTE!Q24="","*",CONCATENATE(SP_NORTE!Q24," ",SP_NORTE!R24))</f>
        <v>0,0833333333333333 700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*</v>
      </c>
      <c r="C25" s="150" t="str">
        <f>IF(SP_NORTE!Z28="","*",SP_NORTE!Z28)</f>
        <v>*</v>
      </c>
      <c r="D25" s="142" t="str">
        <f>IF(SP_NORTE!S28="","*",SP_NORTE!S28)</f>
        <v>-</v>
      </c>
      <c r="E25" s="142" t="str">
        <f>IF(SP_NORTE!T28="","*",SP_NORTE!T28)</f>
        <v>-</v>
      </c>
      <c r="F25" s="149" t="str">
        <f>IF(SP_NORTE!B28="","*",SP_NORTE!B28)</f>
        <v>*</v>
      </c>
      <c r="G25" s="149" t="str">
        <f>IF(SP_NORTE!D28="","*",SP_NORTE!D28)</f>
        <v>*</v>
      </c>
      <c r="H25" s="149" t="str">
        <f>IF(SP_NORTE!F28="","*",SP_NORTE!F28)</f>
        <v>*</v>
      </c>
      <c r="I25" s="149" t="str">
        <f>IF(SP_NORTE!H28="","*",SP_NORTE!H28)</f>
        <v>*</v>
      </c>
      <c r="J25" s="149" t="str">
        <f>IF(SP_NORTE!I28="","*",SP_NORTE!I28)</f>
        <v>*</v>
      </c>
      <c r="K25" s="142" t="str">
        <f>IF(SP_NORTE!M28="","*",SP_NORTE!M28)</f>
        <v>-</v>
      </c>
      <c r="L25" s="142" t="str">
        <f>IF(SP_NORTE!N28="","*",SP_NORTE!N28)</f>
        <v>-</v>
      </c>
      <c r="M25" s="143" t="str">
        <f>IF(SP_NORTE!J28="","*",SP_NORTE!J28)</f>
        <v>*</v>
      </c>
      <c r="N25" s="148" t="str">
        <f>IF(SP_NORTE!K28="","*",SP_NORTE!K28)</f>
        <v>*</v>
      </c>
      <c r="O25" s="148" t="str">
        <f>IF(SP_NORTE!L28="","*",SP_NORTE!L28)</f>
        <v>*</v>
      </c>
      <c r="P25" s="147" t="str">
        <f>IF(SP_NORTE!O28="","*",SP_NORTE!O28)</f>
        <v>*</v>
      </c>
      <c r="Q25" s="147" t="str">
        <f>IF(SP_NORTE!P28="","*",SP_NORTE!P28)</f>
        <v>*</v>
      </c>
      <c r="R25" s="149" t="str">
        <f>IF(SP_NORTE!Q28="","*",CONCATENATE(SP_NORTE!Q28," ",SP_NORTE!R28))</f>
        <v>*</v>
      </c>
      <c r="S25" s="149" t="str">
        <f>IF(SP_NORTE!V28="","*",SP_NORTE!V28)</f>
        <v>*</v>
      </c>
      <c r="T25" s="149" t="str">
        <f>IF(SP_NORTE!W28="","*",SP_NORTE!W28)</f>
        <v>*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1057</v>
      </c>
      <c r="D5" s="233"/>
      <c r="E5" s="233"/>
      <c r="F5" s="233"/>
      <c r="G5" s="233"/>
      <c r="H5" s="233"/>
      <c r="I5" s="233"/>
      <c r="J5" s="234"/>
      <c r="K5" s="235" t="s">
        <v>1058</v>
      </c>
      <c r="L5" s="236"/>
      <c r="M5" s="236"/>
      <c r="N5" s="236"/>
      <c r="O5" s="237" t="s">
        <v>1059</v>
      </c>
      <c r="P5" s="238"/>
    </row>
    <row r="6" spans="1:16" s="77" customFormat="1" ht="15" customHeight="1">
      <c r="A6" s="69" t="s">
        <v>1055</v>
      </c>
      <c r="B6" s="78" t="s">
        <v>1054</v>
      </c>
      <c r="C6" s="79" t="s">
        <v>939</v>
      </c>
      <c r="D6" s="80" t="s">
        <v>940</v>
      </c>
      <c r="E6" s="79" t="s">
        <v>1060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1061</v>
      </c>
      <c r="M6" s="83" t="s">
        <v>572</v>
      </c>
      <c r="N6" s="84" t="s">
        <v>934</v>
      </c>
      <c r="O6" s="162" t="s">
        <v>977</v>
      </c>
      <c r="P6" s="136" t="s">
        <v>1062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 t="str">
        <f>IF(SP_NORTE!O8="","*",SP_NORTE!O8)</f>
        <v>ZZMZCF</v>
      </c>
      <c r="J9" s="116">
        <f>IF(SP_NORTE!P8="","*",SP_NORTE!P8)</f>
        <v>0.35416666666666669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 t="str">
        <f>IF(SP_NORTE!O9="","*",SP_NORTE!O9)</f>
        <v>152ZCT</v>
      </c>
      <c r="J10" s="116">
        <f>IF(SP_NORTE!P9="","*",SP_NORTE!P9)</f>
        <v>0.35416666666666669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 t="str">
        <f>IF(SP_NORTE!O10="","*",SP_NORTE!O10)</f>
        <v>ZRX1331</v>
      </c>
      <c r="J11" s="116">
        <f>IF(SP_NORTE!P10="","*",SP_NORTE!P10)</f>
        <v>0.35416666666666669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 t="str">
        <f>IF(SP_NORTE!O13="","*",SP_NORTE!O13)</f>
        <v>ZJA380</v>
      </c>
      <c r="J14" s="116">
        <f>IF(SP_NORTE!P13="","*",SP_NORTE!P13)</f>
        <v>0.375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 t="str">
        <f>IF(SP_NORTE!O14="","*",SP_NORTE!O14)</f>
        <v>332ZFN</v>
      </c>
      <c r="J15" s="116">
        <f>IF(SP_NORTE!P14="","*",SP_NORTE!P14)</f>
        <v>0.375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 t="str">
        <f>IF(SP_NORTE!O15="","*",SP_NORTE!O15)</f>
        <v>ZVP1</v>
      </c>
      <c r="J16" s="116">
        <f>IF(SP_NORTE!P15="","*",SP_NORTE!P15)</f>
        <v>0.375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 t="str">
        <f>IF(SP_NORTE!O16="","*",SP_NORTE!O16)</f>
        <v>ZZMZCF</v>
      </c>
      <c r="J17" s="116">
        <f>IF(SP_NORTE!P16="","*",SP_NORTE!P16)</f>
        <v>0.35416666666666669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 t="str">
        <f>IF(SP_NORTE!O17="","*",SP_NORTE!O17)</f>
        <v>152ZCT</v>
      </c>
      <c r="J18" s="116">
        <f>IF(SP_NORTE!P17="","*",SP_NORTE!P17)</f>
        <v>0.35416666666666669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 t="str">
        <f>IF(SP_NORTE!O18="","*",SP_NORTE!O18)</f>
        <v>ZCZZRU</v>
      </c>
      <c r="J19" s="116">
        <f>IF(SP_NORTE!P18="","*",SP_NORTE!P18)</f>
        <v>0.375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 t="str">
        <f>IF(SP_NORTE!O19="","*",SP_NORTE!O19)</f>
        <v>ZCZK96</v>
      </c>
      <c r="J20" s="116">
        <f>IF(SP_NORTE!P19="","*",SP_NORTE!P19)</f>
        <v>0.375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JOVÂNIO (TP-850)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 t="str">
        <f>IF(SP_NORTE!O20="","*",SP_NORTE!O20)</f>
        <v>ZCZK96</v>
      </c>
      <c r="J21" s="116">
        <f>IF(SP_NORTE!P20="","*",SP_NORTE!P20)</f>
        <v>0.375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 t="str">
        <f>IF(SP_NORTE!O21="","*",SP_NORTE!O21)</f>
        <v>K36ZMA</v>
      </c>
      <c r="J22" s="116">
        <f>IF(SP_NORTE!P21="","*",SP_NORTE!P21)</f>
        <v>0.375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 t="str">
        <f>IF(SP_NORTE!O22="","*",SP_NORTE!O22)</f>
        <v>K18ZDZ</v>
      </c>
      <c r="J23" s="116">
        <f>IF(SP_NORTE!P22="","*",SP_NORTE!P22)</f>
        <v>0.375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 t="str">
        <f>IF(SP_NORTE!BH22="","*",SP_NORTE!BH22)</f>
        <v>*</v>
      </c>
      <c r="P23" s="151" t="str">
        <f>IF($A$2=1,IF(SP_NORTE!BJ22="","*",SP_NORTE!BJ22),IF(SP_NORTE!BK22="","*",SP_NORTE!BK22))</f>
        <v>*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 t="str">
        <f>IF(SP_NORTE!O23="","*",SP_NORTE!O23)</f>
        <v>KM9K10 / K14K18</v>
      </c>
      <c r="J24" s="116">
        <f>IF(SP_NORTE!P23="","*",SP_NORTE!P23)</f>
        <v>0.375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 t="str">
        <f>IF(SP_NORTE!O24="","*",SP_NORTE!O24)</f>
        <v>ZRX133</v>
      </c>
      <c r="J25" s="116">
        <f>IF(SP_NORTE!P24="","*",SP_NORTE!P24)</f>
        <v>0.375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*</v>
      </c>
      <c r="C29" s="86" t="str">
        <f>IF(SP_NORTE!S28="","*",SP_NORTE!S28)</f>
        <v>-</v>
      </c>
      <c r="D29" s="86" t="str">
        <f>IF(SP_NORTE!T28="","*",SP_NORTE!T28)</f>
        <v>-</v>
      </c>
      <c r="E29" s="86" t="str">
        <f>IF(SP_NORTE!D28="","*",SP_NORTE!D28)</f>
        <v>*</v>
      </c>
      <c r="F29" s="86" t="str">
        <f>IF(SP_NORTE!H28="","*",SP_NORTE!H28)</f>
        <v>*</v>
      </c>
      <c r="G29" s="86" t="str">
        <f>IF(SP_NORTE!M28="","*",SP_NORTE!M28)</f>
        <v>-</v>
      </c>
      <c r="H29" s="119" t="str">
        <f>IF(SP_NORTE!K28="","*",SP_NORTE!K28)</f>
        <v>*</v>
      </c>
      <c r="I29" s="116" t="str">
        <f>IF(SP_NORTE!O28="","*",SP_NORTE!O28)</f>
        <v>*</v>
      </c>
      <c r="J29" s="116" t="str">
        <f>IF(SP_NORTE!P28="","*",SP_NORTE!P28)</f>
        <v>*</v>
      </c>
      <c r="K29" s="86">
        <f>IF(SP_NORTE!AK28="","*",SP_NORTE!AK28)</f>
        <v>0</v>
      </c>
      <c r="L29" s="86" t="str">
        <f>IF(SP_NORTE!AM28="","*",SP_NORTE!AM28)</f>
        <v>-</v>
      </c>
      <c r="M29" s="86">
        <f>IF(SP_NORTE!AP28="","*",SP_NORTE!AP28)</f>
        <v>0</v>
      </c>
      <c r="N29" s="86" t="str">
        <f>IF(SP_NORTE!AM28="","*",SP_NORTE!AM28)</f>
        <v>-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*</v>
      </c>
      <c r="C31" s="86" t="str">
        <f>IF(SP_NORTE!S30="","*",SP_NORTE!S30)</f>
        <v>-</v>
      </c>
      <c r="D31" s="86" t="str">
        <f>IF(SP_NORTE!T30="","*",SP_NORTE!T30)</f>
        <v>-</v>
      </c>
      <c r="E31" s="86" t="str">
        <f>IF(SP_NORTE!D30="","*",SP_NORTE!D30)</f>
        <v>*</v>
      </c>
      <c r="F31" s="86" t="str">
        <f>IF(SP_NORTE!H30="","*",SP_NORTE!H30)</f>
        <v>*</v>
      </c>
      <c r="G31" s="86" t="str">
        <f>IF(SP_NORTE!M30="","*",SP_NORTE!M30)</f>
        <v>-</v>
      </c>
      <c r="H31" s="119" t="str">
        <f>IF(SP_NORTE!K30="","*",SP_NORTE!K30)</f>
        <v>*</v>
      </c>
      <c r="I31" s="116" t="str">
        <f>IF(SP_NORTE!O30="","*",SP_NORTE!O30)</f>
        <v>*</v>
      </c>
      <c r="J31" s="116" t="str">
        <f>IF(SP_NORTE!P30="","*",SP_NORTE!P30)</f>
        <v>*</v>
      </c>
      <c r="K31" s="86">
        <f>IF(SP_NORTE!AK30="","*",SP_NORTE!AK30)</f>
        <v>0</v>
      </c>
      <c r="L31" s="86" t="str">
        <f>IF(SP_NORTE!AM30="","*",SP_NORTE!AM30)</f>
        <v>-</v>
      </c>
      <c r="M31" s="86">
        <f>IF(SP_NORTE!AP30="","*",SP_NORTE!AP30)</f>
        <v>0</v>
      </c>
      <c r="N31" s="86" t="str">
        <f>IF(SP_NORTE!AM30="","*",SP_NORTE!AM30)</f>
        <v>-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*</v>
      </c>
      <c r="C32" s="86" t="str">
        <f>IF(SP_NORTE!S31="","*",SP_NORTE!S31)</f>
        <v>-</v>
      </c>
      <c r="D32" s="86" t="str">
        <f>IF(SP_NORTE!T31="","*",SP_NORTE!T31)</f>
        <v>-</v>
      </c>
      <c r="E32" s="86" t="str">
        <f>IF(SP_NORTE!D31="","*",SP_NORTE!D31)</f>
        <v>*</v>
      </c>
      <c r="F32" s="86" t="str">
        <f>IF(SP_NORTE!H31="","*",SP_NORTE!H31)</f>
        <v>*</v>
      </c>
      <c r="G32" s="86" t="str">
        <f>IF(SP_NORTE!M31="","*",SP_NORTE!M31)</f>
        <v>-</v>
      </c>
      <c r="H32" s="119" t="str">
        <f>IF(SP_NORTE!K31="","*",SP_NORTE!K31)</f>
        <v>*</v>
      </c>
      <c r="I32" s="116" t="str">
        <f>IF(SP_NORTE!O31="","*",SP_NORTE!O31)</f>
        <v>*</v>
      </c>
      <c r="J32" s="116" t="str">
        <f>IF(SP_NORTE!P31="","*",SP_NORTE!P31)</f>
        <v>*</v>
      </c>
      <c r="K32" s="86">
        <f>IF(SP_NORTE!AK31="","*",SP_NORTE!AK31)</f>
        <v>0</v>
      </c>
      <c r="L32" s="86" t="str">
        <f>IF(SP_NORTE!AM31="","*",SP_NORTE!AM31)</f>
        <v>-</v>
      </c>
      <c r="M32" s="86">
        <f>IF(SP_NORTE!AP31="","*",SP_NORTE!AP31)</f>
        <v>0</v>
      </c>
      <c r="N32" s="86" t="str">
        <f>IF(SP_NORTE!AM31="","*",SP_NORTE!AM31)</f>
        <v>-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*</v>
      </c>
      <c r="C33" s="86" t="str">
        <f>IF(SP_NORTE!S32="","*",SP_NORTE!S32)</f>
        <v>-</v>
      </c>
      <c r="D33" s="86" t="str">
        <f>IF(SP_NORTE!T32="","*",SP_NORTE!T32)</f>
        <v>-</v>
      </c>
      <c r="E33" s="86" t="str">
        <f>IF(SP_NORTE!D32="","*",SP_NORTE!D32)</f>
        <v>*</v>
      </c>
      <c r="F33" s="86" t="str">
        <f>IF(SP_NORTE!H32="","*",SP_NORTE!H32)</f>
        <v>*</v>
      </c>
      <c r="G33" s="86" t="str">
        <f>IF(SP_NORTE!M32="","*",SP_NORTE!M32)</f>
        <v>-</v>
      </c>
      <c r="H33" s="119" t="str">
        <f>IF(SP_NORTE!K32="","*",SP_NORTE!K32)</f>
        <v>*</v>
      </c>
      <c r="I33" s="116" t="str">
        <f>IF(SP_NORTE!O32="","*",SP_NORTE!O32)</f>
        <v>*</v>
      </c>
      <c r="J33" s="116" t="str">
        <f>IF(SP_NORTE!P32="","*",SP_NORTE!P32)</f>
        <v>*</v>
      </c>
      <c r="K33" s="86">
        <f>IF(SP_NORTE!AK32="","*",SP_NORTE!AK32)</f>
        <v>0</v>
      </c>
      <c r="L33" s="86" t="str">
        <f>IF(SP_NORTE!AM32="","*",SP_NORTE!AM32)</f>
        <v>-</v>
      </c>
      <c r="M33" s="86">
        <f>IF(SP_NORTE!AP32="","*",SP_NORTE!AP32)</f>
        <v>0</v>
      </c>
      <c r="N33" s="86" t="str">
        <f>IF(SP_NORTE!AM32="","*",SP_NORTE!AM32)</f>
        <v>-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1063</v>
      </c>
      <c r="C2" s="124" t="s">
        <v>924</v>
      </c>
      <c r="D2" s="79" t="s">
        <v>926</v>
      </c>
      <c r="E2" s="79" t="s">
        <v>1064</v>
      </c>
      <c r="F2" s="102" t="s">
        <v>1065</v>
      </c>
      <c r="G2" s="79" t="s">
        <v>1066</v>
      </c>
      <c r="H2" s="79" t="s">
        <v>1067</v>
      </c>
      <c r="I2" s="79" t="s">
        <v>1068</v>
      </c>
      <c r="J2" s="79" t="s">
        <v>1069</v>
      </c>
      <c r="K2" s="81" t="s">
        <v>1070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JOVÂNIO (TP-850)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*</v>
      </c>
      <c r="E25" s="97" t="str">
        <f>IF(SP_NORTE!H28="","*",SP_NORTE!H28)</f>
        <v>*</v>
      </c>
      <c r="F25" s="103" t="str">
        <f>IF(SP_NORTE!M28="","*",SP_NORTE!M28)</f>
        <v>-</v>
      </c>
      <c r="G25" s="98" t="str">
        <f>IF(SP_NORTE!I28="","*",SP_NORTE!I28)</f>
        <v>*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*</v>
      </c>
      <c r="E29" s="97" t="str">
        <f>IF(SP_NORTE!H32="","*",SP_NORTE!H32)</f>
        <v>*</v>
      </c>
      <c r="F29" s="103" t="str">
        <f>IF(SP_NORTE!M32="","*",SP_NORTE!M32)</f>
        <v>-</v>
      </c>
      <c r="G29" s="98" t="str">
        <f>IF(SP_NORTE!I32="","*",SP_NORTE!I32)</f>
        <v>*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2026-02-02T11:18:53Z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