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7111" documentId="8_{B6337239-1A00-434D-AAD0-422EA1FEB5AE}" xr6:coauthVersionLast="47" xr6:coauthVersionMax="47" xr10:uidLastSave="{6C8FD0D9-16F0-4DC0-ABCD-B2931A1663FE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2" i="1" l="1" a="1"/>
  <c r="N352" i="1" s="1"/>
  <c r="M352" i="1" a="1"/>
  <c r="M352" i="1" s="1"/>
  <c r="G352" i="1"/>
  <c r="N351" i="1" a="1"/>
  <c r="N351" i="1" s="1"/>
  <c r="G351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K294" i="12"/>
  <c r="L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N326" i="1" a="1"/>
  <c r="N326" i="1" s="1"/>
  <c r="L323" i="12" s="1"/>
  <c r="M326" i="1" a="1"/>
  <c r="M326" i="1" s="1"/>
  <c r="K323" i="12" s="1"/>
  <c r="N333" i="1" a="1"/>
  <c r="N333" i="1"/>
  <c r="L330" i="12" s="1"/>
  <c r="M333" i="1" a="1"/>
  <c r="M333" i="1"/>
  <c r="K330" i="12" s="1"/>
  <c r="AY313" i="1"/>
  <c r="N327" i="1" a="1"/>
  <c r="N327" i="1" s="1"/>
  <c r="L324" i="12" s="1"/>
  <c r="M327" i="1" a="1"/>
  <c r="M327" i="1" s="1"/>
  <c r="K324" i="12" s="1"/>
  <c r="S334" i="1" a="1"/>
  <c r="S334" i="1"/>
  <c r="D331" i="12" s="1"/>
  <c r="N335" i="1" a="1"/>
  <c r="N335" i="1" s="1"/>
  <c r="L332" i="12" s="1"/>
  <c r="M336" i="1" a="1"/>
  <c r="M336" i="1" s="1"/>
  <c r="K333" i="12" s="1"/>
  <c r="N336" i="1" a="1"/>
  <c r="N336" i="1" s="1"/>
  <c r="L333" i="12" s="1"/>
  <c r="M338" i="1" a="1"/>
  <c r="M338" i="1" s="1"/>
  <c r="K335" i="12" s="1"/>
  <c r="N338" i="1" a="1"/>
  <c r="N338" i="1" s="1"/>
  <c r="L335" i="12" s="1"/>
  <c r="N324" i="1" a="1"/>
  <c r="N324" i="1" s="1"/>
  <c r="L321" i="12" s="1"/>
  <c r="M324" i="1" a="1"/>
  <c r="M324" i="1" s="1"/>
  <c r="K321" i="12" s="1"/>
  <c r="N323" i="1" a="1"/>
  <c r="N323" i="1" s="1"/>
  <c r="L320" i="12" s="1"/>
  <c r="M323" i="1" a="1"/>
  <c r="M323" i="1" s="1"/>
  <c r="K320" i="12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L319" i="12" s="1"/>
  <c r="M322" i="1" a="1"/>
  <c r="M322" i="1" s="1"/>
  <c r="K319" i="12" s="1"/>
  <c r="N321" i="1" a="1"/>
  <c r="N321" i="1" s="1"/>
  <c r="L318" i="12" s="1"/>
  <c r="N320" i="1" a="1"/>
  <c r="N320" i="1" s="1"/>
  <c r="L317" i="12" s="1"/>
  <c r="M320" i="1" a="1"/>
  <c r="M320" i="1" s="1"/>
  <c r="K317" i="12" s="1"/>
  <c r="N319" i="1" a="1"/>
  <c r="N319" i="1" s="1"/>
  <c r="L316" i="12" s="1"/>
  <c r="M319" i="1" a="1"/>
  <c r="M319" i="1" s="1"/>
  <c r="K316" i="12" s="1"/>
  <c r="N317" i="1" a="1"/>
  <c r="N317" i="1" s="1"/>
  <c r="L314" i="12" s="1"/>
  <c r="M317" i="1" a="1"/>
  <c r="M317" i="1" s="1"/>
  <c r="K314" i="12" s="1"/>
  <c r="N316" i="1" a="1"/>
  <c r="N316" i="1" s="1"/>
  <c r="L313" i="12" s="1"/>
  <c r="M316" i="1" a="1"/>
  <c r="M316" i="1" s="1"/>
  <c r="K313" i="12" s="1"/>
  <c r="N315" i="1" a="1"/>
  <c r="N315" i="1" s="1"/>
  <c r="L312" i="12" s="1"/>
  <c r="M315" i="1" a="1"/>
  <c r="M315" i="1" s="1"/>
  <c r="K312" i="12" s="1"/>
  <c r="N314" i="1" a="1"/>
  <c r="N314" i="1" s="1"/>
  <c r="L311" i="12" s="1"/>
  <c r="M314" i="1" a="1"/>
  <c r="M314" i="1" s="1"/>
  <c r="K311" i="12" s="1"/>
  <c r="N313" i="1" a="1"/>
  <c r="N313" i="1" s="1"/>
  <c r="L310" i="12" s="1"/>
  <c r="M313" i="1" a="1"/>
  <c r="M313" i="1" s="1"/>
  <c r="K310" i="12" s="1"/>
  <c r="N312" i="1" a="1"/>
  <c r="N312" i="1" s="1"/>
  <c r="L309" i="12" s="1"/>
  <c r="N311" i="1" a="1"/>
  <c r="N311" i="1" s="1"/>
  <c r="L308" i="12" s="1"/>
  <c r="M311" i="1" a="1"/>
  <c r="M311" i="1" s="1"/>
  <c r="K308" i="12" s="1"/>
  <c r="N310" i="1" a="1"/>
  <c r="N310" i="1" s="1"/>
  <c r="L307" i="12" s="1"/>
  <c r="M310" i="1" a="1"/>
  <c r="M310" i="1" s="1"/>
  <c r="K307" i="12" s="1"/>
  <c r="M309" i="1" a="1"/>
  <c r="M309" i="1" s="1"/>
  <c r="K306" i="12" s="1"/>
  <c r="N330" i="1" a="1"/>
  <c r="N330" i="1" s="1"/>
  <c r="L327" i="12" s="1"/>
  <c r="M330" i="1" a="1"/>
  <c r="M330" i="1" s="1"/>
  <c r="K327" i="12" s="1"/>
  <c r="M329" i="1" a="1"/>
  <c r="M329" i="1" s="1"/>
  <c r="K326" i="12" s="1"/>
  <c r="N332" i="1" a="1"/>
  <c r="N332" i="1" s="1"/>
  <c r="L329" i="12" s="1"/>
  <c r="M332" i="1" a="1"/>
  <c r="M332" i="1" s="1"/>
  <c r="K329" i="12" s="1"/>
  <c r="N279" i="1" a="1"/>
  <c r="N279" i="1" s="1"/>
  <c r="L276" i="12" s="1"/>
  <c r="M279" i="1" a="1"/>
  <c r="M279" i="1" s="1"/>
  <c r="K276" i="12" s="1"/>
  <c r="C279" i="1"/>
  <c r="A279" i="1"/>
  <c r="N294" i="1" a="1"/>
  <c r="N294" i="1" s="1"/>
  <c r="L291" i="12" s="1"/>
  <c r="M294" i="1" a="1"/>
  <c r="M294" i="1" s="1"/>
  <c r="K291" i="12" s="1"/>
  <c r="C306" i="1"/>
  <c r="C307" i="1"/>
  <c r="A306" i="1"/>
  <c r="A307" i="1"/>
  <c r="N305" i="1" a="1"/>
  <c r="N305" i="1" s="1"/>
  <c r="L302" i="12" s="1"/>
  <c r="M305" i="1" a="1"/>
  <c r="M305" i="1" s="1"/>
  <c r="K302" i="12" s="1"/>
  <c r="N304" i="1" a="1"/>
  <c r="N304" i="1" s="1"/>
  <c r="L301" i="12" s="1"/>
  <c r="M304" i="1" a="1"/>
  <c r="M304" i="1" s="1"/>
  <c r="K301" i="12" s="1"/>
  <c r="N303" i="1" a="1"/>
  <c r="N303" i="1" s="1"/>
  <c r="L300" i="12" s="1"/>
  <c r="M303" i="1" a="1"/>
  <c r="M303" i="1" s="1"/>
  <c r="K300" i="12" s="1"/>
  <c r="N302" i="1" a="1"/>
  <c r="N302" i="1" s="1"/>
  <c r="L299" i="12" s="1"/>
  <c r="M301" i="1" a="1"/>
  <c r="M301" i="1" s="1"/>
  <c r="K298" i="12" s="1"/>
  <c r="N300" i="1" a="1"/>
  <c r="N300" i="1" s="1"/>
  <c r="L297" i="12" s="1"/>
  <c r="M300" i="1" a="1"/>
  <c r="M300" i="1" s="1"/>
  <c r="K297" i="12" s="1"/>
  <c r="N298" i="1" a="1"/>
  <c r="N298" i="1" s="1"/>
  <c r="L295" i="12" s="1"/>
  <c r="M298" i="1" a="1"/>
  <c r="M298" i="1" s="1"/>
  <c r="K295" i="12" s="1"/>
  <c r="N299" i="1" a="1"/>
  <c r="N299" i="1" s="1"/>
  <c r="L296" i="12" s="1"/>
  <c r="M299" i="1" a="1"/>
  <c r="M299" i="1" s="1"/>
  <c r="K296" i="12" s="1"/>
  <c r="N296" i="1" a="1"/>
  <c r="N296" i="1" s="1"/>
  <c r="L293" i="12" s="1"/>
  <c r="M296" i="1" a="1"/>
  <c r="M296" i="1" s="1"/>
  <c r="K293" i="12" s="1"/>
  <c r="C311" i="1"/>
  <c r="A311" i="1"/>
  <c r="N306" i="1" a="1"/>
  <c r="N306" i="1" s="1"/>
  <c r="L303" i="12" s="1"/>
  <c r="M306" i="1" a="1"/>
  <c r="M306" i="1" s="1"/>
  <c r="K303" i="12" s="1"/>
  <c r="N291" i="1" a="1"/>
  <c r="N291" i="1" s="1"/>
  <c r="L288" i="12" s="1"/>
  <c r="M291" i="1" a="1"/>
  <c r="M291" i="1" s="1"/>
  <c r="K288" i="12" s="1"/>
  <c r="N290" i="1" a="1"/>
  <c r="N290" i="1" s="1"/>
  <c r="L287" i="12" s="1"/>
  <c r="M290" i="1" a="1"/>
  <c r="M290" i="1" s="1"/>
  <c r="K287" i="12" s="1"/>
  <c r="N289" i="1" a="1"/>
  <c r="N289" i="1" s="1"/>
  <c r="L286" i="12" s="1"/>
  <c r="M289" i="1" a="1"/>
  <c r="M289" i="1" s="1"/>
  <c r="K286" i="12" s="1"/>
  <c r="N288" i="1" a="1"/>
  <c r="N288" i="1" s="1"/>
  <c r="L285" i="12" s="1"/>
  <c r="M288" i="1" a="1"/>
  <c r="M288" i="1" s="1"/>
  <c r="K285" i="12" s="1"/>
  <c r="G288" i="1"/>
  <c r="N287" i="1" a="1"/>
  <c r="N287" i="1" s="1"/>
  <c r="L284" i="12" s="1"/>
  <c r="G287" i="1"/>
  <c r="N284" i="1" a="1"/>
  <c r="N284" i="1" s="1"/>
  <c r="L281" i="12" s="1"/>
  <c r="M284" i="1" a="1"/>
  <c r="M284" i="1" s="1"/>
  <c r="K281" i="12" s="1"/>
  <c r="N285" i="1" a="1"/>
  <c r="N285" i="1" s="1"/>
  <c r="L282" i="12" s="1"/>
  <c r="M285" i="1" a="1"/>
  <c r="M285" i="1" s="1"/>
  <c r="K282" i="12" s="1"/>
  <c r="M275" i="1" a="1"/>
  <c r="M275" i="1" s="1"/>
  <c r="K272" i="12" s="1"/>
  <c r="N275" i="1" a="1"/>
  <c r="N275" i="1" s="1"/>
  <c r="L272" i="12" s="1"/>
  <c r="M276" i="1" a="1"/>
  <c r="M276" i="1" s="1"/>
  <c r="K273" i="12" s="1"/>
  <c r="N276" i="1" a="1"/>
  <c r="N276" i="1" s="1"/>
  <c r="L273" i="12" s="1"/>
  <c r="N273" i="1" a="1"/>
  <c r="N273" i="1" s="1"/>
  <c r="L270" i="12" s="1"/>
  <c r="M273" i="1" a="1"/>
  <c r="M273" i="1" s="1"/>
  <c r="K270" i="12" s="1"/>
  <c r="N272" i="1" a="1"/>
  <c r="N272" i="1" s="1"/>
  <c r="L269" i="12" s="1"/>
  <c r="N274" i="1" a="1"/>
  <c r="N274" i="1" s="1"/>
  <c r="L271" i="12" s="1"/>
  <c r="M274" i="1" a="1"/>
  <c r="M274" i="1" s="1"/>
  <c r="K271" i="12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90" i="12" s="1"/>
  <c r="S293" i="1" a="1"/>
  <c r="S293" i="1" s="1"/>
  <c r="D290" i="12" s="1"/>
  <c r="T225" i="1" a="1"/>
  <c r="T225" i="1" s="1"/>
  <c r="E222" i="12" s="1"/>
  <c r="S225" i="1" a="1"/>
  <c r="S225" i="1" s="1"/>
  <c r="D222" i="12" s="1"/>
  <c r="T219" i="1" a="1"/>
  <c r="T219" i="1" s="1"/>
  <c r="E216" i="12" s="1"/>
  <c r="S219" i="1" a="1"/>
  <c r="S219" i="1" s="1"/>
  <c r="D216" i="12" s="1"/>
  <c r="T190" i="1" a="1"/>
  <c r="T190" i="1" s="1"/>
  <c r="E187" i="12" s="1"/>
  <c r="S190" i="1" a="1"/>
  <c r="S190" i="1" s="1"/>
  <c r="D187" i="12" s="1"/>
  <c r="T59" i="1" a="1"/>
  <c r="T59" i="1" s="1"/>
  <c r="E56" i="12" s="1"/>
  <c r="S59" i="1" a="1"/>
  <c r="S59" i="1" s="1"/>
  <c r="D56" i="12" s="1"/>
  <c r="T29" i="1" a="1"/>
  <c r="T29" i="1" s="1"/>
  <c r="E26" i="12" s="1"/>
  <c r="S29" i="1" a="1"/>
  <c r="S29" i="1" s="1"/>
  <c r="D26" i="12" s="1"/>
  <c r="T194" i="1" a="1"/>
  <c r="T194" i="1" s="1"/>
  <c r="E191" i="12" s="1"/>
  <c r="S194" i="1" a="1"/>
  <c r="S194" i="1" s="1"/>
  <c r="D191" i="12" s="1"/>
  <c r="T6" i="1" a="1"/>
  <c r="T6" i="1"/>
  <c r="S6" i="1" a="1"/>
  <c r="S6" i="1" s="1"/>
  <c r="T95" i="1" a="1"/>
  <c r="T95" i="1" s="1"/>
  <c r="E92" i="12" s="1"/>
  <c r="S95" i="1" a="1"/>
  <c r="S95" i="1" s="1"/>
  <c r="D92" i="12" s="1"/>
  <c r="T17" i="1" a="1"/>
  <c r="T17" i="1" s="1"/>
  <c r="E14" i="12" s="1"/>
  <c r="S17" i="1" a="1"/>
  <c r="S17" i="1" s="1"/>
  <c r="D14" i="12" s="1"/>
  <c r="T251" i="1" a="1"/>
  <c r="T251" i="1" s="1"/>
  <c r="E248" i="12" s="1"/>
  <c r="S251" i="1" a="1"/>
  <c r="S251" i="1" s="1"/>
  <c r="D248" i="12" s="1"/>
  <c r="T229" i="1" a="1"/>
  <c r="T229" i="1" s="1"/>
  <c r="E226" i="12" s="1"/>
  <c r="S229" i="1" a="1"/>
  <c r="S229" i="1" s="1"/>
  <c r="D226" i="12" s="1"/>
  <c r="T128" i="1" a="1"/>
  <c r="T128" i="1" s="1"/>
  <c r="E125" i="12" s="1"/>
  <c r="S128" i="1" a="1"/>
  <c r="S128" i="1" s="1"/>
  <c r="D125" i="12" s="1"/>
  <c r="T223" i="1" a="1"/>
  <c r="T223" i="1"/>
  <c r="E220" i="12" s="1"/>
  <c r="S223" i="1" a="1"/>
  <c r="S223" i="1" s="1"/>
  <c r="D220" i="12" s="1"/>
  <c r="T244" i="1" a="1"/>
  <c r="T244" i="1" s="1"/>
  <c r="E241" i="12" s="1"/>
  <c r="S244" i="1" a="1"/>
  <c r="S244" i="1" s="1"/>
  <c r="D241" i="12" s="1"/>
  <c r="T243" i="1" a="1"/>
  <c r="T243" i="1" s="1"/>
  <c r="E240" i="12" s="1"/>
  <c r="S243" i="1" a="1"/>
  <c r="S243" i="1" s="1"/>
  <c r="D240" i="12" s="1"/>
  <c r="T242" i="1" a="1"/>
  <c r="T242" i="1" s="1"/>
  <c r="E239" i="12" s="1"/>
  <c r="S242" i="1" a="1"/>
  <c r="S242" i="1" s="1"/>
  <c r="D239" i="12" s="1"/>
  <c r="T241" i="1" a="1"/>
  <c r="T241" i="1" s="1"/>
  <c r="E238" i="12" s="1"/>
  <c r="S241" i="1" a="1"/>
  <c r="S241" i="1" s="1"/>
  <c r="D238" i="12" s="1"/>
  <c r="T245" i="1" a="1"/>
  <c r="T245" i="1" s="1"/>
  <c r="E242" i="12" s="1"/>
  <c r="S245" i="1" a="1"/>
  <c r="S245" i="1" s="1"/>
  <c r="D242" i="12" s="1"/>
  <c r="T246" i="1" a="1"/>
  <c r="T246" i="1" s="1"/>
  <c r="E243" i="12" s="1"/>
  <c r="S246" i="1" a="1"/>
  <c r="S246" i="1" s="1"/>
  <c r="D243" i="12" s="1"/>
  <c r="T135" i="1" a="1"/>
  <c r="T135" i="1" s="1"/>
  <c r="E132" i="12" s="1"/>
  <c r="S135" i="1" a="1"/>
  <c r="S135" i="1" s="1"/>
  <c r="D132" i="12" s="1"/>
  <c r="T206" i="1" a="1"/>
  <c r="T206" i="1" s="1"/>
  <c r="E203" i="12" s="1"/>
  <c r="S206" i="1" a="1"/>
  <c r="S206" i="1" s="1"/>
  <c r="D203" i="12" s="1"/>
  <c r="T130" i="1" a="1"/>
  <c r="T130" i="1" s="1"/>
  <c r="E127" i="12" s="1"/>
  <c r="S130" i="1" a="1"/>
  <c r="S130" i="1" s="1"/>
  <c r="D127" i="12" s="1"/>
  <c r="T236" i="1" a="1"/>
  <c r="T236" i="1" s="1"/>
  <c r="E233" i="12" s="1"/>
  <c r="S236" i="1" a="1"/>
  <c r="S236" i="1" s="1"/>
  <c r="D233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48" i="1" a="1"/>
  <c r="T148" i="1" s="1"/>
  <c r="E145" i="12" s="1"/>
  <c r="S148" i="1" a="1"/>
  <c r="S148" i="1" s="1"/>
  <c r="D145" i="12" s="1"/>
  <c r="T235" i="1" a="1"/>
  <c r="T235" i="1" s="1"/>
  <c r="E232" i="12" s="1"/>
  <c r="S235" i="1" a="1"/>
  <c r="S235" i="1" s="1"/>
  <c r="D232" i="12" s="1"/>
  <c r="T209" i="1" a="1"/>
  <c r="T209" i="1" s="1"/>
  <c r="E206" i="12" s="1"/>
  <c r="S209" i="1" a="1"/>
  <c r="S209" i="1" s="1"/>
  <c r="D206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37" i="1" a="1"/>
  <c r="T137" i="1" s="1"/>
  <c r="E134" i="12" s="1"/>
  <c r="S137" i="1" a="1"/>
  <c r="S137" i="1" s="1"/>
  <c r="D134" i="12" s="1"/>
  <c r="T183" i="1" a="1"/>
  <c r="T183" i="1" s="1"/>
  <c r="E180" i="12" s="1"/>
  <c r="S183" i="1" a="1"/>
  <c r="S183" i="1" s="1"/>
  <c r="D180" i="12" s="1"/>
  <c r="T156" i="1" a="1"/>
  <c r="T156" i="1" s="1"/>
  <c r="E153" i="12" s="1"/>
  <c r="S156" i="1" a="1"/>
  <c r="S156" i="1" s="1"/>
  <c r="D153" i="12" s="1"/>
  <c r="T141" i="1" a="1"/>
  <c r="T141" i="1" s="1"/>
  <c r="E138" i="12" s="1"/>
  <c r="S141" i="1" a="1"/>
  <c r="S141" i="1" s="1"/>
  <c r="D138" i="12" s="1"/>
  <c r="T63" i="1" a="1"/>
  <c r="T63" i="1" s="1"/>
  <c r="E60" i="12" s="1"/>
  <c r="S63" i="1" a="1"/>
  <c r="S63" i="1" s="1"/>
  <c r="D60" i="12" s="1"/>
  <c r="T98" i="1" a="1"/>
  <c r="T98" i="1" s="1"/>
  <c r="E95" i="12" s="1"/>
  <c r="S98" i="1" a="1"/>
  <c r="S98" i="1" s="1"/>
  <c r="D95" i="12" s="1"/>
  <c r="T134" i="1" a="1"/>
  <c r="T134" i="1" s="1"/>
  <c r="E131" i="12" s="1"/>
  <c r="S134" i="1" a="1"/>
  <c r="S134" i="1" s="1"/>
  <c r="D131" i="12" s="1"/>
  <c r="T287" i="1" a="1"/>
  <c r="T287" i="1" s="1"/>
  <c r="E284" i="12" s="1"/>
  <c r="S287" i="1" a="1"/>
  <c r="S287" i="1" s="1"/>
  <c r="D284" i="12" s="1"/>
  <c r="T144" i="1" a="1"/>
  <c r="T144" i="1" s="1"/>
  <c r="E141" i="12" s="1"/>
  <c r="S144" i="1" a="1"/>
  <c r="S144" i="1" s="1"/>
  <c r="D141" i="12" s="1"/>
  <c r="T285" i="1" a="1"/>
  <c r="T285" i="1" s="1"/>
  <c r="E282" i="12" s="1"/>
  <c r="S285" i="1" a="1"/>
  <c r="S285" i="1" s="1"/>
  <c r="D282" i="12" s="1"/>
  <c r="T153" i="1" a="1"/>
  <c r="T153" i="1" s="1"/>
  <c r="E150" i="12" s="1"/>
  <c r="S153" i="1" a="1"/>
  <c r="S153" i="1" s="1"/>
  <c r="D150" i="12" s="1"/>
  <c r="T71" i="1" a="1"/>
  <c r="T71" i="1" s="1"/>
  <c r="E68" i="12" s="1"/>
  <c r="S71" i="1" a="1"/>
  <c r="S71" i="1" s="1"/>
  <c r="D68" i="12" s="1"/>
  <c r="T129" i="1" a="1"/>
  <c r="T129" i="1" s="1"/>
  <c r="E126" i="12" s="1"/>
  <c r="S129" i="1" a="1"/>
  <c r="S129" i="1" s="1"/>
  <c r="D126" i="12" s="1"/>
  <c r="T121" i="1" a="1"/>
  <c r="T121" i="1" s="1"/>
  <c r="E118" i="12" s="1"/>
  <c r="S121" i="1" a="1"/>
  <c r="S121" i="1" s="1"/>
  <c r="D118" i="12" s="1"/>
  <c r="T114" i="1" a="1"/>
  <c r="T114" i="1" s="1"/>
  <c r="E111" i="12" s="1"/>
  <c r="S114" i="1" a="1"/>
  <c r="S114" i="1" s="1"/>
  <c r="D111" i="12" s="1"/>
  <c r="T102" i="1" a="1"/>
  <c r="T102" i="1" s="1"/>
  <c r="E99" i="12" s="1"/>
  <c r="S102" i="1" a="1"/>
  <c r="S102" i="1" s="1"/>
  <c r="D99" i="12" s="1"/>
  <c r="T93" i="1" a="1"/>
  <c r="T93" i="1" s="1"/>
  <c r="E90" i="12" s="1"/>
  <c r="S93" i="1" a="1"/>
  <c r="S93" i="1" s="1"/>
  <c r="D90" i="12" s="1"/>
  <c r="T82" i="1" a="1"/>
  <c r="T82" i="1" s="1"/>
  <c r="E79" i="12" s="1"/>
  <c r="S82" i="1" a="1"/>
  <c r="S82" i="1" s="1"/>
  <c r="D79" i="12" s="1"/>
  <c r="T239" i="1" a="1"/>
  <c r="T239" i="1" s="1"/>
  <c r="E236" i="12" s="1"/>
  <c r="S239" i="1" a="1"/>
  <c r="S239" i="1" s="1"/>
  <c r="D236" i="12" s="1"/>
  <c r="T139" i="1" a="1"/>
  <c r="T139" i="1" s="1"/>
  <c r="E136" i="12" s="1"/>
  <c r="S139" i="1" a="1"/>
  <c r="S139" i="1" s="1"/>
  <c r="D136" i="12" s="1"/>
  <c r="T192" i="1" a="1"/>
  <c r="T192" i="1" s="1"/>
  <c r="E189" i="12" s="1"/>
  <c r="S192" i="1" a="1"/>
  <c r="S192" i="1" s="1"/>
  <c r="D189" i="12" s="1"/>
  <c r="T38" i="1" a="1"/>
  <c r="T38" i="1" s="1"/>
  <c r="E35" i="12" s="1"/>
  <c r="S38" i="1" a="1"/>
  <c r="S38" i="1" s="1"/>
  <c r="D35" i="12" s="1"/>
  <c r="T25" i="1" a="1"/>
  <c r="T25" i="1" s="1"/>
  <c r="E22" i="12" s="1"/>
  <c r="S25" i="1" a="1"/>
  <c r="S25" i="1" s="1"/>
  <c r="D22" i="12" s="1"/>
  <c r="T13" i="1" a="1"/>
  <c r="T13" i="1" s="1"/>
  <c r="E10" i="12" s="1"/>
  <c r="S13" i="1" a="1"/>
  <c r="S13" i="1" s="1"/>
  <c r="D10" i="12" s="1"/>
  <c r="T154" i="1" a="1"/>
  <c r="T154" i="1" s="1"/>
  <c r="E151" i="12" s="1"/>
  <c r="S154" i="1" a="1"/>
  <c r="S154" i="1" s="1"/>
  <c r="D151" i="12" s="1"/>
  <c r="T237" i="1" a="1"/>
  <c r="T237" i="1" s="1"/>
  <c r="E234" i="12" s="1"/>
  <c r="S237" i="1" a="1"/>
  <c r="S237" i="1" s="1"/>
  <c r="D234" i="12" s="1"/>
  <c r="T185" i="1" a="1"/>
  <c r="T185" i="1" s="1"/>
  <c r="E182" i="12" s="1"/>
  <c r="S185" i="1" a="1"/>
  <c r="S185" i="1" s="1"/>
  <c r="D182" i="12" s="1"/>
  <c r="T103" i="1" a="1"/>
  <c r="T103" i="1" s="1"/>
  <c r="E100" i="12" s="1"/>
  <c r="S103" i="1" a="1"/>
  <c r="S103" i="1" s="1"/>
  <c r="D100" i="12" s="1"/>
  <c r="T94" i="1" a="1"/>
  <c r="T94" i="1" s="1"/>
  <c r="E91" i="12" s="1"/>
  <c r="S94" i="1" a="1"/>
  <c r="S94" i="1" s="1"/>
  <c r="D91" i="12" s="1"/>
  <c r="T83" i="1" a="1"/>
  <c r="T83" i="1" s="1"/>
  <c r="E80" i="12" s="1"/>
  <c r="S83" i="1" a="1"/>
  <c r="S83" i="1" s="1"/>
  <c r="D80" i="12" s="1"/>
  <c r="T72" i="1" a="1"/>
  <c r="T72" i="1" s="1"/>
  <c r="E69" i="12" s="1"/>
  <c r="S72" i="1" a="1"/>
  <c r="S72" i="1" s="1"/>
  <c r="D69" i="12" s="1"/>
  <c r="T159" i="1" a="1"/>
  <c r="T159" i="1" s="1"/>
  <c r="E156" i="12" s="1"/>
  <c r="S159" i="1" a="1"/>
  <c r="S159" i="1" s="1"/>
  <c r="D156" i="12" s="1"/>
  <c r="T32" i="1" a="1"/>
  <c r="T32" i="1" s="1"/>
  <c r="E29" i="12" s="1"/>
  <c r="S32" i="1" a="1"/>
  <c r="S32" i="1" s="1"/>
  <c r="D29" i="12" s="1"/>
  <c r="T16" i="1" a="1"/>
  <c r="T16" i="1" s="1"/>
  <c r="E13" i="12" s="1"/>
  <c r="S16" i="1" a="1"/>
  <c r="S16" i="1" s="1"/>
  <c r="D13" i="12" s="1"/>
  <c r="T218" i="1" a="1"/>
  <c r="T218" i="1" s="1"/>
  <c r="E215" i="12" s="1"/>
  <c r="S218" i="1" a="1"/>
  <c r="S218" i="1" s="1"/>
  <c r="D215" i="12" s="1"/>
  <c r="T91" i="1" a="1"/>
  <c r="T91" i="1" s="1"/>
  <c r="E88" i="12" s="1"/>
  <c r="S91" i="1" a="1"/>
  <c r="S91" i="1" s="1"/>
  <c r="D88" i="12" s="1"/>
  <c r="T284" i="1" a="1"/>
  <c r="T284" i="1" s="1"/>
  <c r="E281" i="12" s="1"/>
  <c r="S284" i="1" a="1"/>
  <c r="S284" i="1" s="1"/>
  <c r="D281" i="12" s="1"/>
  <c r="T79" i="1" a="1"/>
  <c r="T79" i="1" s="1"/>
  <c r="E76" i="12" s="1"/>
  <c r="S79" i="1" a="1"/>
  <c r="S79" i="1" s="1"/>
  <c r="D76" i="12" s="1"/>
  <c r="T55" i="1" a="1"/>
  <c r="T55" i="1" s="1"/>
  <c r="E52" i="12" s="1"/>
  <c r="S55" i="1" a="1"/>
  <c r="S55" i="1" s="1"/>
  <c r="D52" i="12" s="1"/>
  <c r="T20" i="1" a="1"/>
  <c r="T20" i="1" s="1"/>
  <c r="E17" i="12" s="1"/>
  <c r="S20" i="1" a="1"/>
  <c r="S20" i="1" s="1"/>
  <c r="D17" i="12" s="1"/>
  <c r="T211" i="1" a="1"/>
  <c r="T211" i="1" s="1"/>
  <c r="E208" i="12" s="1"/>
  <c r="S211" i="1" a="1"/>
  <c r="S211" i="1" s="1"/>
  <c r="D208" i="12" s="1"/>
  <c r="T42" i="1" a="1"/>
  <c r="T42" i="1" s="1"/>
  <c r="E39" i="12" s="1"/>
  <c r="S42" i="1" a="1"/>
  <c r="S42" i="1" s="1"/>
  <c r="D39" i="12" s="1"/>
  <c r="T34" i="1" a="1"/>
  <c r="T34" i="1" s="1"/>
  <c r="E31" i="12" s="1"/>
  <c r="S34" i="1" a="1"/>
  <c r="S34" i="1" s="1"/>
  <c r="D31" i="12" s="1"/>
  <c r="T21" i="1" a="1"/>
  <c r="T21" i="1" s="1"/>
  <c r="E18" i="12" s="1"/>
  <c r="S21" i="1" a="1"/>
  <c r="S21" i="1" s="1"/>
  <c r="D18" i="12" s="1"/>
  <c r="T64" i="1" a="1"/>
  <c r="T64" i="1" s="1"/>
  <c r="E61" i="12" s="1"/>
  <c r="S64" i="1" a="1"/>
  <c r="S64" i="1" s="1"/>
  <c r="D61" i="12" s="1"/>
  <c r="T56" i="1" a="1"/>
  <c r="T56" i="1" s="1"/>
  <c r="E53" i="12" s="1"/>
  <c r="S56" i="1" a="1"/>
  <c r="S56" i="1" s="1"/>
  <c r="D53" i="12" s="1"/>
  <c r="T113" i="1" a="1"/>
  <c r="T113" i="1" s="1"/>
  <c r="E110" i="12" s="1"/>
  <c r="S113" i="1" a="1"/>
  <c r="S113" i="1" s="1"/>
  <c r="D110" i="12" s="1"/>
  <c r="T127" i="1" a="1"/>
  <c r="T127" i="1" s="1"/>
  <c r="E124" i="12" s="1"/>
  <c r="S127" i="1" a="1"/>
  <c r="S127" i="1" s="1"/>
  <c r="D124" i="12" s="1"/>
  <c r="T62" i="1" a="1"/>
  <c r="T62" i="1" s="1"/>
  <c r="E59" i="12" s="1"/>
  <c r="S62" i="1" a="1"/>
  <c r="S62" i="1" s="1"/>
  <c r="D59" i="12" s="1"/>
  <c r="T19" i="1" a="1"/>
  <c r="T19" i="1" s="1"/>
  <c r="E16" i="12" s="1"/>
  <c r="S19" i="1" a="1"/>
  <c r="S19" i="1" s="1"/>
  <c r="D16" i="12" s="1"/>
  <c r="T189" i="1" a="1"/>
  <c r="T189" i="1" s="1"/>
  <c r="E186" i="12" s="1"/>
  <c r="S189" i="1" a="1"/>
  <c r="S189" i="1" s="1"/>
  <c r="D186" i="12" s="1"/>
  <c r="T173" i="1" a="1"/>
  <c r="T173" i="1" s="1"/>
  <c r="E170" i="12" s="1"/>
  <c r="S173" i="1" a="1"/>
  <c r="S173" i="1" s="1"/>
  <c r="D170" i="12" s="1"/>
  <c r="T157" i="1" a="1"/>
  <c r="T157" i="1" s="1"/>
  <c r="E154" i="12" s="1"/>
  <c r="S157" i="1" a="1"/>
  <c r="S157" i="1" s="1"/>
  <c r="D154" i="12" s="1"/>
  <c r="T174" i="1" a="1"/>
  <c r="T174" i="1" s="1"/>
  <c r="E171" i="12" s="1"/>
  <c r="S174" i="1" a="1"/>
  <c r="S174" i="1" s="1"/>
  <c r="D171" i="12" s="1"/>
  <c r="T81" i="1" a="1"/>
  <c r="T81" i="1" s="1"/>
  <c r="E78" i="12" s="1"/>
  <c r="S81" i="1" a="1"/>
  <c r="S81" i="1" s="1"/>
  <c r="D78" i="12" s="1"/>
  <c r="T23" i="1" a="1"/>
  <c r="T23" i="1" s="1"/>
  <c r="E20" i="12" s="1"/>
  <c r="S23" i="1" a="1"/>
  <c r="S23" i="1" s="1"/>
  <c r="D20" i="12" s="1"/>
  <c r="T186" i="1" a="1"/>
  <c r="T186" i="1" s="1"/>
  <c r="E183" i="12" s="1"/>
  <c r="S186" i="1" a="1"/>
  <c r="S186" i="1" s="1"/>
  <c r="D183" i="12" s="1"/>
  <c r="T238" i="1" a="1"/>
  <c r="T238" i="1" s="1"/>
  <c r="E235" i="12" s="1"/>
  <c r="S238" i="1" a="1"/>
  <c r="S238" i="1" s="1"/>
  <c r="D235" i="12" s="1"/>
  <c r="T216" i="1" a="1"/>
  <c r="T216" i="1" s="1"/>
  <c r="E213" i="12" s="1"/>
  <c r="S216" i="1" a="1"/>
  <c r="S216" i="1" s="1"/>
  <c r="D213" i="12" s="1"/>
  <c r="T142" i="1" a="1"/>
  <c r="T142" i="1" s="1"/>
  <c r="E139" i="12" s="1"/>
  <c r="S142" i="1" a="1"/>
  <c r="S142" i="1" s="1"/>
  <c r="D139" i="12" s="1"/>
  <c r="T74" i="1" a="1"/>
  <c r="T74" i="1" s="1"/>
  <c r="E71" i="12" s="1"/>
  <c r="S74" i="1" a="1"/>
  <c r="S74" i="1" s="1"/>
  <c r="D71" i="12" s="1"/>
  <c r="T70" i="1" a="1"/>
  <c r="T70" i="1" s="1"/>
  <c r="E67" i="12" s="1"/>
  <c r="S70" i="1" a="1"/>
  <c r="S70" i="1" s="1"/>
  <c r="D67" i="12" s="1"/>
  <c r="T122" i="1" a="1"/>
  <c r="T122" i="1" s="1"/>
  <c r="E119" i="12" s="1"/>
  <c r="S122" i="1" a="1"/>
  <c r="S122" i="1" s="1"/>
  <c r="D119" i="12" s="1"/>
  <c r="T204" i="1" a="1"/>
  <c r="T204" i="1" s="1"/>
  <c r="E201" i="12" s="1"/>
  <c r="S204" i="1" a="1"/>
  <c r="S204" i="1" s="1"/>
  <c r="D201" i="12" s="1"/>
  <c r="T184" i="1" a="1"/>
  <c r="T184" i="1" s="1"/>
  <c r="E181" i="12" s="1"/>
  <c r="S184" i="1" a="1"/>
  <c r="S184" i="1" s="1"/>
  <c r="D181" i="12" s="1"/>
  <c r="T90" i="1" a="1"/>
  <c r="T90" i="1" s="1"/>
  <c r="E87" i="12" s="1"/>
  <c r="S90" i="1" a="1"/>
  <c r="S90" i="1" s="1"/>
  <c r="D87" i="12" s="1"/>
  <c r="T68" i="1" a="1"/>
  <c r="T68" i="1" s="1"/>
  <c r="E65" i="12" s="1"/>
  <c r="S68" i="1" a="1"/>
  <c r="S68" i="1" s="1"/>
  <c r="D65" i="12" s="1"/>
  <c r="T61" i="1" a="1"/>
  <c r="T61" i="1" s="1"/>
  <c r="E58" i="12" s="1"/>
  <c r="S61" i="1" a="1"/>
  <c r="S61" i="1" s="1"/>
  <c r="D58" i="12" s="1"/>
  <c r="T30" i="1" a="1"/>
  <c r="T30" i="1" s="1"/>
  <c r="E27" i="12" s="1"/>
  <c r="S30" i="1" a="1"/>
  <c r="S30" i="1" s="1"/>
  <c r="D27" i="12" s="1"/>
  <c r="T100" i="1" a="1"/>
  <c r="T100" i="1" s="1"/>
  <c r="E97" i="12" s="1"/>
  <c r="S100" i="1" a="1"/>
  <c r="S100" i="1" s="1"/>
  <c r="D97" i="12" s="1"/>
  <c r="T80" i="1" a="1"/>
  <c r="T80" i="1" s="1"/>
  <c r="E77" i="12" s="1"/>
  <c r="S80" i="1" a="1"/>
  <c r="S80" i="1" s="1"/>
  <c r="D77" i="12" s="1"/>
  <c r="T18" i="1" a="1"/>
  <c r="T18" i="1" s="1"/>
  <c r="E15" i="12" s="1"/>
  <c r="S18" i="1" a="1"/>
  <c r="S18" i="1" s="1"/>
  <c r="D15" i="12" s="1"/>
  <c r="T7" i="1" a="1"/>
  <c r="T7" i="1" s="1"/>
  <c r="E4" i="12" s="1"/>
  <c r="S7" i="1" a="1"/>
  <c r="S7" i="1" s="1"/>
  <c r="D4" i="12" s="1"/>
  <c r="T233" i="1" a="1"/>
  <c r="T233" i="1" s="1"/>
  <c r="E230" i="12" s="1"/>
  <c r="S233" i="1" a="1"/>
  <c r="S233" i="1" s="1"/>
  <c r="D230" i="12" s="1"/>
  <c r="T8" i="1" a="1"/>
  <c r="T8" i="1" s="1"/>
  <c r="E5" i="12" s="1"/>
  <c r="S8" i="1" a="1"/>
  <c r="S8" i="1" s="1"/>
  <c r="D5" i="12" s="1"/>
  <c r="T126" i="1" a="1"/>
  <c r="T126" i="1" s="1"/>
  <c r="E123" i="12" s="1"/>
  <c r="S126" i="1" a="1"/>
  <c r="S126" i="1" s="1"/>
  <c r="D123" i="12" s="1"/>
  <c r="T311" i="1" a="1"/>
  <c r="T311" i="1" s="1"/>
  <c r="E308" i="12" s="1"/>
  <c r="S311" i="1" a="1"/>
  <c r="S311" i="1" s="1"/>
  <c r="D308" i="12" s="1"/>
  <c r="T181" i="1" a="1"/>
  <c r="T181" i="1" s="1"/>
  <c r="E178" i="12" s="1"/>
  <c r="S181" i="1" a="1"/>
  <c r="S181" i="1" s="1"/>
  <c r="D178" i="12" s="1"/>
  <c r="T165" i="1" a="1"/>
  <c r="T165" i="1" s="1"/>
  <c r="E162" i="12" s="1"/>
  <c r="S165" i="1" a="1"/>
  <c r="S165" i="1" s="1"/>
  <c r="D162" i="12" s="1"/>
  <c r="T247" i="1" a="1"/>
  <c r="T247" i="1" s="1"/>
  <c r="E244" i="12" s="1"/>
  <c r="S247" i="1" a="1"/>
  <c r="S247" i="1" s="1"/>
  <c r="D244" i="12" s="1"/>
  <c r="T147" i="1" a="1"/>
  <c r="T147" i="1" s="1"/>
  <c r="E144" i="12" s="1"/>
  <c r="S147" i="1" a="1"/>
  <c r="S147" i="1" s="1"/>
  <c r="D144" i="12" s="1"/>
  <c r="T107" i="1" a="1"/>
  <c r="T107" i="1" s="1"/>
  <c r="E104" i="12" s="1"/>
  <c r="S107" i="1" a="1"/>
  <c r="S107" i="1" s="1"/>
  <c r="D104" i="12" s="1"/>
  <c r="T222" i="1" a="1"/>
  <c r="T222" i="1" s="1"/>
  <c r="E219" i="12" s="1"/>
  <c r="S222" i="1" a="1"/>
  <c r="S222" i="1" s="1"/>
  <c r="D219" i="12" s="1"/>
  <c r="T212" i="1" a="1"/>
  <c r="T212" i="1" s="1"/>
  <c r="E209" i="12" s="1"/>
  <c r="S212" i="1" a="1"/>
  <c r="S212" i="1" s="1"/>
  <c r="D209" i="12" s="1"/>
  <c r="T205" i="1" a="1"/>
  <c r="T205" i="1" s="1"/>
  <c r="E202" i="12" s="1"/>
  <c r="S205" i="1" a="1"/>
  <c r="S205" i="1" s="1"/>
  <c r="D202" i="12" s="1"/>
  <c r="T191" i="1" a="1"/>
  <c r="T191" i="1" s="1"/>
  <c r="E188" i="12" s="1"/>
  <c r="S191" i="1" a="1"/>
  <c r="S191" i="1" s="1"/>
  <c r="D188" i="12" s="1"/>
  <c r="T175" i="1" a="1"/>
  <c r="T175" i="1" s="1"/>
  <c r="E172" i="12" s="1"/>
  <c r="S175" i="1" a="1"/>
  <c r="S175" i="1" s="1"/>
  <c r="D172" i="12" s="1"/>
  <c r="T158" i="1" a="1"/>
  <c r="T158" i="1" s="1"/>
  <c r="E155" i="12" s="1"/>
  <c r="S158" i="1" a="1"/>
  <c r="S158" i="1" s="1"/>
  <c r="D155" i="12" s="1"/>
  <c r="T131" i="1" a="1"/>
  <c r="T131" i="1" s="1"/>
  <c r="E128" i="12" s="1"/>
  <c r="S131" i="1" a="1"/>
  <c r="S131" i="1" s="1"/>
  <c r="D128" i="12" s="1"/>
  <c r="T123" i="1" a="1"/>
  <c r="T123" i="1" s="1"/>
  <c r="E120" i="12" s="1"/>
  <c r="S123" i="1" a="1"/>
  <c r="S123" i="1" s="1"/>
  <c r="D120" i="12" s="1"/>
  <c r="T116" i="1" a="1"/>
  <c r="T116" i="1" s="1"/>
  <c r="E113" i="12" s="1"/>
  <c r="S116" i="1" a="1"/>
  <c r="S116" i="1" s="1"/>
  <c r="D113" i="12" s="1"/>
  <c r="T108" i="1" a="1"/>
  <c r="T108" i="1" s="1"/>
  <c r="E105" i="12" s="1"/>
  <c r="S108" i="1" a="1"/>
  <c r="S108" i="1" s="1"/>
  <c r="D105" i="12" s="1"/>
  <c r="T252" i="1" a="1"/>
  <c r="T252" i="1" s="1"/>
  <c r="E249" i="12" s="1"/>
  <c r="S252" i="1" a="1"/>
  <c r="S252" i="1" s="1"/>
  <c r="D249" i="12" s="1"/>
  <c r="T109" i="1" a="1"/>
  <c r="T109" i="1" s="1"/>
  <c r="E106" i="12" s="1"/>
  <c r="S109" i="1" a="1"/>
  <c r="S109" i="1" s="1"/>
  <c r="D106" i="12" s="1"/>
  <c r="T97" i="1" a="1"/>
  <c r="T97" i="1" s="1"/>
  <c r="E94" i="12" s="1"/>
  <c r="S97" i="1" a="1"/>
  <c r="S97" i="1" s="1"/>
  <c r="D9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E389" i="12" s="1"/>
  <c r="S392" i="1" a="1"/>
  <c r="S392" i="1" s="1"/>
  <c r="D389" i="12" s="1"/>
  <c r="T391" i="1" a="1"/>
  <c r="T391" i="1" s="1"/>
  <c r="E388" i="12" s="1"/>
  <c r="S391" i="1" a="1"/>
  <c r="S391" i="1" s="1"/>
  <c r="D388" i="12" s="1"/>
  <c r="T390" i="1" a="1"/>
  <c r="T390" i="1" s="1"/>
  <c r="E387" i="12" s="1"/>
  <c r="S390" i="1" a="1"/>
  <c r="S390" i="1" s="1"/>
  <c r="D387" i="12" s="1"/>
  <c r="T389" i="1" a="1"/>
  <c r="T389" i="1" s="1"/>
  <c r="E386" i="12" s="1"/>
  <c r="S389" i="1" a="1"/>
  <c r="S389" i="1" s="1"/>
  <c r="D386" i="12" s="1"/>
  <c r="T388" i="1" a="1"/>
  <c r="T388" i="1" s="1"/>
  <c r="E385" i="12" s="1"/>
  <c r="S388" i="1" a="1"/>
  <c r="S388" i="1" s="1"/>
  <c r="D385" i="12" s="1"/>
  <c r="T387" i="1" a="1"/>
  <c r="T387" i="1" s="1"/>
  <c r="E384" i="12" s="1"/>
  <c r="S387" i="1" a="1"/>
  <c r="S387" i="1" s="1"/>
  <c r="D384" i="12" s="1"/>
  <c r="T386" i="1" a="1"/>
  <c r="T386" i="1" s="1"/>
  <c r="E383" i="12" s="1"/>
  <c r="S386" i="1" a="1"/>
  <c r="S386" i="1" s="1"/>
  <c r="D383" i="12" s="1"/>
  <c r="T385" i="1" a="1"/>
  <c r="T385" i="1" s="1"/>
  <c r="E382" i="12" s="1"/>
  <c r="S385" i="1" a="1"/>
  <c r="S385" i="1" s="1"/>
  <c r="D382" i="12" s="1"/>
  <c r="T384" i="1" a="1"/>
  <c r="T384" i="1" s="1"/>
  <c r="E381" i="12" s="1"/>
  <c r="S384" i="1" a="1"/>
  <c r="S384" i="1" s="1"/>
  <c r="D381" i="12" s="1"/>
  <c r="T383" i="1" a="1"/>
  <c r="T383" i="1" s="1"/>
  <c r="E380" i="12" s="1"/>
  <c r="S383" i="1" a="1"/>
  <c r="S383" i="1" s="1"/>
  <c r="D380" i="12" s="1"/>
  <c r="T382" i="1" a="1"/>
  <c r="T382" i="1" s="1"/>
  <c r="E379" i="12" s="1"/>
  <c r="S382" i="1" a="1"/>
  <c r="S382" i="1" s="1"/>
  <c r="D379" i="12" s="1"/>
  <c r="T381" i="1" a="1"/>
  <c r="T381" i="1" s="1"/>
  <c r="E378" i="12" s="1"/>
  <c r="S381" i="1" a="1"/>
  <c r="S381" i="1" s="1"/>
  <c r="D378" i="12" s="1"/>
  <c r="T380" i="1" a="1"/>
  <c r="T380" i="1" s="1"/>
  <c r="E377" i="12" s="1"/>
  <c r="S380" i="1" a="1"/>
  <c r="S380" i="1" s="1"/>
  <c r="D377" i="12" s="1"/>
  <c r="T379" i="1" a="1"/>
  <c r="T379" i="1" s="1"/>
  <c r="E376" i="12" s="1"/>
  <c r="S379" i="1" a="1"/>
  <c r="S379" i="1" s="1"/>
  <c r="D376" i="12" s="1"/>
  <c r="T378" i="1" a="1"/>
  <c r="T378" i="1" s="1"/>
  <c r="E375" i="12" s="1"/>
  <c r="S378" i="1" a="1"/>
  <c r="S378" i="1" s="1"/>
  <c r="D375" i="12" s="1"/>
  <c r="T377" i="1" a="1"/>
  <c r="T377" i="1" s="1"/>
  <c r="E374" i="12" s="1"/>
  <c r="S377" i="1" a="1"/>
  <c r="S377" i="1" s="1"/>
  <c r="D374" i="12" s="1"/>
  <c r="T376" i="1" a="1"/>
  <c r="T376" i="1" s="1"/>
  <c r="E373" i="12" s="1"/>
  <c r="S376" i="1" a="1"/>
  <c r="S376" i="1" s="1"/>
  <c r="D373" i="12" s="1"/>
  <c r="T375" i="1" a="1"/>
  <c r="T375" i="1" s="1"/>
  <c r="E372" i="12" s="1"/>
  <c r="S375" i="1" a="1"/>
  <c r="S375" i="1" s="1"/>
  <c r="D372" i="12" s="1"/>
  <c r="T374" i="1" a="1"/>
  <c r="T374" i="1" s="1"/>
  <c r="E371" i="12" s="1"/>
  <c r="S374" i="1" a="1"/>
  <c r="S374" i="1" s="1"/>
  <c r="D371" i="12" s="1"/>
  <c r="T373" i="1" a="1"/>
  <c r="T373" i="1" s="1"/>
  <c r="E370" i="12" s="1"/>
  <c r="S373" i="1" a="1"/>
  <c r="S373" i="1" s="1"/>
  <c r="D370" i="12" s="1"/>
  <c r="T372" i="1" a="1"/>
  <c r="T372" i="1" s="1"/>
  <c r="E369" i="12" s="1"/>
  <c r="S372" i="1" a="1"/>
  <c r="S372" i="1" s="1"/>
  <c r="D369" i="12" s="1"/>
  <c r="T371" i="1" a="1"/>
  <c r="T371" i="1" s="1"/>
  <c r="E368" i="12" s="1"/>
  <c r="S371" i="1" a="1"/>
  <c r="S371" i="1" s="1"/>
  <c r="D368" i="12" s="1"/>
  <c r="T370" i="1" a="1"/>
  <c r="T370" i="1" s="1"/>
  <c r="E367" i="12" s="1"/>
  <c r="S370" i="1" a="1"/>
  <c r="S370" i="1" s="1"/>
  <c r="D367" i="12" s="1"/>
  <c r="T369" i="1" a="1"/>
  <c r="T369" i="1" s="1"/>
  <c r="E366" i="12" s="1"/>
  <c r="S369" i="1" a="1"/>
  <c r="S369" i="1" s="1"/>
  <c r="D366" i="12" s="1"/>
  <c r="T368" i="1" a="1"/>
  <c r="T368" i="1" s="1"/>
  <c r="E365" i="12" s="1"/>
  <c r="S368" i="1" a="1"/>
  <c r="S368" i="1" s="1"/>
  <c r="D365" i="12" s="1"/>
  <c r="T367" i="1" a="1"/>
  <c r="T367" i="1" s="1"/>
  <c r="E364" i="12" s="1"/>
  <c r="S367" i="1" a="1"/>
  <c r="S367" i="1" s="1"/>
  <c r="D364" i="12" s="1"/>
  <c r="T366" i="1" a="1"/>
  <c r="T366" i="1" s="1"/>
  <c r="E363" i="12" s="1"/>
  <c r="S366" i="1" a="1"/>
  <c r="S366" i="1" s="1"/>
  <c r="D363" i="12" s="1"/>
  <c r="T365" i="1" a="1"/>
  <c r="T365" i="1" s="1"/>
  <c r="E362" i="12" s="1"/>
  <c r="S365" i="1" a="1"/>
  <c r="S365" i="1" s="1"/>
  <c r="D362" i="12" s="1"/>
  <c r="T364" i="1" a="1"/>
  <c r="T364" i="1" s="1"/>
  <c r="E361" i="12" s="1"/>
  <c r="S364" i="1" a="1"/>
  <c r="S364" i="1" s="1"/>
  <c r="D361" i="12" s="1"/>
  <c r="T363" i="1" a="1"/>
  <c r="T363" i="1" s="1"/>
  <c r="E360" i="12" s="1"/>
  <c r="S363" i="1" a="1"/>
  <c r="S363" i="1" s="1"/>
  <c r="D360" i="12" s="1"/>
  <c r="T362" i="1" a="1"/>
  <c r="T362" i="1" s="1"/>
  <c r="E359" i="12" s="1"/>
  <c r="S362" i="1" a="1"/>
  <c r="S362" i="1" s="1"/>
  <c r="D359" i="12" s="1"/>
  <c r="T361" i="1" a="1"/>
  <c r="T361" i="1" s="1"/>
  <c r="E358" i="12" s="1"/>
  <c r="S361" i="1" a="1"/>
  <c r="S361" i="1" s="1"/>
  <c r="D358" i="12" s="1"/>
  <c r="T360" i="1" a="1"/>
  <c r="T360" i="1" s="1"/>
  <c r="E357" i="12" s="1"/>
  <c r="S360" i="1" a="1"/>
  <c r="S360" i="1" s="1"/>
  <c r="D357" i="12" s="1"/>
  <c r="T359" i="1" a="1"/>
  <c r="T359" i="1" s="1"/>
  <c r="E356" i="12" s="1"/>
  <c r="S359" i="1" a="1"/>
  <c r="S359" i="1" s="1"/>
  <c r="D356" i="12" s="1"/>
  <c r="T358" i="1" a="1"/>
  <c r="T358" i="1" s="1"/>
  <c r="E355" i="12" s="1"/>
  <c r="S358" i="1" a="1"/>
  <c r="S358" i="1" s="1"/>
  <c r="D355" i="12" s="1"/>
  <c r="T357" i="1" a="1"/>
  <c r="T357" i="1" s="1"/>
  <c r="E354" i="12" s="1"/>
  <c r="S357" i="1" a="1"/>
  <c r="S357" i="1" s="1"/>
  <c r="D354" i="12" s="1"/>
  <c r="T356" i="1" a="1"/>
  <c r="T356" i="1" s="1"/>
  <c r="E353" i="12" s="1"/>
  <c r="S356" i="1" a="1"/>
  <c r="S356" i="1" s="1"/>
  <c r="D353" i="12" s="1"/>
  <c r="T355" i="1" a="1"/>
  <c r="T355" i="1" s="1"/>
  <c r="E352" i="12" s="1"/>
  <c r="S355" i="1" a="1"/>
  <c r="S355" i="1" s="1"/>
  <c r="D352" i="12" s="1"/>
  <c r="T354" i="1" a="1"/>
  <c r="T354" i="1" s="1"/>
  <c r="E351" i="12" s="1"/>
  <c r="S354" i="1" a="1"/>
  <c r="S354" i="1" s="1"/>
  <c r="D351" i="12" s="1"/>
  <c r="T353" i="1" a="1"/>
  <c r="T353" i="1" s="1"/>
  <c r="E350" i="12" s="1"/>
  <c r="S353" i="1" a="1"/>
  <c r="S353" i="1" s="1"/>
  <c r="D350" i="12" s="1"/>
  <c r="T352" i="1" a="1"/>
  <c r="T352" i="1" s="1"/>
  <c r="E349" i="12" s="1"/>
  <c r="S352" i="1" a="1"/>
  <c r="S352" i="1" s="1"/>
  <c r="D349" i="12" s="1"/>
  <c r="T351" i="1" a="1"/>
  <c r="T351" i="1" s="1"/>
  <c r="E348" i="12" s="1"/>
  <c r="S351" i="1" a="1"/>
  <c r="S351" i="1" s="1"/>
  <c r="D348" i="12" s="1"/>
  <c r="T350" i="1" a="1"/>
  <c r="T350" i="1" s="1"/>
  <c r="E347" i="12" s="1"/>
  <c r="S350" i="1" a="1"/>
  <c r="S350" i="1" s="1"/>
  <c r="D347" i="12" s="1"/>
  <c r="T349" i="1" a="1"/>
  <c r="T349" i="1" s="1"/>
  <c r="E346" i="12" s="1"/>
  <c r="S349" i="1" a="1"/>
  <c r="S349" i="1" s="1"/>
  <c r="D346" i="12" s="1"/>
  <c r="T348" i="1" a="1"/>
  <c r="T348" i="1" s="1"/>
  <c r="E345" i="12" s="1"/>
  <c r="S348" i="1" a="1"/>
  <c r="S348" i="1" s="1"/>
  <c r="D345" i="12" s="1"/>
  <c r="T347" i="1" a="1"/>
  <c r="T347" i="1" s="1"/>
  <c r="E344" i="12" s="1"/>
  <c r="S347" i="1" a="1"/>
  <c r="S347" i="1" s="1"/>
  <c r="D344" i="12" s="1"/>
  <c r="T346" i="1" a="1"/>
  <c r="T346" i="1" s="1"/>
  <c r="E343" i="12" s="1"/>
  <c r="S346" i="1" a="1"/>
  <c r="S346" i="1" s="1"/>
  <c r="D343" i="12" s="1"/>
  <c r="T345" i="1" a="1"/>
  <c r="T345" i="1" s="1"/>
  <c r="E342" i="12" s="1"/>
  <c r="S345" i="1" a="1"/>
  <c r="S345" i="1" s="1"/>
  <c r="D342" i="12" s="1"/>
  <c r="T344" i="1" a="1"/>
  <c r="T344" i="1" s="1"/>
  <c r="E341" i="12" s="1"/>
  <c r="S344" i="1" a="1"/>
  <c r="S344" i="1" s="1"/>
  <c r="D341" i="12" s="1"/>
  <c r="T343" i="1" a="1"/>
  <c r="T343" i="1" s="1"/>
  <c r="E340" i="12" s="1"/>
  <c r="S343" i="1" a="1"/>
  <c r="S343" i="1" s="1"/>
  <c r="D340" i="12" s="1"/>
  <c r="T342" i="1" a="1"/>
  <c r="T342" i="1" s="1"/>
  <c r="E339" i="12" s="1"/>
  <c r="S342" i="1" a="1"/>
  <c r="S342" i="1" s="1"/>
  <c r="D339" i="12" s="1"/>
  <c r="T341" i="1" a="1"/>
  <c r="T341" i="1" s="1"/>
  <c r="E338" i="12" s="1"/>
  <c r="S341" i="1" a="1"/>
  <c r="S341" i="1" s="1"/>
  <c r="D338" i="12" s="1"/>
  <c r="T340" i="1" a="1"/>
  <c r="T340" i="1" s="1"/>
  <c r="E337" i="12" s="1"/>
  <c r="S340" i="1" a="1"/>
  <c r="S340" i="1" s="1"/>
  <c r="D337" i="12" s="1"/>
  <c r="T339" i="1" a="1"/>
  <c r="T339" i="1" s="1"/>
  <c r="E336" i="12" s="1"/>
  <c r="S339" i="1" a="1"/>
  <c r="S339" i="1" s="1"/>
  <c r="D336" i="12" s="1"/>
  <c r="T338" i="1" a="1"/>
  <c r="T338" i="1" s="1"/>
  <c r="E335" i="12" s="1"/>
  <c r="S338" i="1" a="1"/>
  <c r="S338" i="1" s="1"/>
  <c r="D335" i="12" s="1"/>
  <c r="T337" i="1" a="1"/>
  <c r="T337" i="1" s="1"/>
  <c r="E334" i="12" s="1"/>
  <c r="S337" i="1" a="1"/>
  <c r="S337" i="1" s="1"/>
  <c r="D334" i="12" s="1"/>
  <c r="T336" i="1" a="1"/>
  <c r="T336" i="1" s="1"/>
  <c r="E333" i="12" s="1"/>
  <c r="S336" i="1" a="1"/>
  <c r="S336" i="1" s="1"/>
  <c r="D333" i="12" s="1"/>
  <c r="T335" i="1" a="1"/>
  <c r="T335" i="1" s="1"/>
  <c r="E332" i="12" s="1"/>
  <c r="S335" i="1" a="1"/>
  <c r="S335" i="1" s="1"/>
  <c r="D332" i="12" s="1"/>
  <c r="T334" i="1" a="1"/>
  <c r="T334" i="1" s="1"/>
  <c r="E331" i="12" s="1"/>
  <c r="T333" i="1" a="1"/>
  <c r="T333" i="1" s="1"/>
  <c r="E330" i="12" s="1"/>
  <c r="S333" i="1" a="1"/>
  <c r="S333" i="1" s="1"/>
  <c r="D330" i="12" s="1"/>
  <c r="T332" i="1" a="1"/>
  <c r="T332" i="1" s="1"/>
  <c r="E329" i="12" s="1"/>
  <c r="S332" i="1" a="1"/>
  <c r="S332" i="1" s="1"/>
  <c r="D329" i="12" s="1"/>
  <c r="T331" i="1" a="1"/>
  <c r="T331" i="1" s="1"/>
  <c r="E328" i="12" s="1"/>
  <c r="S331" i="1" a="1"/>
  <c r="S331" i="1" s="1"/>
  <c r="D328" i="12" s="1"/>
  <c r="T330" i="1" a="1"/>
  <c r="T330" i="1" s="1"/>
  <c r="E327" i="12" s="1"/>
  <c r="S330" i="1" a="1"/>
  <c r="S330" i="1" s="1"/>
  <c r="D327" i="12" s="1"/>
  <c r="T329" i="1" a="1"/>
  <c r="T329" i="1" s="1"/>
  <c r="E326" i="12" s="1"/>
  <c r="S329" i="1" a="1"/>
  <c r="S329" i="1" s="1"/>
  <c r="D326" i="12" s="1"/>
  <c r="T328" i="1" a="1"/>
  <c r="T328" i="1" s="1"/>
  <c r="E325" i="12" s="1"/>
  <c r="S328" i="1" a="1"/>
  <c r="S328" i="1" s="1"/>
  <c r="D325" i="12" s="1"/>
  <c r="T327" i="1" a="1"/>
  <c r="T327" i="1" s="1"/>
  <c r="E324" i="12" s="1"/>
  <c r="S327" i="1" a="1"/>
  <c r="S327" i="1" s="1"/>
  <c r="D324" i="12" s="1"/>
  <c r="T326" i="1" a="1"/>
  <c r="T326" i="1" s="1"/>
  <c r="E323" i="12" s="1"/>
  <c r="S326" i="1" a="1"/>
  <c r="S326" i="1" s="1"/>
  <c r="D323" i="12" s="1"/>
  <c r="T325" i="1" a="1"/>
  <c r="T325" i="1" s="1"/>
  <c r="E322" i="12" s="1"/>
  <c r="S325" i="1" a="1"/>
  <c r="S325" i="1" s="1"/>
  <c r="D322" i="12" s="1"/>
  <c r="T324" i="1" a="1"/>
  <c r="T324" i="1" s="1"/>
  <c r="E321" i="12" s="1"/>
  <c r="S324" i="1" a="1"/>
  <c r="S324" i="1" s="1"/>
  <c r="D321" i="12" s="1"/>
  <c r="T323" i="1" a="1"/>
  <c r="T323" i="1" s="1"/>
  <c r="E320" i="12" s="1"/>
  <c r="S323" i="1" a="1"/>
  <c r="S323" i="1" s="1"/>
  <c r="D320" i="12" s="1"/>
  <c r="T322" i="1" a="1"/>
  <c r="T322" i="1" s="1"/>
  <c r="E319" i="12" s="1"/>
  <c r="S322" i="1" a="1"/>
  <c r="S322" i="1" s="1"/>
  <c r="D319" i="12" s="1"/>
  <c r="T321" i="1" a="1"/>
  <c r="T321" i="1" s="1"/>
  <c r="E318" i="12" s="1"/>
  <c r="S321" i="1" a="1"/>
  <c r="S321" i="1" s="1"/>
  <c r="D318" i="12" s="1"/>
  <c r="T320" i="1" a="1"/>
  <c r="T320" i="1" s="1"/>
  <c r="E317" i="12" s="1"/>
  <c r="S320" i="1" a="1"/>
  <c r="S320" i="1" s="1"/>
  <c r="D317" i="12" s="1"/>
  <c r="T319" i="1" a="1"/>
  <c r="T319" i="1" s="1"/>
  <c r="E316" i="12" s="1"/>
  <c r="S319" i="1" a="1"/>
  <c r="S319" i="1" s="1"/>
  <c r="D316" i="12" s="1"/>
  <c r="T318" i="1" a="1"/>
  <c r="T318" i="1" s="1"/>
  <c r="E315" i="12" s="1"/>
  <c r="S318" i="1" a="1"/>
  <c r="S318" i="1" s="1"/>
  <c r="D315" i="12" s="1"/>
  <c r="T317" i="1" a="1"/>
  <c r="T317" i="1" s="1"/>
  <c r="E314" i="12" s="1"/>
  <c r="S317" i="1" a="1"/>
  <c r="S317" i="1" s="1"/>
  <c r="D314" i="12" s="1"/>
  <c r="T316" i="1" a="1"/>
  <c r="T316" i="1" s="1"/>
  <c r="E313" i="12" s="1"/>
  <c r="S316" i="1" a="1"/>
  <c r="S316" i="1" s="1"/>
  <c r="D313" i="12" s="1"/>
  <c r="T315" i="1" a="1"/>
  <c r="T315" i="1" s="1"/>
  <c r="E312" i="12" s="1"/>
  <c r="S315" i="1" a="1"/>
  <c r="S315" i="1" s="1"/>
  <c r="D312" i="12" s="1"/>
  <c r="T314" i="1" a="1"/>
  <c r="T314" i="1" s="1"/>
  <c r="E311" i="12" s="1"/>
  <c r="S314" i="1" a="1"/>
  <c r="S314" i="1" s="1"/>
  <c r="D311" i="12" s="1"/>
  <c r="T313" i="1" a="1"/>
  <c r="T313" i="1" s="1"/>
  <c r="E310" i="12" s="1"/>
  <c r="S313" i="1" a="1"/>
  <c r="S313" i="1" s="1"/>
  <c r="D310" i="12" s="1"/>
  <c r="T312" i="1" a="1"/>
  <c r="T312" i="1" s="1"/>
  <c r="E309" i="12" s="1"/>
  <c r="S312" i="1" a="1"/>
  <c r="S312" i="1" s="1"/>
  <c r="D309" i="12" s="1"/>
  <c r="T310" i="1" a="1"/>
  <c r="T310" i="1" s="1"/>
  <c r="E307" i="12" s="1"/>
  <c r="S310" i="1" a="1"/>
  <c r="S310" i="1" s="1"/>
  <c r="D307" i="12" s="1"/>
  <c r="T309" i="1" a="1"/>
  <c r="T309" i="1" s="1"/>
  <c r="E306" i="12" s="1"/>
  <c r="S309" i="1" a="1"/>
  <c r="S309" i="1" s="1"/>
  <c r="D306" i="12" s="1"/>
  <c r="T308" i="1" a="1"/>
  <c r="T308" i="1" s="1"/>
  <c r="E305" i="12" s="1"/>
  <c r="S308" i="1" a="1"/>
  <c r="S308" i="1" s="1"/>
  <c r="D305" i="12" s="1"/>
  <c r="T307" i="1" a="1"/>
  <c r="T307" i="1" s="1"/>
  <c r="E304" i="12" s="1"/>
  <c r="S307" i="1" a="1"/>
  <c r="S307" i="1" s="1"/>
  <c r="D304" i="12" s="1"/>
  <c r="T306" i="1" a="1"/>
  <c r="T306" i="1" s="1"/>
  <c r="E303" i="12" s="1"/>
  <c r="S306" i="1" a="1"/>
  <c r="S306" i="1" s="1"/>
  <c r="D303" i="12" s="1"/>
  <c r="T305" i="1" a="1"/>
  <c r="T305" i="1" s="1"/>
  <c r="E302" i="12" s="1"/>
  <c r="S305" i="1" a="1"/>
  <c r="S305" i="1" s="1"/>
  <c r="D302" i="12" s="1"/>
  <c r="T304" i="1" a="1"/>
  <c r="T304" i="1" s="1"/>
  <c r="E301" i="12" s="1"/>
  <c r="S304" i="1" a="1"/>
  <c r="S304" i="1" s="1"/>
  <c r="D301" i="12" s="1"/>
  <c r="T303" i="1" a="1"/>
  <c r="T303" i="1" s="1"/>
  <c r="E300" i="12" s="1"/>
  <c r="S303" i="1" a="1"/>
  <c r="S303" i="1" s="1"/>
  <c r="D300" i="12" s="1"/>
  <c r="T302" i="1" a="1"/>
  <c r="T302" i="1" s="1"/>
  <c r="E299" i="12" s="1"/>
  <c r="S302" i="1" a="1"/>
  <c r="S302" i="1" s="1"/>
  <c r="D299" i="12" s="1"/>
  <c r="T301" i="1" a="1"/>
  <c r="T301" i="1" s="1"/>
  <c r="E298" i="12" s="1"/>
  <c r="S301" i="1" a="1"/>
  <c r="S301" i="1" s="1"/>
  <c r="D298" i="12" s="1"/>
  <c r="T300" i="1" a="1"/>
  <c r="T300" i="1" s="1"/>
  <c r="E297" i="12" s="1"/>
  <c r="S300" i="1" a="1"/>
  <c r="S300" i="1" s="1"/>
  <c r="D297" i="12" s="1"/>
  <c r="T299" i="1" a="1"/>
  <c r="T299" i="1" s="1"/>
  <c r="E296" i="12" s="1"/>
  <c r="S299" i="1" a="1"/>
  <c r="S299" i="1" s="1"/>
  <c r="D296" i="12" s="1"/>
  <c r="T298" i="1" a="1"/>
  <c r="T298" i="1" s="1"/>
  <c r="E295" i="12" s="1"/>
  <c r="S298" i="1" a="1"/>
  <c r="S298" i="1" s="1"/>
  <c r="D295" i="12" s="1"/>
  <c r="T297" i="1" a="1"/>
  <c r="T297" i="1" s="1"/>
  <c r="E294" i="12" s="1"/>
  <c r="S297" i="1" a="1"/>
  <c r="S297" i="1" s="1"/>
  <c r="D294" i="12" s="1"/>
  <c r="T296" i="1" a="1"/>
  <c r="T296" i="1" s="1"/>
  <c r="E293" i="12" s="1"/>
  <c r="S296" i="1" a="1"/>
  <c r="S296" i="1" s="1"/>
  <c r="D293" i="12" s="1"/>
  <c r="T295" i="1" a="1"/>
  <c r="T295" i="1" s="1"/>
  <c r="E292" i="12" s="1"/>
  <c r="S295" i="1" a="1"/>
  <c r="S295" i="1" s="1"/>
  <c r="D292" i="12" s="1"/>
  <c r="T294" i="1" a="1"/>
  <c r="T294" i="1" s="1"/>
  <c r="E291" i="12" s="1"/>
  <c r="S294" i="1" a="1"/>
  <c r="S294" i="1" s="1"/>
  <c r="D291" i="12" s="1"/>
  <c r="T292" i="1" a="1"/>
  <c r="T292" i="1" s="1"/>
  <c r="E289" i="12" s="1"/>
  <c r="S292" i="1" a="1"/>
  <c r="S292" i="1" s="1"/>
  <c r="D289" i="12" s="1"/>
  <c r="T291" i="1" a="1"/>
  <c r="T291" i="1" s="1"/>
  <c r="E288" i="12" s="1"/>
  <c r="S291" i="1" a="1"/>
  <c r="S291" i="1" s="1"/>
  <c r="D288" i="12" s="1"/>
  <c r="T290" i="1" a="1"/>
  <c r="T290" i="1" s="1"/>
  <c r="E287" i="12" s="1"/>
  <c r="S290" i="1" a="1"/>
  <c r="S290" i="1" s="1"/>
  <c r="D287" i="12" s="1"/>
  <c r="T289" i="1" a="1"/>
  <c r="T289" i="1" s="1"/>
  <c r="E286" i="12" s="1"/>
  <c r="S289" i="1" a="1"/>
  <c r="S289" i="1" s="1"/>
  <c r="D286" i="12" s="1"/>
  <c r="T288" i="1" a="1"/>
  <c r="T288" i="1" s="1"/>
  <c r="E285" i="12" s="1"/>
  <c r="S288" i="1" a="1"/>
  <c r="S288" i="1" s="1"/>
  <c r="D285" i="12" s="1"/>
  <c r="T286" i="1" a="1"/>
  <c r="T286" i="1" s="1"/>
  <c r="E283" i="12" s="1"/>
  <c r="S286" i="1" a="1"/>
  <c r="S286" i="1" s="1"/>
  <c r="D283" i="12" s="1"/>
  <c r="T283" i="1" a="1"/>
  <c r="T283" i="1" s="1"/>
  <c r="E280" i="12" s="1"/>
  <c r="S283" i="1" a="1"/>
  <c r="S283" i="1" s="1"/>
  <c r="D280" i="12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D276" i="12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D272" i="12" s="1"/>
  <c r="T274" i="1" a="1"/>
  <c r="T274" i="1" s="1"/>
  <c r="E271" i="12" s="1"/>
  <c r="S274" i="1" a="1"/>
  <c r="S274" i="1" s="1"/>
  <c r="D271" i="12" s="1"/>
  <c r="T273" i="1" a="1"/>
  <c r="T273" i="1" s="1"/>
  <c r="E270" i="12" s="1"/>
  <c r="S273" i="1" a="1"/>
  <c r="S273" i="1" s="1"/>
  <c r="D270" i="12" s="1"/>
  <c r="T272" i="1" a="1"/>
  <c r="T272" i="1" s="1"/>
  <c r="E269" i="12" s="1"/>
  <c r="S272" i="1" a="1"/>
  <c r="S272" i="1" s="1"/>
  <c r="D269" i="12" s="1"/>
  <c r="T271" i="1" a="1"/>
  <c r="T271" i="1" s="1"/>
  <c r="E268" i="12" s="1"/>
  <c r="S271" i="1" a="1"/>
  <c r="S271" i="1" s="1"/>
  <c r="D268" i="12" s="1"/>
  <c r="T270" i="1" a="1"/>
  <c r="T270" i="1" s="1"/>
  <c r="E267" i="12" s="1"/>
  <c r="S270" i="1" a="1"/>
  <c r="S270" i="1" s="1"/>
  <c r="D267" i="12" s="1"/>
  <c r="T269" i="1" a="1"/>
  <c r="T269" i="1" s="1"/>
  <c r="E266" i="12" s="1"/>
  <c r="S269" i="1" a="1"/>
  <c r="S269" i="1" s="1"/>
  <c r="D266" i="12" s="1"/>
  <c r="T268" i="1" a="1"/>
  <c r="T268" i="1" s="1"/>
  <c r="E265" i="12" s="1"/>
  <c r="S268" i="1" a="1"/>
  <c r="S268" i="1" s="1"/>
  <c r="D265" i="12" s="1"/>
  <c r="T267" i="1" a="1"/>
  <c r="T267" i="1" s="1"/>
  <c r="E264" i="12" s="1"/>
  <c r="S267" i="1" a="1"/>
  <c r="S267" i="1" s="1"/>
  <c r="D264" i="12" s="1"/>
  <c r="T266" i="1" a="1"/>
  <c r="T266" i="1" s="1"/>
  <c r="E263" i="12" s="1"/>
  <c r="S266" i="1" a="1"/>
  <c r="S266" i="1" s="1"/>
  <c r="D263" i="12" s="1"/>
  <c r="T265" i="1" a="1"/>
  <c r="T265" i="1" s="1"/>
  <c r="E262" i="12" s="1"/>
  <c r="S265" i="1" a="1"/>
  <c r="S265" i="1" s="1"/>
  <c r="D262" i="12" s="1"/>
  <c r="T264" i="1" a="1"/>
  <c r="T264" i="1" s="1"/>
  <c r="E261" i="12" s="1"/>
  <c r="S264" i="1" a="1"/>
  <c r="S264" i="1" s="1"/>
  <c r="D261" i="12" s="1"/>
  <c r="T263" i="1" a="1"/>
  <c r="T263" i="1" s="1"/>
  <c r="E260" i="12" s="1"/>
  <c r="S263" i="1" a="1"/>
  <c r="S263" i="1" s="1"/>
  <c r="D260" i="12" s="1"/>
  <c r="T262" i="1" a="1"/>
  <c r="T262" i="1" s="1"/>
  <c r="E259" i="12" s="1"/>
  <c r="S262" i="1" a="1"/>
  <c r="S262" i="1" s="1"/>
  <c r="D259" i="12" s="1"/>
  <c r="T261" i="1" a="1"/>
  <c r="T261" i="1" s="1"/>
  <c r="E258" i="12" s="1"/>
  <c r="S261" i="1" a="1"/>
  <c r="S261" i="1" s="1"/>
  <c r="D258" i="12" s="1"/>
  <c r="T260" i="1" a="1"/>
  <c r="T260" i="1" s="1"/>
  <c r="E257" i="12" s="1"/>
  <c r="S260" i="1" a="1"/>
  <c r="S260" i="1" s="1"/>
  <c r="D257" i="12" s="1"/>
  <c r="T259" i="1" a="1"/>
  <c r="T259" i="1" s="1"/>
  <c r="E256" i="12" s="1"/>
  <c r="S259" i="1" a="1"/>
  <c r="S259" i="1" s="1"/>
  <c r="D256" i="12" s="1"/>
  <c r="T258" i="1" a="1"/>
  <c r="T258" i="1" s="1"/>
  <c r="E255" i="12" s="1"/>
  <c r="S258" i="1" a="1"/>
  <c r="S258" i="1" s="1"/>
  <c r="D255" i="12" s="1"/>
  <c r="T257" i="1" a="1"/>
  <c r="T257" i="1" s="1"/>
  <c r="E254" i="12" s="1"/>
  <c r="S257" i="1" a="1"/>
  <c r="S257" i="1" s="1"/>
  <c r="D254" i="12" s="1"/>
  <c r="T256" i="1" a="1"/>
  <c r="T256" i="1" s="1"/>
  <c r="E253" i="12" s="1"/>
  <c r="S256" i="1" a="1"/>
  <c r="S256" i="1" s="1"/>
  <c r="D253" i="12" s="1"/>
  <c r="T255" i="1" a="1"/>
  <c r="T255" i="1" s="1"/>
  <c r="E252" i="12" s="1"/>
  <c r="S255" i="1" a="1"/>
  <c r="S255" i="1" s="1"/>
  <c r="D252" i="12" s="1"/>
  <c r="T254" i="1" a="1"/>
  <c r="T254" i="1" s="1"/>
  <c r="E251" i="12" s="1"/>
  <c r="S254" i="1" a="1"/>
  <c r="S254" i="1" s="1"/>
  <c r="D251" i="12" s="1"/>
  <c r="T253" i="1" a="1"/>
  <c r="T253" i="1" s="1"/>
  <c r="E250" i="12" s="1"/>
  <c r="S253" i="1" a="1"/>
  <c r="S253" i="1" s="1"/>
  <c r="D250" i="12" s="1"/>
  <c r="T250" i="1" a="1"/>
  <c r="T250" i="1" s="1"/>
  <c r="E247" i="12" s="1"/>
  <c r="S250" i="1" a="1"/>
  <c r="S250" i="1" s="1"/>
  <c r="D247" i="12" s="1"/>
  <c r="T249" i="1" a="1"/>
  <c r="T249" i="1" s="1"/>
  <c r="E246" i="12" s="1"/>
  <c r="S249" i="1" a="1"/>
  <c r="S249" i="1" s="1"/>
  <c r="D246" i="12" s="1"/>
  <c r="T248" i="1" a="1"/>
  <c r="T248" i="1" s="1"/>
  <c r="E245" i="12" s="1"/>
  <c r="S248" i="1" a="1"/>
  <c r="S248" i="1" s="1"/>
  <c r="D245" i="12" s="1"/>
  <c r="T240" i="1" a="1"/>
  <c r="T240" i="1" s="1"/>
  <c r="E237" i="12" s="1"/>
  <c r="S240" i="1" a="1"/>
  <c r="S240" i="1" s="1"/>
  <c r="D237" i="12" s="1"/>
  <c r="T234" i="1" a="1"/>
  <c r="T234" i="1" s="1"/>
  <c r="E231" i="12" s="1"/>
  <c r="S234" i="1" a="1"/>
  <c r="S234" i="1" s="1"/>
  <c r="D231" i="12" s="1"/>
  <c r="T232" i="1" a="1"/>
  <c r="T232" i="1" s="1"/>
  <c r="E229" i="12" s="1"/>
  <c r="S232" i="1" a="1"/>
  <c r="S232" i="1" s="1"/>
  <c r="D229" i="12" s="1"/>
  <c r="T231" i="1" a="1"/>
  <c r="T231" i="1" s="1"/>
  <c r="E228" i="12" s="1"/>
  <c r="S231" i="1" a="1"/>
  <c r="S231" i="1" s="1"/>
  <c r="D228" i="12" s="1"/>
  <c r="T230" i="1" a="1"/>
  <c r="T230" i="1" s="1"/>
  <c r="E227" i="12" s="1"/>
  <c r="S230" i="1" a="1"/>
  <c r="S230" i="1" s="1"/>
  <c r="D227" i="12" s="1"/>
  <c r="T228" i="1" a="1"/>
  <c r="T228" i="1" s="1"/>
  <c r="E225" i="12" s="1"/>
  <c r="S228" i="1" a="1"/>
  <c r="S228" i="1" s="1"/>
  <c r="D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T224" i="1" a="1"/>
  <c r="T224" i="1" s="1"/>
  <c r="E221" i="12" s="1"/>
  <c r="S224" i="1" a="1"/>
  <c r="S224" i="1" s="1"/>
  <c r="D221" i="12" s="1"/>
  <c r="T221" i="1" a="1"/>
  <c r="T221" i="1" s="1"/>
  <c r="E218" i="12" s="1"/>
  <c r="S221" i="1" a="1"/>
  <c r="S221" i="1" s="1"/>
  <c r="D218" i="12" s="1"/>
  <c r="T220" i="1" a="1"/>
  <c r="T220" i="1" s="1"/>
  <c r="E217" i="12" s="1"/>
  <c r="S220" i="1" a="1"/>
  <c r="S220" i="1" s="1"/>
  <c r="D217" i="12" s="1"/>
  <c r="T217" i="1" a="1"/>
  <c r="T217" i="1" s="1"/>
  <c r="E214" i="12" s="1"/>
  <c r="S217" i="1" a="1"/>
  <c r="S217" i="1" s="1"/>
  <c r="D214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T213" i="1" a="1"/>
  <c r="T213" i="1" s="1"/>
  <c r="E210" i="12" s="1"/>
  <c r="S213" i="1" a="1"/>
  <c r="S213" i="1" s="1"/>
  <c r="D210" i="12" s="1"/>
  <c r="T210" i="1" a="1"/>
  <c r="T210" i="1" s="1"/>
  <c r="E207" i="12" s="1"/>
  <c r="S210" i="1" a="1"/>
  <c r="S210" i="1" s="1"/>
  <c r="D207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T200" i="1" a="1"/>
  <c r="T200" i="1" s="1"/>
  <c r="E197" i="12" s="1"/>
  <c r="S200" i="1" a="1"/>
  <c r="S200" i="1" s="1"/>
  <c r="D197" i="12" s="1"/>
  <c r="T199" i="1" a="1"/>
  <c r="T199" i="1" s="1"/>
  <c r="E196" i="12" s="1"/>
  <c r="S199" i="1" a="1"/>
  <c r="S199" i="1" s="1"/>
  <c r="D196" i="12" s="1"/>
  <c r="T198" i="1" a="1"/>
  <c r="T198" i="1" s="1"/>
  <c r="E195" i="12" s="1"/>
  <c r="S198" i="1" a="1"/>
  <c r="S198" i="1" s="1"/>
  <c r="D195" i="12" s="1"/>
  <c r="T197" i="1" a="1"/>
  <c r="T197" i="1" s="1"/>
  <c r="E194" i="12" s="1"/>
  <c r="S197" i="1" a="1"/>
  <c r="S197" i="1" s="1"/>
  <c r="D194" i="12" s="1"/>
  <c r="T196" i="1" a="1"/>
  <c r="T196" i="1" s="1"/>
  <c r="E193" i="12" s="1"/>
  <c r="S196" i="1" a="1"/>
  <c r="S196" i="1" s="1"/>
  <c r="D193" i="12" s="1"/>
  <c r="T195" i="1" a="1"/>
  <c r="T195" i="1" s="1"/>
  <c r="E192" i="12" s="1"/>
  <c r="S195" i="1" a="1"/>
  <c r="S195" i="1" s="1"/>
  <c r="D192" i="12" s="1"/>
  <c r="T193" i="1" a="1"/>
  <c r="T193" i="1" s="1"/>
  <c r="E190" i="12" s="1"/>
  <c r="S193" i="1" a="1"/>
  <c r="S193" i="1" s="1"/>
  <c r="D190" i="12" s="1"/>
  <c r="T188" i="1" a="1"/>
  <c r="T188" i="1" s="1"/>
  <c r="E185" i="12" s="1"/>
  <c r="S188" i="1" a="1"/>
  <c r="S188" i="1" s="1"/>
  <c r="D185" i="12" s="1"/>
  <c r="T187" i="1" a="1"/>
  <c r="T187" i="1" s="1"/>
  <c r="E184" i="12" s="1"/>
  <c r="S187" i="1" a="1"/>
  <c r="S187" i="1" s="1"/>
  <c r="D184" i="12" s="1"/>
  <c r="T182" i="1" a="1"/>
  <c r="T182" i="1" s="1"/>
  <c r="E179" i="12" s="1"/>
  <c r="S182" i="1" a="1"/>
  <c r="S182" i="1" s="1"/>
  <c r="D179" i="12" s="1"/>
  <c r="T180" i="1" a="1"/>
  <c r="T180" i="1" s="1"/>
  <c r="E177" i="12" s="1"/>
  <c r="S180" i="1" a="1"/>
  <c r="S180" i="1" s="1"/>
  <c r="D177" i="12" s="1"/>
  <c r="T179" i="1" a="1"/>
  <c r="T179" i="1" s="1"/>
  <c r="E176" i="12" s="1"/>
  <c r="S179" i="1" a="1"/>
  <c r="S179" i="1" s="1"/>
  <c r="D176" i="12" s="1"/>
  <c r="T178" i="1" a="1"/>
  <c r="T178" i="1" s="1"/>
  <c r="E175" i="12" s="1"/>
  <c r="S178" i="1" a="1"/>
  <c r="S178" i="1" s="1"/>
  <c r="D175" i="12" s="1"/>
  <c r="T177" i="1" a="1"/>
  <c r="T177" i="1" s="1"/>
  <c r="E174" i="12" s="1"/>
  <c r="S177" i="1" a="1"/>
  <c r="S177" i="1" s="1"/>
  <c r="D174" i="12" s="1"/>
  <c r="T176" i="1" a="1"/>
  <c r="T176" i="1" s="1"/>
  <c r="E173" i="12" s="1"/>
  <c r="S176" i="1" a="1"/>
  <c r="S176" i="1" s="1"/>
  <c r="D173" i="12" s="1"/>
  <c r="T172" i="1" a="1"/>
  <c r="T172" i="1" s="1"/>
  <c r="E169" i="12" s="1"/>
  <c r="S172" i="1" a="1"/>
  <c r="S172" i="1" s="1"/>
  <c r="D169" i="12" s="1"/>
  <c r="T171" i="1" a="1"/>
  <c r="T171" i="1" s="1"/>
  <c r="E168" i="12" s="1"/>
  <c r="S171" i="1" a="1"/>
  <c r="S171" i="1" s="1"/>
  <c r="D168" i="12" s="1"/>
  <c r="T168" i="1" a="1"/>
  <c r="T168" i="1" s="1"/>
  <c r="E165" i="12" s="1"/>
  <c r="S168" i="1" a="1"/>
  <c r="S168" i="1" s="1"/>
  <c r="D165" i="12" s="1"/>
  <c r="T167" i="1" a="1"/>
  <c r="T167" i="1" s="1"/>
  <c r="E164" i="12" s="1"/>
  <c r="S167" i="1" a="1"/>
  <c r="S167" i="1" s="1"/>
  <c r="D164" i="12" s="1"/>
  <c r="T166" i="1" a="1"/>
  <c r="T166" i="1" s="1"/>
  <c r="E163" i="12" s="1"/>
  <c r="S166" i="1" a="1"/>
  <c r="S166" i="1" s="1"/>
  <c r="D163" i="12" s="1"/>
  <c r="T164" i="1" a="1"/>
  <c r="T164" i="1" s="1"/>
  <c r="E161" i="12" s="1"/>
  <c r="S164" i="1" a="1"/>
  <c r="S164" i="1" s="1"/>
  <c r="D161" i="12" s="1"/>
  <c r="T163" i="1" a="1"/>
  <c r="T163" i="1" s="1"/>
  <c r="E160" i="12" s="1"/>
  <c r="S163" i="1" a="1"/>
  <c r="S163" i="1" s="1"/>
  <c r="D160" i="12" s="1"/>
  <c r="T162" i="1" a="1"/>
  <c r="T162" i="1" s="1"/>
  <c r="E159" i="12" s="1"/>
  <c r="S162" i="1" a="1"/>
  <c r="S162" i="1" s="1"/>
  <c r="D159" i="12" s="1"/>
  <c r="T161" i="1" a="1"/>
  <c r="T161" i="1" s="1"/>
  <c r="E158" i="12" s="1"/>
  <c r="S161" i="1" a="1"/>
  <c r="S161" i="1" s="1"/>
  <c r="D158" i="12" s="1"/>
  <c r="T160" i="1" a="1"/>
  <c r="T160" i="1" s="1"/>
  <c r="E157" i="12" s="1"/>
  <c r="S160" i="1" a="1"/>
  <c r="S160" i="1" s="1"/>
  <c r="D157" i="12" s="1"/>
  <c r="T155" i="1" a="1"/>
  <c r="T155" i="1" s="1"/>
  <c r="E152" i="12" s="1"/>
  <c r="S155" i="1" a="1"/>
  <c r="S155" i="1" s="1"/>
  <c r="D152" i="12" s="1"/>
  <c r="T152" i="1" a="1"/>
  <c r="T152" i="1" s="1"/>
  <c r="E149" i="12" s="1"/>
  <c r="S152" i="1" a="1"/>
  <c r="S152" i="1" s="1"/>
  <c r="D149" i="12" s="1"/>
  <c r="T151" i="1" a="1"/>
  <c r="T151" i="1" s="1"/>
  <c r="E148" i="12" s="1"/>
  <c r="S151" i="1" a="1"/>
  <c r="S151" i="1" s="1"/>
  <c r="D148" i="12" s="1"/>
  <c r="T146" i="1" a="1"/>
  <c r="T146" i="1" s="1"/>
  <c r="E143" i="12" s="1"/>
  <c r="S146" i="1" a="1"/>
  <c r="S146" i="1" s="1"/>
  <c r="D143" i="12" s="1"/>
  <c r="T145" i="1" a="1"/>
  <c r="T145" i="1" s="1"/>
  <c r="E142" i="12" s="1"/>
  <c r="S145" i="1" a="1"/>
  <c r="S145" i="1" s="1"/>
  <c r="D142" i="12" s="1"/>
  <c r="T143" i="1" a="1"/>
  <c r="T143" i="1" s="1"/>
  <c r="E140" i="12" s="1"/>
  <c r="S143" i="1" a="1"/>
  <c r="S143" i="1" s="1"/>
  <c r="D140" i="12" s="1"/>
  <c r="T140" i="1" a="1"/>
  <c r="T140" i="1" s="1"/>
  <c r="E137" i="12" s="1"/>
  <c r="S140" i="1" a="1"/>
  <c r="S140" i="1" s="1"/>
  <c r="D137" i="12" s="1"/>
  <c r="T138" i="1" a="1"/>
  <c r="T138" i="1" s="1"/>
  <c r="E135" i="12" s="1"/>
  <c r="S138" i="1" a="1"/>
  <c r="S138" i="1" s="1"/>
  <c r="D135" i="12" s="1"/>
  <c r="T136" i="1" a="1"/>
  <c r="T136" i="1" s="1"/>
  <c r="E133" i="12" s="1"/>
  <c r="S136" i="1" a="1"/>
  <c r="S136" i="1" s="1"/>
  <c r="D133" i="12" s="1"/>
  <c r="T133" i="1" a="1"/>
  <c r="T133" i="1" s="1"/>
  <c r="E130" i="12" s="1"/>
  <c r="S133" i="1" a="1"/>
  <c r="S133" i="1" s="1"/>
  <c r="D130" i="12" s="1"/>
  <c r="T132" i="1" a="1"/>
  <c r="T132" i="1" s="1"/>
  <c r="E129" i="12" s="1"/>
  <c r="S132" i="1" a="1"/>
  <c r="S132" i="1" s="1"/>
  <c r="D129" i="12" s="1"/>
  <c r="T125" i="1" a="1"/>
  <c r="T125" i="1" s="1"/>
  <c r="E122" i="12" s="1"/>
  <c r="S125" i="1" a="1"/>
  <c r="S125" i="1" s="1"/>
  <c r="D122" i="12" s="1"/>
  <c r="T124" i="1" a="1"/>
  <c r="T124" i="1" s="1"/>
  <c r="E121" i="12" s="1"/>
  <c r="S124" i="1" a="1"/>
  <c r="S124" i="1" s="1"/>
  <c r="D121" i="12" s="1"/>
  <c r="T120" i="1" a="1"/>
  <c r="T120" i="1" s="1"/>
  <c r="E117" i="12" s="1"/>
  <c r="S120" i="1" a="1"/>
  <c r="S120" i="1" s="1"/>
  <c r="D117" i="12" s="1"/>
  <c r="T119" i="1" a="1"/>
  <c r="T119" i="1" s="1"/>
  <c r="E116" i="12" s="1"/>
  <c r="S119" i="1" a="1"/>
  <c r="S119" i="1" s="1"/>
  <c r="D116" i="12" s="1"/>
  <c r="T118" i="1" a="1"/>
  <c r="T118" i="1" s="1"/>
  <c r="E115" i="12" s="1"/>
  <c r="S118" i="1" a="1"/>
  <c r="S118" i="1" s="1"/>
  <c r="D115" i="12" s="1"/>
  <c r="T117" i="1" a="1"/>
  <c r="T117" i="1" s="1"/>
  <c r="E114" i="12" s="1"/>
  <c r="S117" i="1" a="1"/>
  <c r="S117" i="1" s="1"/>
  <c r="D114" i="12" s="1"/>
  <c r="T115" i="1" a="1"/>
  <c r="T115" i="1" s="1"/>
  <c r="E112" i="12" s="1"/>
  <c r="S115" i="1" a="1"/>
  <c r="S115" i="1" s="1"/>
  <c r="D112" i="12" s="1"/>
  <c r="T112" i="1" a="1"/>
  <c r="T112" i="1" s="1"/>
  <c r="E109" i="12" s="1"/>
  <c r="S112" i="1" a="1"/>
  <c r="S112" i="1" s="1"/>
  <c r="D109" i="12" s="1"/>
  <c r="T111" i="1" a="1"/>
  <c r="T111" i="1" s="1"/>
  <c r="E108" i="12" s="1"/>
  <c r="S111" i="1" a="1"/>
  <c r="S111" i="1" s="1"/>
  <c r="D108" i="12" s="1"/>
  <c r="T110" i="1" a="1"/>
  <c r="T110" i="1" s="1"/>
  <c r="E107" i="12" s="1"/>
  <c r="S110" i="1" a="1"/>
  <c r="S110" i="1" s="1"/>
  <c r="D107" i="12" s="1"/>
  <c r="T106" i="1" a="1"/>
  <c r="T106" i="1" s="1"/>
  <c r="E103" i="12" s="1"/>
  <c r="S106" i="1" a="1"/>
  <c r="S106" i="1" s="1"/>
  <c r="D103" i="12" s="1"/>
  <c r="T105" i="1" a="1"/>
  <c r="T105" i="1" s="1"/>
  <c r="E102" i="12" s="1"/>
  <c r="S105" i="1" a="1"/>
  <c r="S105" i="1" s="1"/>
  <c r="D102" i="12" s="1"/>
  <c r="T104" i="1" a="1"/>
  <c r="T104" i="1" s="1"/>
  <c r="E101" i="12" s="1"/>
  <c r="S104" i="1" a="1"/>
  <c r="S104" i="1" s="1"/>
  <c r="D101" i="12" s="1"/>
  <c r="T101" i="1" a="1"/>
  <c r="T101" i="1" s="1"/>
  <c r="E98" i="12" s="1"/>
  <c r="S101" i="1" a="1"/>
  <c r="S101" i="1" s="1"/>
  <c r="D98" i="12" s="1"/>
  <c r="T99" i="1" a="1"/>
  <c r="T99" i="1" s="1"/>
  <c r="E96" i="12" s="1"/>
  <c r="S99" i="1" a="1"/>
  <c r="S99" i="1" s="1"/>
  <c r="D96" i="12" s="1"/>
  <c r="T96" i="1" a="1"/>
  <c r="T96" i="1" s="1"/>
  <c r="E93" i="12" s="1"/>
  <c r="S96" i="1" a="1"/>
  <c r="S96" i="1" s="1"/>
  <c r="D93" i="12" s="1"/>
  <c r="T92" i="1" a="1"/>
  <c r="T92" i="1" s="1"/>
  <c r="E89" i="12" s="1"/>
  <c r="S92" i="1" a="1"/>
  <c r="S92" i="1" s="1"/>
  <c r="D89" i="12" s="1"/>
  <c r="T89" i="1" a="1"/>
  <c r="T89" i="1" s="1"/>
  <c r="E86" i="12" s="1"/>
  <c r="S89" i="1" a="1"/>
  <c r="S89" i="1" s="1"/>
  <c r="D86" i="12" s="1"/>
  <c r="T88" i="1" a="1"/>
  <c r="T88" i="1" s="1"/>
  <c r="E85" i="12" s="1"/>
  <c r="S88" i="1" a="1"/>
  <c r="S88" i="1" s="1"/>
  <c r="D85" i="12" s="1"/>
  <c r="T87" i="1" a="1"/>
  <c r="T87" i="1" s="1"/>
  <c r="E84" i="12" s="1"/>
  <c r="S87" i="1" a="1"/>
  <c r="S87" i="1" s="1"/>
  <c r="D84" i="12" s="1"/>
  <c r="T86" i="1" a="1"/>
  <c r="T86" i="1" s="1"/>
  <c r="E83" i="12" s="1"/>
  <c r="S86" i="1" a="1"/>
  <c r="S86" i="1" s="1"/>
  <c r="D83" i="12" s="1"/>
  <c r="T85" i="1" a="1"/>
  <c r="T85" i="1" s="1"/>
  <c r="E82" i="12" s="1"/>
  <c r="S85" i="1" a="1"/>
  <c r="S85" i="1" s="1"/>
  <c r="D82" i="12" s="1"/>
  <c r="T84" i="1" a="1"/>
  <c r="T84" i="1" s="1"/>
  <c r="E81" i="12" s="1"/>
  <c r="S84" i="1" a="1"/>
  <c r="S84" i="1" s="1"/>
  <c r="D81" i="12" s="1"/>
  <c r="T78" i="1" a="1"/>
  <c r="T78" i="1" s="1"/>
  <c r="E75" i="12" s="1"/>
  <c r="S78" i="1" a="1"/>
  <c r="S78" i="1" s="1"/>
  <c r="D75" i="12" s="1"/>
  <c r="T77" i="1" a="1"/>
  <c r="T77" i="1" s="1"/>
  <c r="E74" i="12" s="1"/>
  <c r="S77" i="1" a="1"/>
  <c r="S77" i="1" s="1"/>
  <c r="D74" i="12" s="1"/>
  <c r="T76" i="1" a="1"/>
  <c r="T76" i="1" s="1"/>
  <c r="E73" i="12" s="1"/>
  <c r="S76" i="1" a="1"/>
  <c r="S76" i="1" s="1"/>
  <c r="D73" i="12" s="1"/>
  <c r="T75" i="1" a="1"/>
  <c r="T75" i="1" s="1"/>
  <c r="E72" i="12" s="1"/>
  <c r="S75" i="1" a="1"/>
  <c r="S75" i="1" s="1"/>
  <c r="D72" i="12" s="1"/>
  <c r="T73" i="1" a="1"/>
  <c r="T73" i="1" s="1"/>
  <c r="E70" i="12" s="1"/>
  <c r="S73" i="1" a="1"/>
  <c r="S73" i="1" s="1"/>
  <c r="D70" i="12" s="1"/>
  <c r="T69" i="1" a="1"/>
  <c r="T69" i="1" s="1"/>
  <c r="E66" i="12" s="1"/>
  <c r="S69" i="1" a="1"/>
  <c r="S69" i="1" s="1"/>
  <c r="D66" i="12" s="1"/>
  <c r="T67" i="1" a="1"/>
  <c r="T67" i="1" s="1"/>
  <c r="E64" i="12" s="1"/>
  <c r="S67" i="1" a="1"/>
  <c r="S67" i="1" s="1"/>
  <c r="D64" i="12" s="1"/>
  <c r="T66" i="1" a="1"/>
  <c r="T66" i="1" s="1"/>
  <c r="E63" i="12" s="1"/>
  <c r="S66" i="1" a="1"/>
  <c r="S66" i="1" s="1"/>
  <c r="D63" i="12" s="1"/>
  <c r="T65" i="1" a="1"/>
  <c r="T65" i="1" s="1"/>
  <c r="E62" i="12" s="1"/>
  <c r="S65" i="1" a="1"/>
  <c r="S65" i="1" s="1"/>
  <c r="D62" i="12" s="1"/>
  <c r="T60" i="1" a="1"/>
  <c r="T60" i="1" s="1"/>
  <c r="E57" i="12" s="1"/>
  <c r="S60" i="1" a="1"/>
  <c r="S60" i="1" s="1"/>
  <c r="D57" i="12" s="1"/>
  <c r="T58" i="1" a="1"/>
  <c r="T58" i="1" s="1"/>
  <c r="E55" i="12" s="1"/>
  <c r="S58" i="1" a="1"/>
  <c r="S58" i="1" s="1"/>
  <c r="D55" i="12" s="1"/>
  <c r="T57" i="1" a="1"/>
  <c r="T57" i="1" s="1"/>
  <c r="E54" i="12" s="1"/>
  <c r="S57" i="1" a="1"/>
  <c r="S57" i="1" s="1"/>
  <c r="D54" i="12" s="1"/>
  <c r="T54" i="1" a="1"/>
  <c r="T54" i="1" s="1"/>
  <c r="E51" i="12" s="1"/>
  <c r="S54" i="1" a="1"/>
  <c r="S54" i="1" s="1"/>
  <c r="D51" i="12" s="1"/>
  <c r="T53" i="1" a="1"/>
  <c r="T53" i="1" s="1"/>
  <c r="E50" i="12" s="1"/>
  <c r="S53" i="1" a="1"/>
  <c r="S53" i="1" s="1"/>
  <c r="D50" i="12" s="1"/>
  <c r="T52" i="1" a="1"/>
  <c r="T52" i="1" s="1"/>
  <c r="E49" i="12" s="1"/>
  <c r="S52" i="1" a="1"/>
  <c r="S52" i="1" s="1"/>
  <c r="D49" i="12" s="1"/>
  <c r="T51" i="1" a="1"/>
  <c r="T51" i="1" s="1"/>
  <c r="E48" i="12" s="1"/>
  <c r="S51" i="1" a="1"/>
  <c r="S51" i="1" s="1"/>
  <c r="D48" i="12" s="1"/>
  <c r="T50" i="1" a="1"/>
  <c r="T50" i="1" s="1"/>
  <c r="E47" i="12" s="1"/>
  <c r="S50" i="1" a="1"/>
  <c r="S50" i="1" s="1"/>
  <c r="D47" i="12" s="1"/>
  <c r="T49" i="1" a="1"/>
  <c r="T49" i="1" s="1"/>
  <c r="E46" i="12" s="1"/>
  <c r="S49" i="1" a="1"/>
  <c r="S49" i="1" s="1"/>
  <c r="D46" i="12" s="1"/>
  <c r="T48" i="1" a="1"/>
  <c r="T48" i="1" s="1"/>
  <c r="E45" i="12" s="1"/>
  <c r="S48" i="1" a="1"/>
  <c r="S48" i="1" s="1"/>
  <c r="D45" i="12" s="1"/>
  <c r="T47" i="1" a="1"/>
  <c r="T47" i="1" s="1"/>
  <c r="E44" i="12" s="1"/>
  <c r="S47" i="1" a="1"/>
  <c r="S47" i="1" s="1"/>
  <c r="D44" i="12" s="1"/>
  <c r="T46" i="1" a="1"/>
  <c r="T46" i="1" s="1"/>
  <c r="E43" i="12" s="1"/>
  <c r="S46" i="1" a="1"/>
  <c r="S46" i="1" s="1"/>
  <c r="D43" i="12" s="1"/>
  <c r="T45" i="1" a="1"/>
  <c r="T45" i="1" s="1"/>
  <c r="E42" i="12" s="1"/>
  <c r="S45" i="1" a="1"/>
  <c r="S45" i="1" s="1"/>
  <c r="D42" i="12" s="1"/>
  <c r="T44" i="1" a="1"/>
  <c r="T44" i="1" s="1"/>
  <c r="E41" i="12" s="1"/>
  <c r="S44" i="1" a="1"/>
  <c r="S44" i="1" s="1"/>
  <c r="D41" i="12" s="1"/>
  <c r="T43" i="1" a="1"/>
  <c r="T43" i="1" s="1"/>
  <c r="E40" i="12" s="1"/>
  <c r="S43" i="1" a="1"/>
  <c r="S43" i="1" s="1"/>
  <c r="D40" i="12" s="1"/>
  <c r="T41" i="1" a="1"/>
  <c r="T41" i="1" s="1"/>
  <c r="E38" i="12" s="1"/>
  <c r="S41" i="1" a="1"/>
  <c r="S41" i="1" s="1"/>
  <c r="D38" i="12" s="1"/>
  <c r="T40" i="1" a="1"/>
  <c r="T40" i="1" s="1"/>
  <c r="E37" i="12" s="1"/>
  <c r="S40" i="1" a="1"/>
  <c r="S40" i="1" s="1"/>
  <c r="D37" i="12" s="1"/>
  <c r="T39" i="1" a="1"/>
  <c r="T39" i="1" s="1"/>
  <c r="E36" i="12" s="1"/>
  <c r="S39" i="1" a="1"/>
  <c r="S39" i="1" s="1"/>
  <c r="D36" i="12" s="1"/>
  <c r="T37" i="1" a="1"/>
  <c r="T37" i="1" s="1"/>
  <c r="E34" i="12" s="1"/>
  <c r="S37" i="1" a="1"/>
  <c r="S37" i="1" s="1"/>
  <c r="D34" i="12" s="1"/>
  <c r="T36" i="1" a="1"/>
  <c r="T36" i="1" s="1"/>
  <c r="E33" i="12" s="1"/>
  <c r="S36" i="1" a="1"/>
  <c r="S36" i="1" s="1"/>
  <c r="D33" i="12" s="1"/>
  <c r="T35" i="1" a="1"/>
  <c r="T35" i="1" s="1"/>
  <c r="E32" i="12" s="1"/>
  <c r="S35" i="1" a="1"/>
  <c r="S35" i="1" s="1"/>
  <c r="D32" i="12" s="1"/>
  <c r="T33" i="1" a="1"/>
  <c r="T33" i="1" s="1"/>
  <c r="E30" i="12" s="1"/>
  <c r="S33" i="1" a="1"/>
  <c r="S33" i="1" s="1"/>
  <c r="D30" i="12" s="1"/>
  <c r="T31" i="1" a="1"/>
  <c r="T31" i="1" s="1"/>
  <c r="E28" i="12" s="1"/>
  <c r="S31" i="1" a="1"/>
  <c r="S31" i="1" s="1"/>
  <c r="D28" i="12" s="1"/>
  <c r="T28" i="1" a="1"/>
  <c r="T28" i="1" s="1"/>
  <c r="E25" i="12" s="1"/>
  <c r="S28" i="1" a="1"/>
  <c r="S28" i="1" s="1"/>
  <c r="D25" i="12" s="1"/>
  <c r="T27" i="1" a="1"/>
  <c r="T27" i="1" s="1"/>
  <c r="E24" i="12" s="1"/>
  <c r="S27" i="1" a="1"/>
  <c r="S27" i="1" s="1"/>
  <c r="D24" i="12" s="1"/>
  <c r="T26" i="1" a="1"/>
  <c r="T26" i="1" s="1"/>
  <c r="E23" i="12" s="1"/>
  <c r="S26" i="1" a="1"/>
  <c r="S26" i="1" s="1"/>
  <c r="D23" i="12" s="1"/>
  <c r="T24" i="1" a="1"/>
  <c r="T24" i="1" s="1"/>
  <c r="E21" i="12" s="1"/>
  <c r="S24" i="1" a="1"/>
  <c r="S24" i="1" s="1"/>
  <c r="D21" i="12" s="1"/>
  <c r="T22" i="1" a="1"/>
  <c r="T22" i="1" s="1"/>
  <c r="E19" i="12" s="1"/>
  <c r="S22" i="1" a="1"/>
  <c r="S22" i="1" s="1"/>
  <c r="D19" i="12" s="1"/>
  <c r="T15" i="1" a="1"/>
  <c r="T15" i="1" s="1"/>
  <c r="E12" i="12" s="1"/>
  <c r="S15" i="1" a="1"/>
  <c r="S15" i="1" s="1"/>
  <c r="D12" i="12" s="1"/>
  <c r="T14" i="1" a="1"/>
  <c r="T14" i="1" s="1"/>
  <c r="E11" i="12" s="1"/>
  <c r="S14" i="1" a="1"/>
  <c r="S14" i="1" s="1"/>
  <c r="D11" i="12" s="1"/>
  <c r="T12" i="1" a="1"/>
  <c r="T12" i="1" s="1"/>
  <c r="E9" i="12" s="1"/>
  <c r="S12" i="1" a="1"/>
  <c r="S12" i="1" s="1"/>
  <c r="D9" i="12" s="1"/>
  <c r="T11" i="1" a="1"/>
  <c r="T11" i="1" s="1"/>
  <c r="E8" i="12" s="1"/>
  <c r="S11" i="1" a="1"/>
  <c r="S11" i="1" s="1"/>
  <c r="D8" i="12" s="1"/>
  <c r="T10" i="1" a="1"/>
  <c r="T10" i="1" s="1"/>
  <c r="E7" i="12" s="1"/>
  <c r="S10" i="1" a="1"/>
  <c r="S10" i="1" s="1"/>
  <c r="D7" i="12" s="1"/>
  <c r="T9" i="1" a="1"/>
  <c r="T9" i="1" s="1"/>
  <c r="E6" i="12" s="1"/>
  <c r="S9" i="1" a="1"/>
  <c r="S9" i="1" s="1"/>
  <c r="D6" i="12" s="1"/>
  <c r="N252" i="1" a="1"/>
  <c r="N252" i="1" s="1"/>
  <c r="L249" i="12" s="1"/>
  <c r="N109" i="1" a="1"/>
  <c r="N109" i="1" s="1"/>
  <c r="N97" i="1" a="1"/>
  <c r="N97" i="1" s="1"/>
  <c r="L94" i="12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N391" i="1" a="1"/>
  <c r="N391" i="1" s="1"/>
  <c r="L388" i="12" s="1"/>
  <c r="N390" i="1" a="1"/>
  <c r="N390" i="1" s="1"/>
  <c r="L387" i="12" s="1"/>
  <c r="N389" i="1" a="1"/>
  <c r="N389" i="1" s="1"/>
  <c r="N388" i="1" a="1"/>
  <c r="N388" i="1" s="1"/>
  <c r="L385" i="12" s="1"/>
  <c r="N387" i="1" a="1"/>
  <c r="N387" i="1" s="1"/>
  <c r="L384" i="12" s="1"/>
  <c r="N386" i="1" a="1"/>
  <c r="N386" i="1" s="1"/>
  <c r="N385" i="1" a="1"/>
  <c r="N385" i="1" s="1"/>
  <c r="L382" i="12" s="1"/>
  <c r="N384" i="1" a="1"/>
  <c r="N384" i="1" s="1"/>
  <c r="L381" i="12" s="1"/>
  <c r="N383" i="1" a="1"/>
  <c r="N383" i="1" s="1"/>
  <c r="N382" i="1" a="1"/>
  <c r="N382" i="1" s="1"/>
  <c r="N381" i="1" a="1"/>
  <c r="N381" i="1" s="1"/>
  <c r="L378" i="12" s="1"/>
  <c r="N380" i="1" a="1"/>
  <c r="N380" i="1" s="1"/>
  <c r="L377" i="12" s="1"/>
  <c r="N379" i="1" a="1"/>
  <c r="N379" i="1" s="1"/>
  <c r="L376" i="12" s="1"/>
  <c r="N378" i="1" a="1"/>
  <c r="N378" i="1" s="1"/>
  <c r="L375" i="12" s="1"/>
  <c r="N377" i="1" a="1"/>
  <c r="N377" i="1" s="1"/>
  <c r="L374" i="12" s="1"/>
  <c r="N376" i="1" a="1"/>
  <c r="N376" i="1" s="1"/>
  <c r="L373" i="12" s="1"/>
  <c r="N375" i="1" a="1"/>
  <c r="N375" i="1" s="1"/>
  <c r="L372" i="12" s="1"/>
  <c r="N374" i="1" a="1"/>
  <c r="N374" i="1" s="1"/>
  <c r="L371" i="12" s="1"/>
  <c r="N373" i="1" a="1"/>
  <c r="N373" i="1" s="1"/>
  <c r="N372" i="1" a="1"/>
  <c r="N372" i="1" s="1"/>
  <c r="L369" i="12" s="1"/>
  <c r="N371" i="1" a="1"/>
  <c r="N371" i="1" s="1"/>
  <c r="N370" i="1" a="1"/>
  <c r="N370" i="1" s="1"/>
  <c r="L367" i="12" s="1"/>
  <c r="N369" i="1" a="1"/>
  <c r="N369" i="1" s="1"/>
  <c r="L366" i="12" s="1"/>
  <c r="N368" i="1" a="1"/>
  <c r="N368" i="1" s="1"/>
  <c r="N367" i="1" a="1"/>
  <c r="N367" i="1" s="1"/>
  <c r="L364" i="12" s="1"/>
  <c r="N366" i="1" a="1"/>
  <c r="N366" i="1" s="1"/>
  <c r="L363" i="12" s="1"/>
  <c r="N365" i="1" a="1"/>
  <c r="N365" i="1" s="1"/>
  <c r="N364" i="1" a="1"/>
  <c r="N364" i="1" s="1"/>
  <c r="L361" i="12" s="1"/>
  <c r="N363" i="1" a="1"/>
  <c r="N363" i="1" s="1"/>
  <c r="L360" i="12" s="1"/>
  <c r="N362" i="1" a="1"/>
  <c r="N362" i="1" s="1"/>
  <c r="N361" i="1" a="1"/>
  <c r="N361" i="1" s="1"/>
  <c r="L358" i="12" s="1"/>
  <c r="N360" i="1" a="1"/>
  <c r="N360" i="1" s="1"/>
  <c r="L357" i="12" s="1"/>
  <c r="N359" i="1" a="1"/>
  <c r="N359" i="1" s="1"/>
  <c r="N358" i="1" a="1"/>
  <c r="N358" i="1" s="1"/>
  <c r="N357" i="1" a="1"/>
  <c r="N357" i="1" s="1"/>
  <c r="L354" i="12" s="1"/>
  <c r="N356" i="1" a="1"/>
  <c r="N356" i="1" s="1"/>
  <c r="L353" i="12" s="1"/>
  <c r="N355" i="1" a="1"/>
  <c r="N355" i="1" s="1"/>
  <c r="L352" i="12" s="1"/>
  <c r="N354" i="1" a="1"/>
  <c r="N354" i="1" s="1"/>
  <c r="L351" i="12" s="1"/>
  <c r="N353" i="1" a="1"/>
  <c r="N353" i="1" s="1"/>
  <c r="L349" i="12"/>
  <c r="L348" i="12"/>
  <c r="N350" i="1" a="1"/>
  <c r="N350" i="1" s="1"/>
  <c r="L347" i="12" s="1"/>
  <c r="N349" i="1" a="1"/>
  <c r="N349" i="1" s="1"/>
  <c r="L346" i="12" s="1"/>
  <c r="N348" i="1" a="1"/>
  <c r="N348" i="1" s="1"/>
  <c r="L345" i="12" s="1"/>
  <c r="N347" i="1" a="1"/>
  <c r="N347" i="1" s="1"/>
  <c r="N346" i="1" a="1"/>
  <c r="N346" i="1" s="1"/>
  <c r="L343" i="12" s="1"/>
  <c r="N345" i="1" a="1"/>
  <c r="N345" i="1" s="1"/>
  <c r="L342" i="12" s="1"/>
  <c r="N344" i="1" a="1"/>
  <c r="N344" i="1" s="1"/>
  <c r="L341" i="12" s="1"/>
  <c r="L340" i="12"/>
  <c r="N342" i="1" a="1"/>
  <c r="N342" i="1" s="1"/>
  <c r="L339" i="12" s="1"/>
  <c r="N341" i="1" a="1"/>
  <c r="N341" i="1" s="1"/>
  <c r="L338" i="12" s="1"/>
  <c r="N340" i="1" a="1"/>
  <c r="N340" i="1" s="1"/>
  <c r="L337" i="12" s="1"/>
  <c r="AN325" i="1"/>
  <c r="AN323" i="1"/>
  <c r="AN320" i="1"/>
  <c r="AN314" i="1"/>
  <c r="N307" i="1" a="1"/>
  <c r="N307" i="1" s="1"/>
  <c r="L304" i="12" s="1"/>
  <c r="AN304" i="1"/>
  <c r="N292" i="1" a="1"/>
  <c r="N292" i="1" s="1"/>
  <c r="L289" i="12" s="1"/>
  <c r="AN288" i="1"/>
  <c r="AN279" i="1"/>
  <c r="N278" i="1" a="1"/>
  <c r="N278" i="1" s="1"/>
  <c r="N277" i="1" a="1"/>
  <c r="N277" i="1" s="1"/>
  <c r="L274" i="12" s="1"/>
  <c r="N262" i="1" a="1"/>
  <c r="N262" i="1" s="1"/>
  <c r="N261" i="1" a="1"/>
  <c r="N261" i="1" s="1"/>
  <c r="N260" i="1" a="1"/>
  <c r="N260" i="1" s="1"/>
  <c r="L257" i="12" s="1"/>
  <c r="N259" i="1" a="1"/>
  <c r="N259" i="1" s="1"/>
  <c r="L256" i="12" s="1"/>
  <c r="N258" i="1" a="1"/>
  <c r="N258" i="1" s="1"/>
  <c r="L255" i="12" s="1"/>
  <c r="N257" i="1" a="1"/>
  <c r="N257" i="1" s="1"/>
  <c r="L254" i="12" s="1"/>
  <c r="N256" i="1" a="1"/>
  <c r="N256" i="1" s="1"/>
  <c r="N255" i="1" a="1"/>
  <c r="N255" i="1" s="1"/>
  <c r="L252" i="12" s="1"/>
  <c r="N254" i="1" a="1"/>
  <c r="N254" i="1" s="1"/>
  <c r="L251" i="12" s="1"/>
  <c r="N253" i="1" a="1"/>
  <c r="N253" i="1" s="1"/>
  <c r="N250" i="1" a="1"/>
  <c r="N250" i="1" s="1"/>
  <c r="N249" i="1" a="1"/>
  <c r="N249" i="1" s="1"/>
  <c r="N248" i="1" a="1"/>
  <c r="N248" i="1" s="1"/>
  <c r="L245" i="12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L227" i="12" s="1"/>
  <c r="N228" i="1" a="1"/>
  <c r="N228" i="1" s="1"/>
  <c r="N227" i="1" a="1"/>
  <c r="N227" i="1" s="1"/>
  <c r="L224" i="12" s="1"/>
  <c r="N226" i="1" a="1"/>
  <c r="N226" i="1" s="1"/>
  <c r="N224" i="1" a="1"/>
  <c r="N224" i="1" s="1"/>
  <c r="N221" i="1" a="1"/>
  <c r="N221" i="1" s="1"/>
  <c r="N220" i="1" a="1"/>
  <c r="N220" i="1" s="1"/>
  <c r="L217" i="12" s="1"/>
  <c r="N217" i="1" a="1"/>
  <c r="N217" i="1" s="1"/>
  <c r="N215" i="1" a="1"/>
  <c r="N215" i="1" s="1"/>
  <c r="N214" i="1" a="1"/>
  <c r="N214" i="1" s="1"/>
  <c r="L211" i="12" s="1"/>
  <c r="N213" i="1" a="1"/>
  <c r="N213" i="1" s="1"/>
  <c r="N210" i="1" a="1"/>
  <c r="N210" i="1" s="1"/>
  <c r="N208" i="1" a="1"/>
  <c r="N208" i="1" s="1"/>
  <c r="L205" i="12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L193" i="12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N179" i="1" a="1"/>
  <c r="N179" i="1" s="1"/>
  <c r="N178" i="1" a="1"/>
  <c r="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L163" i="12" s="1"/>
  <c r="N164" i="1" a="1"/>
  <c r="N164" i="1" s="1"/>
  <c r="L161" i="12" s="1"/>
  <c r="N163" i="1" a="1"/>
  <c r="N163" i="1" s="1"/>
  <c r="L160" i="12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N145" i="1" a="1"/>
  <c r="N145" i="1" s="1"/>
  <c r="L142" i="12" s="1"/>
  <c r="N143" i="1" a="1"/>
  <c r="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L103" i="12" s="1"/>
  <c r="N105" i="1" a="1"/>
  <c r="N105" i="1" s="1"/>
  <c r="N104" i="1" a="1"/>
  <c r="N104" i="1" s="1"/>
  <c r="L101" i="12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N67" i="1" a="1"/>
  <c r="N67" i="1" s="1"/>
  <c r="N66" i="1" a="1"/>
  <c r="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L49" i="12" s="1"/>
  <c r="N51" i="1" a="1"/>
  <c r="N51" i="1" s="1"/>
  <c r="N50" i="1" a="1"/>
  <c r="N50" i="1" s="1"/>
  <c r="N49" i="1" a="1"/>
  <c r="N49" i="1" s="1"/>
  <c r="N48" i="1" a="1"/>
  <c r="N48" i="1" s="1"/>
  <c r="N47" i="1" a="1"/>
  <c r="N47" i="1" s="1"/>
  <c r="N46" i="1" a="1"/>
  <c r="N46" i="1" s="1"/>
  <c r="N45" i="1" a="1"/>
  <c r="N45" i="1" s="1"/>
  <c r="N44" i="1" a="1"/>
  <c r="N44" i="1" s="1"/>
  <c r="N43" i="1" a="1"/>
  <c r="N43" i="1" s="1"/>
  <c r="N41" i="1" a="1"/>
  <c r="N41" i="1" s="1"/>
  <c r="N40" i="1" a="1"/>
  <c r="N40" i="1" s="1"/>
  <c r="N39" i="1" a="1"/>
  <c r="N39" i="1" s="1"/>
  <c r="N37" i="1" a="1"/>
  <c r="N37" i="1" s="1"/>
  <c r="N36" i="1" a="1"/>
  <c r="N36" i="1" s="1"/>
  <c r="N35" i="1" a="1"/>
  <c r="N35" i="1" s="1"/>
  <c r="N33" i="1" a="1"/>
  <c r="N33" i="1" s="1"/>
  <c r="N31" i="1" a="1"/>
  <c r="N31" i="1" s="1"/>
  <c r="N28" i="1" a="1"/>
  <c r="N28" i="1" s="1"/>
  <c r="N27" i="1" a="1"/>
  <c r="N27" i="1" s="1"/>
  <c r="N26" i="1" a="1"/>
  <c r="N26" i="1" s="1"/>
  <c r="N24" i="1" a="1"/>
  <c r="N24" i="1" s="1"/>
  <c r="N22" i="1" a="1"/>
  <c r="N22" i="1" s="1"/>
  <c r="N15" i="1" a="1"/>
  <c r="N15" i="1" s="1"/>
  <c r="N14" i="1" a="1"/>
  <c r="N14" i="1" s="1"/>
  <c r="N12" i="1" a="1"/>
  <c r="N12" i="1" s="1"/>
  <c r="N11" i="1" a="1"/>
  <c r="N11" i="1" s="1"/>
  <c r="N10" i="1" a="1"/>
  <c r="N10" i="1" s="1"/>
  <c r="L7" i="12" s="1"/>
  <c r="N9" i="1" a="1"/>
  <c r="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M391" i="1" a="1"/>
  <c r="M391" i="1" s="1"/>
  <c r="M390" i="1" a="1"/>
  <c r="M390" i="1" s="1"/>
  <c r="K387" i="12" s="1"/>
  <c r="M389" i="1" a="1"/>
  <c r="M389" i="1" s="1"/>
  <c r="M388" i="1" a="1"/>
  <c r="M388" i="1" s="1"/>
  <c r="M387" i="1" a="1"/>
  <c r="M387" i="1" s="1"/>
  <c r="M386" i="1" a="1"/>
  <c r="M386" i="1" s="1"/>
  <c r="K383" i="12" s="1"/>
  <c r="M385" i="1" a="1"/>
  <c r="M385" i="1" s="1"/>
  <c r="M384" i="1" a="1"/>
  <c r="M384" i="1" s="1"/>
  <c r="M383" i="1" a="1"/>
  <c r="M383" i="1" s="1"/>
  <c r="K380" i="12" s="1"/>
  <c r="M382" i="1" a="1"/>
  <c r="M382" i="1" s="1"/>
  <c r="M381" i="1" a="1"/>
  <c r="M381" i="1" s="1"/>
  <c r="K378" i="12" s="1"/>
  <c r="M380" i="1" a="1"/>
  <c r="M380" i="1" s="1"/>
  <c r="M379" i="1" a="1"/>
  <c r="M379" i="1" s="1"/>
  <c r="M378" i="1" a="1"/>
  <c r="M378" i="1" s="1"/>
  <c r="M377" i="1" a="1"/>
  <c r="M377" i="1" s="1"/>
  <c r="M376" i="1" a="1"/>
  <c r="M376" i="1" s="1"/>
  <c r="M375" i="1" a="1"/>
  <c r="M375" i="1" s="1"/>
  <c r="M374" i="1" a="1"/>
  <c r="M374" i="1" s="1"/>
  <c r="M373" i="1" a="1"/>
  <c r="M373" i="1" s="1"/>
  <c r="M372" i="1" a="1"/>
  <c r="M372" i="1" s="1"/>
  <c r="M371" i="1" a="1"/>
  <c r="M371" i="1" s="1"/>
  <c r="M370" i="1" a="1"/>
  <c r="M370" i="1" s="1"/>
  <c r="M369" i="1" a="1"/>
  <c r="M369" i="1" s="1"/>
  <c r="M368" i="1" a="1"/>
  <c r="M368" i="1" s="1"/>
  <c r="M367" i="1" a="1"/>
  <c r="M367" i="1" s="1"/>
  <c r="M366" i="1" a="1"/>
  <c r="M366" i="1" s="1"/>
  <c r="M365" i="1" a="1"/>
  <c r="M365" i="1" s="1"/>
  <c r="M364" i="1" a="1"/>
  <c r="M364" i="1" s="1"/>
  <c r="M363" i="1" a="1"/>
  <c r="M363" i="1" s="1"/>
  <c r="M362" i="1" a="1"/>
  <c r="M362" i="1" s="1"/>
  <c r="K359" i="12" s="1"/>
  <c r="M361" i="1" a="1"/>
  <c r="M361" i="1" s="1"/>
  <c r="M360" i="1" a="1"/>
  <c r="M360" i="1" s="1"/>
  <c r="M359" i="1" a="1"/>
  <c r="M359" i="1" s="1"/>
  <c r="M358" i="1" a="1"/>
  <c r="M358" i="1" s="1"/>
  <c r="K355" i="12" s="1"/>
  <c r="M357" i="1" a="1"/>
  <c r="M357" i="1" s="1"/>
  <c r="M356" i="1" a="1"/>
  <c r="M356" i="1" s="1"/>
  <c r="M355" i="1" a="1"/>
  <c r="M355" i="1" s="1"/>
  <c r="M354" i="1" a="1"/>
  <c r="M354" i="1" s="1"/>
  <c r="M353" i="1" a="1"/>
  <c r="M353" i="1" s="1"/>
  <c r="M350" i="1" a="1"/>
  <c r="M350" i="1" s="1"/>
  <c r="M349" i="1" a="1"/>
  <c r="M349" i="1" s="1"/>
  <c r="M348" i="1" a="1"/>
  <c r="M348" i="1" s="1"/>
  <c r="M347" i="1" a="1"/>
  <c r="M347" i="1" s="1"/>
  <c r="K344" i="12" s="1"/>
  <c r="M346" i="1" a="1"/>
  <c r="M346" i="1" s="1"/>
  <c r="M345" i="1" a="1"/>
  <c r="M345" i="1" s="1"/>
  <c r="M344" i="1" a="1"/>
  <c r="M344" i="1" s="1"/>
  <c r="M342" i="1" a="1"/>
  <c r="M342" i="1" s="1"/>
  <c r="M341" i="1" a="1"/>
  <c r="M341" i="1" s="1"/>
  <c r="K338" i="12" s="1"/>
  <c r="M340" i="1" a="1"/>
  <c r="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1" i="1"/>
  <c r="AM290" i="1"/>
  <c r="AM289" i="1"/>
  <c r="AM288" i="1"/>
  <c r="AM286" i="1"/>
  <c r="AM283" i="1"/>
  <c r="AM282" i="1"/>
  <c r="AM281" i="1"/>
  <c r="AM280" i="1"/>
  <c r="M278" i="1" a="1"/>
  <c r="M278" i="1" s="1"/>
  <c r="M277" i="1" a="1"/>
  <c r="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M261" i="1" a="1"/>
  <c r="M261" i="1" s="1"/>
  <c r="M260" i="1" a="1"/>
  <c r="M260" i="1" s="1"/>
  <c r="M259" i="1" a="1"/>
  <c r="M259" i="1" s="1"/>
  <c r="M258" i="1" a="1"/>
  <c r="M258" i="1" s="1"/>
  <c r="M257" i="1" a="1"/>
  <c r="M257" i="1" s="1"/>
  <c r="M256" i="1" a="1"/>
  <c r="M256" i="1" s="1"/>
  <c r="M255" i="1" a="1"/>
  <c r="M255" i="1" s="1"/>
  <c r="M254" i="1" a="1"/>
  <c r="M254" i="1" s="1"/>
  <c r="M253" i="1" a="1"/>
  <c r="M253" i="1" s="1"/>
  <c r="M250" i="1" a="1"/>
  <c r="M250" i="1" s="1"/>
  <c r="M249" i="1" a="1"/>
  <c r="M249" i="1" s="1"/>
  <c r="M248" i="1" a="1"/>
  <c r="M248" i="1" s="1"/>
  <c r="M240" i="1" a="1"/>
  <c r="M240" i="1" s="1"/>
  <c r="M234" i="1" a="1"/>
  <c r="M234" i="1" s="1"/>
  <c r="M232" i="1" a="1"/>
  <c r="M232" i="1" s="1"/>
  <c r="M231" i="1" a="1"/>
  <c r="M231" i="1" s="1"/>
  <c r="M230" i="1" a="1"/>
  <c r="M230" i="1" s="1"/>
  <c r="M228" i="1" a="1"/>
  <c r="M228" i="1" s="1"/>
  <c r="M227" i="1" a="1"/>
  <c r="M227" i="1" s="1"/>
  <c r="M226" i="1" a="1"/>
  <c r="M226" i="1" s="1"/>
  <c r="M224" i="1" a="1"/>
  <c r="M224" i="1" s="1"/>
  <c r="M222" i="1" a="1"/>
  <c r="M222" i="1" s="1"/>
  <c r="M221" i="1" a="1"/>
  <c r="M221" i="1" s="1"/>
  <c r="M220" i="1" a="1"/>
  <c r="M220" i="1" s="1"/>
  <c r="M217" i="1" a="1"/>
  <c r="M217" i="1" s="1"/>
  <c r="M215" i="1" a="1"/>
  <c r="M215" i="1" s="1"/>
  <c r="M214" i="1" a="1"/>
  <c r="M214" i="1" s="1"/>
  <c r="M213" i="1" a="1"/>
  <c r="M213" i="1" s="1"/>
  <c r="M212" i="1" a="1"/>
  <c r="M212" i="1" s="1"/>
  <c r="M210" i="1" a="1"/>
  <c r="M210" i="1" s="1"/>
  <c r="M208" i="1" a="1"/>
  <c r="M208" i="1" s="1"/>
  <c r="M207" i="1" a="1"/>
  <c r="M207" i="1" s="1"/>
  <c r="M206" i="1" a="1"/>
  <c r="M206" i="1" s="1"/>
  <c r="M205" i="1" a="1"/>
  <c r="M205" i="1" s="1"/>
  <c r="M203" i="1" a="1"/>
  <c r="M203" i="1" s="1"/>
  <c r="M202" i="1" a="1"/>
  <c r="M202" i="1" s="1"/>
  <c r="M201" i="1" a="1"/>
  <c r="M201" i="1" s="1"/>
  <c r="M200" i="1" a="1"/>
  <c r="M200" i="1" s="1"/>
  <c r="M199" i="1" a="1"/>
  <c r="M199" i="1" s="1"/>
  <c r="M198" i="1" a="1"/>
  <c r="M198" i="1" s="1"/>
  <c r="M197" i="1" a="1"/>
  <c r="M197" i="1" s="1"/>
  <c r="M196" i="1" a="1"/>
  <c r="M196" i="1" s="1"/>
  <c r="M195" i="1" a="1"/>
  <c r="M195" i="1" s="1"/>
  <c r="M193" i="1" a="1"/>
  <c r="M193" i="1" s="1"/>
  <c r="M191" i="1" a="1"/>
  <c r="M191" i="1" s="1"/>
  <c r="M188" i="1" a="1"/>
  <c r="M188" i="1" s="1"/>
  <c r="M187" i="1" a="1"/>
  <c r="M187" i="1" s="1"/>
  <c r="M182" i="1" a="1"/>
  <c r="M182" i="1" s="1"/>
  <c r="M180" i="1" a="1"/>
  <c r="M180" i="1" s="1"/>
  <c r="M179" i="1" a="1"/>
  <c r="M179" i="1" s="1"/>
  <c r="M178" i="1" a="1"/>
  <c r="M178" i="1" s="1"/>
  <c r="M177" i="1" a="1"/>
  <c r="M177" i="1" s="1"/>
  <c r="M176" i="1" a="1"/>
  <c r="M176" i="1" s="1"/>
  <c r="M175" i="1" a="1"/>
  <c r="M175" i="1" s="1"/>
  <c r="M172" i="1" a="1"/>
  <c r="M172" i="1" s="1"/>
  <c r="M171" i="1" a="1"/>
  <c r="M171" i="1" s="1"/>
  <c r="M168" i="1" a="1"/>
  <c r="M168" i="1" s="1"/>
  <c r="M167" i="1" a="1"/>
  <c r="M167" i="1" s="1"/>
  <c r="M166" i="1" a="1"/>
  <c r="M166" i="1" s="1"/>
  <c r="M164" i="1" a="1"/>
  <c r="M164" i="1" s="1"/>
  <c r="M163" i="1" a="1"/>
  <c r="M163" i="1" s="1"/>
  <c r="M162" i="1" a="1"/>
  <c r="M162" i="1" s="1"/>
  <c r="M161" i="1" a="1"/>
  <c r="M161" i="1" s="1"/>
  <c r="M160" i="1" a="1"/>
  <c r="M160" i="1" s="1"/>
  <c r="M158" i="1" a="1"/>
  <c r="M158" i="1" s="1"/>
  <c r="M155" i="1" a="1"/>
  <c r="M155" i="1" s="1"/>
  <c r="M152" i="1" a="1"/>
  <c r="M152" i="1" s="1"/>
  <c r="M151" i="1" a="1"/>
  <c r="M151" i="1" s="1"/>
  <c r="M146" i="1" a="1"/>
  <c r="M146" i="1" s="1"/>
  <c r="M145" i="1" a="1"/>
  <c r="M145" i="1" s="1"/>
  <c r="M143" i="1" a="1"/>
  <c r="M143" i="1" s="1"/>
  <c r="M140" i="1" a="1"/>
  <c r="M140" i="1" s="1"/>
  <c r="M139" i="1" a="1"/>
  <c r="M139" i="1" s="1"/>
  <c r="M138" i="1" a="1"/>
  <c r="M138" i="1" s="1"/>
  <c r="M136" i="1" a="1"/>
  <c r="M136" i="1" s="1"/>
  <c r="M133" i="1" a="1"/>
  <c r="M133" i="1" s="1"/>
  <c r="M132" i="1" a="1"/>
  <c r="M132" i="1" s="1"/>
  <c r="M131" i="1" a="1"/>
  <c r="M131" i="1" s="1"/>
  <c r="M125" i="1" a="1"/>
  <c r="M125" i="1" s="1"/>
  <c r="M124" i="1" a="1"/>
  <c r="M124" i="1" s="1"/>
  <c r="M123" i="1" a="1"/>
  <c r="M123" i="1" s="1"/>
  <c r="M120" i="1" a="1"/>
  <c r="M120" i="1" s="1"/>
  <c r="M119" i="1" a="1"/>
  <c r="M119" i="1" s="1"/>
  <c r="M118" i="1" a="1"/>
  <c r="M118" i="1" s="1"/>
  <c r="M117" i="1" a="1"/>
  <c r="M117" i="1" s="1"/>
  <c r="M116" i="1" a="1"/>
  <c r="M116" i="1" s="1"/>
  <c r="M115" i="1" a="1"/>
  <c r="M115" i="1" s="1"/>
  <c r="M112" i="1" a="1"/>
  <c r="M112" i="1" s="1"/>
  <c r="M111" i="1" a="1"/>
  <c r="M111" i="1" s="1"/>
  <c r="M110" i="1" a="1"/>
  <c r="M110" i="1" s="1"/>
  <c r="M107" i="1" a="1"/>
  <c r="M107" i="1" s="1"/>
  <c r="M106" i="1" a="1"/>
  <c r="M106" i="1" s="1"/>
  <c r="M105" i="1" a="1"/>
  <c r="M105" i="1" s="1"/>
  <c r="M104" i="1" a="1"/>
  <c r="M104" i="1" s="1"/>
  <c r="M101" i="1" a="1"/>
  <c r="M101" i="1" s="1"/>
  <c r="M99" i="1" a="1"/>
  <c r="M99" i="1" s="1"/>
  <c r="M96" i="1" a="1"/>
  <c r="M96" i="1" s="1"/>
  <c r="M92" i="1" a="1"/>
  <c r="M92" i="1" s="1"/>
  <c r="M89" i="1" a="1"/>
  <c r="M89" i="1" s="1"/>
  <c r="M88" i="1" a="1"/>
  <c r="M88" i="1" s="1"/>
  <c r="M87" i="1" a="1"/>
  <c r="M87" i="1" s="1"/>
  <c r="M86" i="1" a="1"/>
  <c r="M86" i="1" s="1"/>
  <c r="M85" i="1" a="1"/>
  <c r="M85" i="1" s="1"/>
  <c r="M84" i="1" a="1"/>
  <c r="M84" i="1" s="1"/>
  <c r="M78" i="1" a="1"/>
  <c r="M78" i="1" s="1"/>
  <c r="M77" i="1" a="1"/>
  <c r="M77" i="1" s="1"/>
  <c r="M76" i="1" a="1"/>
  <c r="M76" i="1" s="1"/>
  <c r="M75" i="1" a="1"/>
  <c r="M75" i="1" s="1"/>
  <c r="M73" i="1" a="1"/>
  <c r="M73" i="1" s="1"/>
  <c r="M71" i="1" a="1"/>
  <c r="M71" i="1" s="1"/>
  <c r="M69" i="1" a="1"/>
  <c r="M69" i="1" s="1"/>
  <c r="M67" i="1" a="1"/>
  <c r="M67" i="1" s="1"/>
  <c r="M66" i="1" a="1"/>
  <c r="M66" i="1" s="1"/>
  <c r="M65" i="1" a="1"/>
  <c r="M65" i="1" s="1"/>
  <c r="M60" i="1" a="1"/>
  <c r="M60" i="1" s="1"/>
  <c r="M58" i="1" a="1"/>
  <c r="M58" i="1" s="1"/>
  <c r="M57" i="1" a="1"/>
  <c r="M57" i="1" s="1"/>
  <c r="M54" i="1" a="1"/>
  <c r="M54" i="1" s="1"/>
  <c r="M53" i="1" a="1"/>
  <c r="M53" i="1" s="1"/>
  <c r="M52" i="1" a="1"/>
  <c r="M52" i="1" s="1"/>
  <c r="M51" i="1" a="1"/>
  <c r="M51" i="1" s="1"/>
  <c r="M50" i="1" a="1"/>
  <c r="M50" i="1" s="1"/>
  <c r="M49" i="1" a="1"/>
  <c r="M49" i="1" s="1"/>
  <c r="M48" i="1" a="1"/>
  <c r="M48" i="1" s="1"/>
  <c r="M47" i="1" a="1"/>
  <c r="M47" i="1" s="1"/>
  <c r="M46" i="1" a="1"/>
  <c r="M46" i="1" s="1"/>
  <c r="M45" i="1" a="1"/>
  <c r="M45" i="1" s="1"/>
  <c r="M44" i="1" a="1"/>
  <c r="M44" i="1" s="1"/>
  <c r="M43" i="1" a="1"/>
  <c r="M43" i="1" s="1"/>
  <c r="M41" i="1" a="1"/>
  <c r="M41" i="1" s="1"/>
  <c r="M40" i="1" a="1"/>
  <c r="M40" i="1" s="1"/>
  <c r="M39" i="1" a="1"/>
  <c r="M39" i="1" s="1"/>
  <c r="M37" i="1" a="1"/>
  <c r="M37" i="1" s="1"/>
  <c r="M36" i="1" a="1"/>
  <c r="M36" i="1" s="1"/>
  <c r="M35" i="1" a="1"/>
  <c r="M35" i="1" s="1"/>
  <c r="M33" i="1" a="1"/>
  <c r="M33" i="1" s="1"/>
  <c r="M31" i="1" a="1"/>
  <c r="M31" i="1" s="1"/>
  <c r="M28" i="1" a="1"/>
  <c r="M28" i="1" s="1"/>
  <c r="M27" i="1" a="1"/>
  <c r="M27" i="1" s="1"/>
  <c r="M26" i="1" a="1"/>
  <c r="M26" i="1" s="1"/>
  <c r="M24" i="1" a="1"/>
  <c r="M24" i="1" s="1"/>
  <c r="M22" i="1" a="1"/>
  <c r="M22" i="1" s="1"/>
  <c r="M15" i="1" a="1"/>
  <c r="M15" i="1" s="1"/>
  <c r="M14" i="1" a="1"/>
  <c r="M14" i="1" s="1"/>
  <c r="M12" i="1" a="1"/>
  <c r="M12" i="1" s="1"/>
  <c r="M11" i="1" a="1"/>
  <c r="M11" i="1" s="1"/>
  <c r="M10" i="1" a="1"/>
  <c r="M10" i="1" s="1"/>
  <c r="M9" i="1" a="1"/>
  <c r="M9" i="1" s="1"/>
  <c r="N6" i="1" a="1"/>
  <c r="N6" i="1" s="1"/>
  <c r="AN6" i="1" s="1"/>
  <c r="M6" i="1" a="1"/>
  <c r="M6" i="1" s="1"/>
  <c r="AM6" i="1" s="1"/>
  <c r="N247" i="1" a="1"/>
  <c r="N247" i="1" s="1"/>
  <c r="M247" i="1" a="1"/>
  <c r="M247" i="1" s="1"/>
  <c r="N246" i="1" a="1"/>
  <c r="N246" i="1" s="1"/>
  <c r="M246" i="1" a="1"/>
  <c r="M246" i="1" s="1"/>
  <c r="N245" i="1" a="1"/>
  <c r="N245" i="1" s="1"/>
  <c r="L242" i="12" s="1"/>
  <c r="M245" i="1" a="1"/>
  <c r="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S318" i="1"/>
  <c r="BS319" i="1"/>
  <c r="BS320" i="1"/>
  <c r="BS321" i="1"/>
  <c r="BS322" i="1"/>
  <c r="BR323" i="1"/>
  <c r="BS323" i="1"/>
  <c r="BR324" i="1"/>
  <c r="BS324" i="1"/>
  <c r="BS325" i="1"/>
  <c r="BS326" i="1"/>
  <c r="BS327" i="1"/>
  <c r="BS328" i="1"/>
  <c r="BS329" i="1"/>
  <c r="BS330" i="1"/>
  <c r="BS331" i="1"/>
  <c r="BR332" i="1"/>
  <c r="BS332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U232" i="1"/>
  <c r="U231" i="1"/>
  <c r="U230" i="1"/>
  <c r="U229" i="1"/>
  <c r="U226" i="1"/>
  <c r="U224" i="1"/>
  <c r="U223" i="1"/>
  <c r="U222" i="1"/>
  <c r="U221" i="1"/>
  <c r="R229" i="1"/>
  <c r="A229" i="1"/>
  <c r="A226" i="1"/>
  <c r="A224" i="1"/>
  <c r="G229" i="1"/>
  <c r="C229" i="1"/>
  <c r="A219" i="1"/>
  <c r="C219" i="1"/>
  <c r="G219" i="1"/>
  <c r="R219" i="1"/>
  <c r="U219" i="1"/>
  <c r="AY219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AY204" i="1"/>
  <c r="AY222" i="1"/>
  <c r="G222" i="1"/>
  <c r="C222" i="1"/>
  <c r="A222" i="1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AY194" i="1"/>
  <c r="A183" i="1"/>
  <c r="C183" i="1"/>
  <c r="G183" i="1"/>
  <c r="R183" i="1"/>
  <c r="AY183" i="1"/>
  <c r="A192" i="1"/>
  <c r="C192" i="1"/>
  <c r="G192" i="1"/>
  <c r="R192" i="1"/>
  <c r="AY192" i="1"/>
  <c r="A186" i="1"/>
  <c r="C186" i="1"/>
  <c r="G186" i="1"/>
  <c r="R186" i="1"/>
  <c r="AY186" i="1"/>
  <c r="A174" i="1"/>
  <c r="C174" i="1"/>
  <c r="G174" i="1"/>
  <c r="R174" i="1"/>
  <c r="AY174" i="1"/>
  <c r="A178" i="1"/>
  <c r="C178" i="1"/>
  <c r="G178" i="1"/>
  <c r="R178" i="1"/>
  <c r="AY178" i="1"/>
  <c r="A171" i="1"/>
  <c r="C171" i="1"/>
  <c r="F171" i="1"/>
  <c r="G171" i="1"/>
  <c r="AY171" i="1"/>
  <c r="AY148" i="1"/>
  <c r="AY147" i="1"/>
  <c r="R147" i="1"/>
  <c r="G147" i="1"/>
  <c r="C147" i="1"/>
  <c r="A147" i="1"/>
  <c r="A164" i="1"/>
  <c r="C164" i="1"/>
  <c r="G164" i="1"/>
  <c r="R164" i="1"/>
  <c r="AY164" i="1"/>
  <c r="A159" i="1"/>
  <c r="C159" i="1"/>
  <c r="G159" i="1"/>
  <c r="R159" i="1"/>
  <c r="AY159" i="1"/>
  <c r="A148" i="1"/>
  <c r="C148" i="1"/>
  <c r="G148" i="1"/>
  <c r="R148" i="1"/>
  <c r="F155" i="1"/>
  <c r="Q131" i="1"/>
  <c r="Q140" i="1"/>
  <c r="A59" i="1"/>
  <c r="A65" i="1"/>
  <c r="R59" i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Y13" i="1"/>
  <c r="C12" i="1"/>
  <c r="G12" i="1"/>
  <c r="R12" i="1"/>
  <c r="AY12" i="1"/>
  <c r="C14" i="1"/>
  <c r="G14" i="1"/>
  <c r="R14" i="1"/>
  <c r="AY14" i="1"/>
  <c r="C9" i="1"/>
  <c r="G9" i="1"/>
  <c r="R9" i="1"/>
  <c r="AY9" i="1"/>
  <c r="C10" i="1"/>
  <c r="G10" i="1"/>
  <c r="R10" i="1"/>
  <c r="AY10" i="1"/>
  <c r="C16" i="1"/>
  <c r="G16" i="1"/>
  <c r="R16" i="1"/>
  <c r="AY16" i="1"/>
  <c r="C6" i="1"/>
  <c r="G6" i="1"/>
  <c r="R6" i="1"/>
  <c r="AY6" i="1"/>
  <c r="BR6" i="1" s="1"/>
  <c r="BS6" i="1"/>
  <c r="C11" i="1"/>
  <c r="G11" i="1"/>
  <c r="R11" i="1"/>
  <c r="AY11" i="1"/>
  <c r="C8" i="1"/>
  <c r="R8" i="1"/>
  <c r="C15" i="1"/>
  <c r="R15" i="1"/>
  <c r="AY15" i="1"/>
  <c r="C289" i="1"/>
  <c r="R289" i="1"/>
  <c r="AY289" i="1"/>
  <c r="BR289" i="1" s="1"/>
  <c r="C18" i="1"/>
  <c r="R18" i="1"/>
  <c r="AY18" i="1"/>
  <c r="C28" i="1"/>
  <c r="G28" i="1"/>
  <c r="R28" i="1"/>
  <c r="AY28" i="1"/>
  <c r="C25" i="1"/>
  <c r="G25" i="1"/>
  <c r="R25" i="1"/>
  <c r="AY25" i="1"/>
  <c r="C20" i="1"/>
  <c r="G20" i="1"/>
  <c r="R20" i="1"/>
  <c r="AY20" i="1"/>
  <c r="C21" i="1"/>
  <c r="G21" i="1"/>
  <c r="R21" i="1"/>
  <c r="AY21" i="1"/>
  <c r="C26" i="1"/>
  <c r="G26" i="1"/>
  <c r="R26" i="1"/>
  <c r="AY26" i="1"/>
  <c r="C23" i="1"/>
  <c r="G23" i="1"/>
  <c r="R23" i="1"/>
  <c r="AY23" i="1"/>
  <c r="C19" i="1"/>
  <c r="G19" i="1"/>
  <c r="R19" i="1"/>
  <c r="AY19" i="1"/>
  <c r="C22" i="1"/>
  <c r="G22" i="1"/>
  <c r="R22" i="1"/>
  <c r="AY22" i="1"/>
  <c r="C17" i="1"/>
  <c r="G17" i="1"/>
  <c r="R17" i="1"/>
  <c r="AY17" i="1"/>
  <c r="C24" i="1"/>
  <c r="G24" i="1"/>
  <c r="R24" i="1"/>
  <c r="AY24" i="1"/>
  <c r="C27" i="1"/>
  <c r="G27" i="1"/>
  <c r="R27" i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AY37" i="1"/>
  <c r="C41" i="1"/>
  <c r="G41" i="1"/>
  <c r="R41" i="1"/>
  <c r="AY41" i="1"/>
  <c r="C38" i="1"/>
  <c r="G38" i="1"/>
  <c r="R38" i="1"/>
  <c r="AY38" i="1"/>
  <c r="C30" i="1"/>
  <c r="G30" i="1"/>
  <c r="R30" i="1"/>
  <c r="AY30" i="1"/>
  <c r="C34" i="1"/>
  <c r="G34" i="1"/>
  <c r="R34" i="1"/>
  <c r="AY34" i="1"/>
  <c r="C39" i="1"/>
  <c r="G39" i="1"/>
  <c r="R39" i="1"/>
  <c r="AY39" i="1"/>
  <c r="C35" i="1"/>
  <c r="G35" i="1"/>
  <c r="R35" i="1"/>
  <c r="AY35" i="1"/>
  <c r="C33" i="1"/>
  <c r="G33" i="1"/>
  <c r="R33" i="1"/>
  <c r="AY33" i="1"/>
  <c r="C32" i="1"/>
  <c r="G32" i="1"/>
  <c r="R32" i="1"/>
  <c r="AY32" i="1"/>
  <c r="C29" i="1"/>
  <c r="G29" i="1"/>
  <c r="R29" i="1"/>
  <c r="AY29" i="1"/>
  <c r="C36" i="1"/>
  <c r="G36" i="1"/>
  <c r="R36" i="1"/>
  <c r="AY36" i="1"/>
  <c r="C31" i="1"/>
  <c r="G31" i="1"/>
  <c r="R31" i="1"/>
  <c r="AY31" i="1"/>
  <c r="C40" i="1"/>
  <c r="G40" i="1"/>
  <c r="R40" i="1"/>
  <c r="AY40" i="1"/>
  <c r="R293" i="1"/>
  <c r="AY293" i="1"/>
  <c r="C44" i="1"/>
  <c r="G44" i="1"/>
  <c r="R44" i="1"/>
  <c r="AY44" i="1"/>
  <c r="C45" i="1"/>
  <c r="G45" i="1"/>
  <c r="R45" i="1"/>
  <c r="AY45" i="1"/>
  <c r="C54" i="1"/>
  <c r="G54" i="1"/>
  <c r="R54" i="1"/>
  <c r="AY54" i="1"/>
  <c r="C42" i="1"/>
  <c r="G42" i="1"/>
  <c r="R42" i="1"/>
  <c r="AY42" i="1"/>
  <c r="C284" i="1"/>
  <c r="G284" i="1"/>
  <c r="R284" i="1"/>
  <c r="AY284" i="1"/>
  <c r="BR284" i="1" s="1"/>
  <c r="C50" i="1"/>
  <c r="G50" i="1"/>
  <c r="R50" i="1"/>
  <c r="AY50" i="1"/>
  <c r="C51" i="1"/>
  <c r="G51" i="1"/>
  <c r="R51" i="1"/>
  <c r="AY51" i="1"/>
  <c r="C49" i="1"/>
  <c r="G49" i="1"/>
  <c r="R49" i="1"/>
  <c r="AY49" i="1"/>
  <c r="C46" i="1"/>
  <c r="G46" i="1"/>
  <c r="R46" i="1"/>
  <c r="AY46" i="1"/>
  <c r="C53" i="1"/>
  <c r="G53" i="1"/>
  <c r="R53" i="1"/>
  <c r="AY53" i="1"/>
  <c r="C43" i="1"/>
  <c r="G43" i="1"/>
  <c r="R43" i="1"/>
  <c r="AY43" i="1"/>
  <c r="C47" i="1"/>
  <c r="G47" i="1"/>
  <c r="R47" i="1"/>
  <c r="AY47" i="1"/>
  <c r="C52" i="1"/>
  <c r="G52" i="1"/>
  <c r="R52" i="1"/>
  <c r="AY52" i="1"/>
  <c r="C48" i="1"/>
  <c r="G48" i="1"/>
  <c r="R48" i="1"/>
  <c r="AY48" i="1"/>
  <c r="C294" i="1"/>
  <c r="G294" i="1"/>
  <c r="R294" i="1"/>
  <c r="AY294" i="1"/>
  <c r="C288" i="1"/>
  <c r="R288" i="1"/>
  <c r="AY288" i="1"/>
  <c r="BR288" i="1" s="1"/>
  <c r="C63" i="1"/>
  <c r="R63" i="1"/>
  <c r="AY63" i="1"/>
  <c r="C56" i="1"/>
  <c r="G56" i="1"/>
  <c r="AY56" i="1"/>
  <c r="C55" i="1"/>
  <c r="G55" i="1"/>
  <c r="R55" i="1"/>
  <c r="AY55" i="1"/>
  <c r="G57" i="1"/>
  <c r="R57" i="1"/>
  <c r="AY57" i="1"/>
  <c r="G64" i="1"/>
  <c r="R64" i="1"/>
  <c r="AY64" i="1"/>
  <c r="C58" i="1"/>
  <c r="G58" i="1"/>
  <c r="R58" i="1"/>
  <c r="AY58" i="1"/>
  <c r="C61" i="1"/>
  <c r="G61" i="1"/>
  <c r="R61" i="1"/>
  <c r="AY61" i="1"/>
  <c r="C66" i="1"/>
  <c r="G66" i="1"/>
  <c r="R66" i="1"/>
  <c r="AY66" i="1"/>
  <c r="C285" i="1"/>
  <c r="G285" i="1"/>
  <c r="R285" i="1"/>
  <c r="AY285" i="1"/>
  <c r="BR285" i="1" s="1"/>
  <c r="C286" i="1"/>
  <c r="G286" i="1"/>
  <c r="R286" i="1"/>
  <c r="AY286" i="1"/>
  <c r="BR286" i="1" s="1"/>
  <c r="C62" i="1"/>
  <c r="G62" i="1"/>
  <c r="R62" i="1"/>
  <c r="AY62" i="1"/>
  <c r="C60" i="1"/>
  <c r="G60" i="1"/>
  <c r="R60" i="1"/>
  <c r="AY60" i="1"/>
  <c r="C59" i="1"/>
  <c r="G59" i="1"/>
  <c r="AY59" i="1"/>
  <c r="C65" i="1"/>
  <c r="G65" i="1"/>
  <c r="R65" i="1"/>
  <c r="AY65" i="1"/>
  <c r="C67" i="1"/>
  <c r="G67" i="1"/>
  <c r="R67" i="1"/>
  <c r="AY67" i="1"/>
  <c r="C72" i="1"/>
  <c r="G72" i="1"/>
  <c r="R72" i="1"/>
  <c r="AY72" i="1"/>
  <c r="C74" i="1"/>
  <c r="G74" i="1"/>
  <c r="R74" i="1"/>
  <c r="AY74" i="1"/>
  <c r="C68" i="1"/>
  <c r="G68" i="1"/>
  <c r="R68" i="1"/>
  <c r="AY68" i="1"/>
  <c r="C75" i="1"/>
  <c r="G75" i="1"/>
  <c r="R75" i="1"/>
  <c r="AY75" i="1"/>
  <c r="C71" i="1"/>
  <c r="G71" i="1"/>
  <c r="R71" i="1"/>
  <c r="AY71" i="1"/>
  <c r="C70" i="1"/>
  <c r="G70" i="1"/>
  <c r="R70" i="1"/>
  <c r="AY70" i="1"/>
  <c r="C76" i="1"/>
  <c r="G76" i="1"/>
  <c r="R76" i="1"/>
  <c r="AY76" i="1"/>
  <c r="C77" i="1"/>
  <c r="G77" i="1"/>
  <c r="R77" i="1"/>
  <c r="AY77" i="1"/>
  <c r="C69" i="1"/>
  <c r="G69" i="1"/>
  <c r="R69" i="1"/>
  <c r="AY69" i="1"/>
  <c r="C73" i="1"/>
  <c r="G73" i="1"/>
  <c r="R73" i="1"/>
  <c r="AY73" i="1"/>
  <c r="C295" i="1"/>
  <c r="G295" i="1"/>
  <c r="R295" i="1"/>
  <c r="AY295" i="1"/>
  <c r="BR295" i="1" s="1"/>
  <c r="C78" i="1"/>
  <c r="G78" i="1"/>
  <c r="R78" i="1"/>
  <c r="AY78" i="1"/>
  <c r="C296" i="1"/>
  <c r="G296" i="1"/>
  <c r="R296" i="1"/>
  <c r="AY296" i="1"/>
  <c r="BR296" i="1" s="1"/>
  <c r="C80" i="1"/>
  <c r="G80" i="1"/>
  <c r="R80" i="1"/>
  <c r="AY80" i="1"/>
  <c r="C83" i="1"/>
  <c r="G83" i="1"/>
  <c r="R83" i="1"/>
  <c r="AY83" i="1"/>
  <c r="C79" i="1"/>
  <c r="G79" i="1"/>
  <c r="R79" i="1"/>
  <c r="AY79" i="1"/>
  <c r="C85" i="1"/>
  <c r="G85" i="1"/>
  <c r="R85" i="1"/>
  <c r="AY85" i="1"/>
  <c r="C82" i="1"/>
  <c r="G82" i="1"/>
  <c r="R82" i="1"/>
  <c r="AY82" i="1"/>
  <c r="C81" i="1"/>
  <c r="G81" i="1"/>
  <c r="R81" i="1"/>
  <c r="AY81" i="1"/>
  <c r="C86" i="1"/>
  <c r="G86" i="1"/>
  <c r="R86" i="1"/>
  <c r="AY86" i="1"/>
  <c r="C87" i="1"/>
  <c r="G87" i="1"/>
  <c r="R87" i="1"/>
  <c r="AY87" i="1"/>
  <c r="C88" i="1"/>
  <c r="G88" i="1"/>
  <c r="R88" i="1"/>
  <c r="AY88" i="1"/>
  <c r="C84" i="1"/>
  <c r="G84" i="1"/>
  <c r="R84" i="1"/>
  <c r="AY84" i="1"/>
  <c r="C297" i="1"/>
  <c r="G297" i="1"/>
  <c r="R297" i="1"/>
  <c r="AY297" i="1"/>
  <c r="BR297" i="1" s="1"/>
  <c r="C298" i="1"/>
  <c r="G298" i="1"/>
  <c r="R298" i="1"/>
  <c r="AY298" i="1"/>
  <c r="BR298" i="1" s="1"/>
  <c r="C299" i="1"/>
  <c r="G299" i="1"/>
  <c r="R299" i="1"/>
  <c r="AY299" i="1"/>
  <c r="BR299" i="1" s="1"/>
  <c r="C94" i="1"/>
  <c r="G94" i="1"/>
  <c r="R94" i="1"/>
  <c r="AY94" i="1"/>
  <c r="C90" i="1"/>
  <c r="G90" i="1"/>
  <c r="R90" i="1"/>
  <c r="AY90" i="1"/>
  <c r="C91" i="1"/>
  <c r="G91" i="1"/>
  <c r="R91" i="1"/>
  <c r="AY91" i="1"/>
  <c r="C97" i="1"/>
  <c r="G97" i="1"/>
  <c r="R97" i="1"/>
  <c r="AY97" i="1"/>
  <c r="C93" i="1"/>
  <c r="G93" i="1"/>
  <c r="R93" i="1"/>
  <c r="AY93" i="1"/>
  <c r="C92" i="1"/>
  <c r="G92" i="1"/>
  <c r="R92" i="1"/>
  <c r="AY92" i="1"/>
  <c r="C98" i="1"/>
  <c r="G98" i="1"/>
  <c r="R98" i="1"/>
  <c r="AY98" i="1"/>
  <c r="C89" i="1"/>
  <c r="G89" i="1"/>
  <c r="R89" i="1"/>
  <c r="AY89" i="1"/>
  <c r="C96" i="1"/>
  <c r="G96" i="1"/>
  <c r="R96" i="1"/>
  <c r="AY96" i="1"/>
  <c r="C95" i="1"/>
  <c r="G95" i="1"/>
  <c r="R95" i="1"/>
  <c r="AY95" i="1"/>
  <c r="C300" i="1"/>
  <c r="G300" i="1"/>
  <c r="R300" i="1"/>
  <c r="AY300" i="1"/>
  <c r="BR300" i="1" s="1"/>
  <c r="C110" i="1"/>
  <c r="G110" i="1"/>
  <c r="R110" i="1"/>
  <c r="AY110" i="1"/>
  <c r="C100" i="1"/>
  <c r="G100" i="1"/>
  <c r="R100" i="1"/>
  <c r="AY100" i="1"/>
  <c r="C103" i="1"/>
  <c r="G103" i="1"/>
  <c r="R103" i="1"/>
  <c r="AY103" i="1"/>
  <c r="C107" i="1"/>
  <c r="G107" i="1"/>
  <c r="R107" i="1"/>
  <c r="AY107" i="1"/>
  <c r="C108" i="1"/>
  <c r="G108" i="1"/>
  <c r="R108" i="1"/>
  <c r="AY108" i="1"/>
  <c r="C109" i="1"/>
  <c r="G109" i="1"/>
  <c r="R109" i="1"/>
  <c r="AY109" i="1"/>
  <c r="C102" i="1"/>
  <c r="G102" i="1"/>
  <c r="R102" i="1"/>
  <c r="AY102" i="1"/>
  <c r="C101" i="1"/>
  <c r="G101" i="1"/>
  <c r="R101" i="1"/>
  <c r="AY101" i="1"/>
  <c r="C111" i="1"/>
  <c r="G111" i="1"/>
  <c r="R111" i="1"/>
  <c r="AY111" i="1"/>
  <c r="C99" i="1"/>
  <c r="G99" i="1"/>
  <c r="R99" i="1"/>
  <c r="AY99" i="1"/>
  <c r="C104" i="1"/>
  <c r="G104" i="1"/>
  <c r="R104" i="1"/>
  <c r="AY104" i="1"/>
  <c r="C105" i="1"/>
  <c r="G105" i="1"/>
  <c r="R105" i="1"/>
  <c r="AY105" i="1"/>
  <c r="C106" i="1"/>
  <c r="G106" i="1"/>
  <c r="R106" i="1"/>
  <c r="AY106" i="1"/>
  <c r="C301" i="1"/>
  <c r="G301" i="1"/>
  <c r="R301" i="1"/>
  <c r="AY301" i="1"/>
  <c r="BR301" i="1" s="1"/>
  <c r="C115" i="1"/>
  <c r="G115" i="1"/>
  <c r="R115" i="1"/>
  <c r="AY115" i="1"/>
  <c r="C118" i="1"/>
  <c r="G118" i="1"/>
  <c r="R118" i="1"/>
  <c r="AY118" i="1"/>
  <c r="C114" i="1"/>
  <c r="G114" i="1"/>
  <c r="R114" i="1"/>
  <c r="AY114" i="1"/>
  <c r="C113" i="1"/>
  <c r="G113" i="1"/>
  <c r="R113" i="1"/>
  <c r="AY113" i="1"/>
  <c r="C116" i="1"/>
  <c r="G116" i="1"/>
  <c r="R116" i="1"/>
  <c r="AY116" i="1"/>
  <c r="C119" i="1"/>
  <c r="G119" i="1"/>
  <c r="R119" i="1"/>
  <c r="AY119" i="1"/>
  <c r="C112" i="1"/>
  <c r="G112" i="1"/>
  <c r="R112" i="1"/>
  <c r="AY112" i="1"/>
  <c r="C117" i="1"/>
  <c r="G117" i="1"/>
  <c r="R117" i="1"/>
  <c r="AY117" i="1"/>
  <c r="C302" i="1"/>
  <c r="G302" i="1"/>
  <c r="R302" i="1"/>
  <c r="AY302" i="1"/>
  <c r="BR302" i="1" s="1"/>
  <c r="C303" i="1"/>
  <c r="G303" i="1"/>
  <c r="R303" i="1"/>
  <c r="AY303" i="1"/>
  <c r="BR303" i="1" s="1"/>
  <c r="C122" i="1"/>
  <c r="G122" i="1"/>
  <c r="R122" i="1"/>
  <c r="AY122" i="1"/>
  <c r="C121" i="1"/>
  <c r="G121" i="1"/>
  <c r="R121" i="1"/>
  <c r="AY121" i="1"/>
  <c r="C123" i="1"/>
  <c r="G123" i="1"/>
  <c r="R123" i="1"/>
  <c r="AY123" i="1"/>
  <c r="C120" i="1"/>
  <c r="G120" i="1"/>
  <c r="R120" i="1"/>
  <c r="AY120" i="1"/>
  <c r="C124" i="1"/>
  <c r="G124" i="1"/>
  <c r="R124" i="1"/>
  <c r="AY124" i="1"/>
  <c r="C304" i="1"/>
  <c r="G304" i="1"/>
  <c r="R304" i="1"/>
  <c r="AY304" i="1"/>
  <c r="BR304" i="1" s="1"/>
  <c r="C305" i="1"/>
  <c r="G305" i="1"/>
  <c r="R305" i="1"/>
  <c r="AY305" i="1"/>
  <c r="BR305" i="1" s="1"/>
  <c r="C130" i="1"/>
  <c r="G130" i="1"/>
  <c r="R130" i="1"/>
  <c r="AY130" i="1"/>
  <c r="C134" i="1"/>
  <c r="G134" i="1"/>
  <c r="R134" i="1"/>
  <c r="AY134" i="1"/>
  <c r="C129" i="1"/>
  <c r="G129" i="1"/>
  <c r="R129" i="1"/>
  <c r="AY129" i="1"/>
  <c r="C127" i="1"/>
  <c r="G127" i="1"/>
  <c r="R127" i="1"/>
  <c r="AY127" i="1"/>
  <c r="C131" i="1"/>
  <c r="G131" i="1"/>
  <c r="R131" i="1"/>
  <c r="AY131" i="1"/>
  <c r="C135" i="1"/>
  <c r="G135" i="1"/>
  <c r="R135" i="1"/>
  <c r="AY135" i="1"/>
  <c r="C125" i="1"/>
  <c r="G125" i="1"/>
  <c r="R125" i="1"/>
  <c r="AY125" i="1"/>
  <c r="C132" i="1"/>
  <c r="G132" i="1"/>
  <c r="R132" i="1"/>
  <c r="AY132" i="1"/>
  <c r="C126" i="1"/>
  <c r="G126" i="1"/>
  <c r="R126" i="1"/>
  <c r="AY126" i="1"/>
  <c r="C128" i="1"/>
  <c r="G128" i="1"/>
  <c r="R128" i="1"/>
  <c r="AY128" i="1"/>
  <c r="C133" i="1"/>
  <c r="G133" i="1"/>
  <c r="R133" i="1"/>
  <c r="AY133" i="1"/>
  <c r="G306" i="1"/>
  <c r="R306" i="1"/>
  <c r="AY306" i="1"/>
  <c r="BR306" i="1" s="1"/>
  <c r="C137" i="1"/>
  <c r="G137" i="1"/>
  <c r="R137" i="1"/>
  <c r="AY137" i="1"/>
  <c r="C142" i="1"/>
  <c r="G142" i="1"/>
  <c r="R142" i="1"/>
  <c r="AY142" i="1"/>
  <c r="G307" i="1"/>
  <c r="R307" i="1"/>
  <c r="AY307" i="1"/>
  <c r="C287" i="1"/>
  <c r="R287" i="1"/>
  <c r="AY287" i="1"/>
  <c r="BR287" i="1" s="1"/>
  <c r="C143" i="1"/>
  <c r="G143" i="1"/>
  <c r="R143" i="1"/>
  <c r="AY143" i="1"/>
  <c r="C144" i="1"/>
  <c r="G144" i="1"/>
  <c r="R144" i="1"/>
  <c r="AY144" i="1"/>
  <c r="C139" i="1"/>
  <c r="G139" i="1"/>
  <c r="R139" i="1"/>
  <c r="AY139" i="1"/>
  <c r="C308" i="1"/>
  <c r="G308" i="1"/>
  <c r="R308" i="1"/>
  <c r="AY308" i="1"/>
  <c r="BR308" i="1" s="1"/>
  <c r="C141" i="1"/>
  <c r="G141" i="1"/>
  <c r="R141" i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AY138" i="1"/>
  <c r="C145" i="1"/>
  <c r="G145" i="1"/>
  <c r="R145" i="1"/>
  <c r="AY145" i="1"/>
  <c r="C310" i="1"/>
  <c r="G310" i="1"/>
  <c r="R310" i="1"/>
  <c r="AY310" i="1"/>
  <c r="BR310" i="1" s="1"/>
  <c r="C136" i="1"/>
  <c r="G136" i="1"/>
  <c r="R136" i="1"/>
  <c r="AY136" i="1"/>
  <c r="G311" i="1"/>
  <c r="R311" i="1"/>
  <c r="S308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AY314" i="1"/>
  <c r="BR314" i="1" s="1"/>
  <c r="C315" i="1"/>
  <c r="G315" i="1"/>
  <c r="R315" i="1"/>
  <c r="AY315" i="1"/>
  <c r="BR315" i="1" s="1"/>
  <c r="G316" i="1"/>
  <c r="R316" i="1"/>
  <c r="AY316" i="1"/>
  <c r="G317" i="1"/>
  <c r="R317" i="1"/>
  <c r="AY317" i="1"/>
  <c r="G318" i="1"/>
  <c r="R318" i="1"/>
  <c r="AY318" i="1"/>
  <c r="BR318" i="1" s="1"/>
  <c r="C319" i="1"/>
  <c r="G319" i="1"/>
  <c r="R319" i="1"/>
  <c r="AY319" i="1"/>
  <c r="BR319" i="1" s="1"/>
  <c r="C320" i="1"/>
  <c r="G320" i="1"/>
  <c r="R320" i="1"/>
  <c r="AY320" i="1"/>
  <c r="BR320" i="1" s="1"/>
  <c r="C321" i="1"/>
  <c r="G321" i="1"/>
  <c r="R321" i="1"/>
  <c r="AY321" i="1"/>
  <c r="BR321" i="1" s="1"/>
  <c r="C322" i="1"/>
  <c r="G322" i="1"/>
  <c r="R322" i="1"/>
  <c r="AY322" i="1"/>
  <c r="BR322" i="1" s="1"/>
  <c r="G323" i="1"/>
  <c r="R323" i="1"/>
  <c r="AY323" i="1"/>
  <c r="G324" i="1"/>
  <c r="R324" i="1"/>
  <c r="AY324" i="1"/>
  <c r="G325" i="1"/>
  <c r="R325" i="1"/>
  <c r="AY325" i="1"/>
  <c r="BR325" i="1" s="1"/>
  <c r="G326" i="1"/>
  <c r="R326" i="1"/>
  <c r="AY326" i="1"/>
  <c r="BR326" i="1" s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AY329" i="1"/>
  <c r="BR329" i="1" s="1"/>
  <c r="C330" i="1"/>
  <c r="G330" i="1"/>
  <c r="R330" i="1"/>
  <c r="AY330" i="1"/>
  <c r="BR330" i="1" s="1"/>
  <c r="C331" i="1"/>
  <c r="G331" i="1"/>
  <c r="R331" i="1"/>
  <c r="AY331" i="1"/>
  <c r="BR331" i="1" s="1"/>
  <c r="C332" i="1"/>
  <c r="G332" i="1"/>
  <c r="R332" i="1"/>
  <c r="AY332" i="1"/>
  <c r="C333" i="1"/>
  <c r="G333" i="1"/>
  <c r="R333" i="1"/>
  <c r="AY333" i="1"/>
  <c r="BR333" i="1" s="1"/>
  <c r="C334" i="1"/>
  <c r="G334" i="1"/>
  <c r="R334" i="1"/>
  <c r="AY334" i="1"/>
  <c r="BR334" i="1" s="1"/>
  <c r="C335" i="1"/>
  <c r="G335" i="1"/>
  <c r="R335" i="1"/>
  <c r="AY335" i="1"/>
  <c r="BR335" i="1" s="1"/>
  <c r="C336" i="1"/>
  <c r="G336" i="1"/>
  <c r="R336" i="1"/>
  <c r="AY336" i="1"/>
  <c r="BR336" i="1" s="1"/>
  <c r="C337" i="1"/>
  <c r="G337" i="1"/>
  <c r="R337" i="1"/>
  <c r="AY337" i="1"/>
  <c r="BR337" i="1" s="1"/>
  <c r="C338" i="1"/>
  <c r="G338" i="1"/>
  <c r="R338" i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R351" i="1"/>
  <c r="S348" i="12" s="1"/>
  <c r="AY351" i="1"/>
  <c r="C352" i="1"/>
  <c r="R352" i="1"/>
  <c r="S349" i="12" s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AY524" i="1"/>
  <c r="C525" i="1"/>
  <c r="G525" i="1"/>
  <c r="R525" i="1"/>
  <c r="AY525" i="1"/>
  <c r="C526" i="1"/>
  <c r="G526" i="1"/>
  <c r="R526" i="1"/>
  <c r="AY526" i="1"/>
  <c r="C527" i="1"/>
  <c r="G527" i="1"/>
  <c r="R527" i="1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F261" i="1"/>
  <c r="F262" i="1"/>
  <c r="F277" i="1"/>
  <c r="H393" i="12"/>
  <c r="H394" i="12"/>
  <c r="H395" i="12"/>
  <c r="R146" i="1"/>
  <c r="F152" i="1"/>
  <c r="R157" i="1"/>
  <c r="R162" i="1"/>
  <c r="F167" i="1"/>
  <c r="F168" i="1"/>
  <c r="F197" i="1"/>
  <c r="F198" i="1"/>
  <c r="F199" i="1"/>
  <c r="F200" i="1"/>
  <c r="F201" i="1"/>
  <c r="F214" i="1"/>
  <c r="F215" i="1"/>
  <c r="F227" i="1"/>
  <c r="F228" i="1"/>
  <c r="F2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AY153" i="1"/>
  <c r="BT441" i="1"/>
  <c r="A154" i="1"/>
  <c r="C154" i="1"/>
  <c r="G154" i="1"/>
  <c r="R154" i="1"/>
  <c r="AY154" i="1"/>
  <c r="BT442" i="1"/>
  <c r="A155" i="1"/>
  <c r="C155" i="1"/>
  <c r="G155" i="1"/>
  <c r="AY155" i="1"/>
  <c r="BT443" i="1"/>
  <c r="A156" i="1"/>
  <c r="C156" i="1"/>
  <c r="G156" i="1"/>
  <c r="R156" i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AY163" i="1"/>
  <c r="BT450" i="1"/>
  <c r="A165" i="1"/>
  <c r="C165" i="1"/>
  <c r="G165" i="1"/>
  <c r="R165" i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AY179" i="1"/>
  <c r="BT462" i="1"/>
  <c r="A180" i="1"/>
  <c r="C180" i="1"/>
  <c r="G180" i="1"/>
  <c r="AY180" i="1"/>
  <c r="BT463" i="1"/>
  <c r="A181" i="1"/>
  <c r="C181" i="1"/>
  <c r="G181" i="1"/>
  <c r="R181" i="1"/>
  <c r="AY181" i="1"/>
  <c r="BT464" i="1"/>
  <c r="A182" i="1"/>
  <c r="C182" i="1"/>
  <c r="G182" i="1"/>
  <c r="R182" i="1"/>
  <c r="AY182" i="1"/>
  <c r="BT465" i="1"/>
  <c r="A184" i="1"/>
  <c r="C184" i="1"/>
  <c r="G184" i="1"/>
  <c r="AY184" i="1"/>
  <c r="BT466" i="1"/>
  <c r="A185" i="1"/>
  <c r="C185" i="1"/>
  <c r="G185" i="1"/>
  <c r="R185" i="1"/>
  <c r="AY185" i="1"/>
  <c r="BT467" i="1"/>
  <c r="A187" i="1"/>
  <c r="C187" i="1"/>
  <c r="G187" i="1"/>
  <c r="R187" i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AY193" i="1"/>
  <c r="BT473" i="1"/>
  <c r="A195" i="1"/>
  <c r="C195" i="1"/>
  <c r="G195" i="1"/>
  <c r="R195" i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AY202" i="1"/>
  <c r="BT481" i="1"/>
  <c r="A203" i="1"/>
  <c r="C203" i="1"/>
  <c r="R203" i="1"/>
  <c r="AY203" i="1"/>
  <c r="BT482" i="1"/>
  <c r="A205" i="1"/>
  <c r="C205" i="1"/>
  <c r="R205" i="1"/>
  <c r="AY205" i="1"/>
  <c r="BT483" i="1"/>
  <c r="A206" i="1"/>
  <c r="C206" i="1"/>
  <c r="R206" i="1"/>
  <c r="AY206" i="1"/>
  <c r="BT484" i="1"/>
  <c r="A207" i="1"/>
  <c r="C207" i="1"/>
  <c r="R207" i="1"/>
  <c r="AY207" i="1"/>
  <c r="BT485" i="1"/>
  <c r="A208" i="1"/>
  <c r="C208" i="1"/>
  <c r="R208" i="1"/>
  <c r="AY208" i="1"/>
  <c r="BT486" i="1"/>
  <c r="A209" i="1"/>
  <c r="C209" i="1"/>
  <c r="R209" i="1"/>
  <c r="AY209" i="1"/>
  <c r="BT487" i="1"/>
  <c r="A210" i="1"/>
  <c r="C210" i="1"/>
  <c r="R210" i="1"/>
  <c r="AY210" i="1"/>
  <c r="BT488" i="1"/>
  <c r="A211" i="1"/>
  <c r="C211" i="1"/>
  <c r="R211" i="1"/>
  <c r="AY211" i="1"/>
  <c r="BT489" i="1"/>
  <c r="A212" i="1"/>
  <c r="C212" i="1"/>
  <c r="R212" i="1"/>
  <c r="AY212" i="1"/>
  <c r="BT490" i="1"/>
  <c r="A213" i="1"/>
  <c r="C213" i="1"/>
  <c r="R213" i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AY216" i="1"/>
  <c r="BT494" i="1"/>
  <c r="A217" i="1"/>
  <c r="C217" i="1"/>
  <c r="R217" i="1"/>
  <c r="AY217" i="1"/>
  <c r="BT495" i="1"/>
  <c r="A218" i="1"/>
  <c r="C218" i="1"/>
  <c r="R218" i="1"/>
  <c r="AY218" i="1"/>
  <c r="BR218" i="1" s="1"/>
  <c r="BT496" i="1"/>
  <c r="A220" i="1"/>
  <c r="C220" i="1"/>
  <c r="R220" i="1"/>
  <c r="AY220" i="1"/>
  <c r="BT497" i="1"/>
  <c r="A221" i="1"/>
  <c r="C221" i="1"/>
  <c r="R221" i="1"/>
  <c r="AY221" i="1"/>
  <c r="BT498" i="1"/>
  <c r="A223" i="1"/>
  <c r="C223" i="1"/>
  <c r="R223" i="1"/>
  <c r="AY223" i="1"/>
  <c r="BT499" i="1"/>
  <c r="C224" i="1"/>
  <c r="BT500" i="1"/>
  <c r="A225" i="1"/>
  <c r="C225" i="1"/>
  <c r="R225" i="1"/>
  <c r="AY225" i="1"/>
  <c r="BT501" i="1"/>
  <c r="C226" i="1"/>
  <c r="R226" i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AY230" i="1"/>
  <c r="BT505" i="1"/>
  <c r="A231" i="1"/>
  <c r="C231" i="1"/>
  <c r="R231" i="1"/>
  <c r="AY231" i="1"/>
  <c r="BT506" i="1"/>
  <c r="A232" i="1"/>
  <c r="C232" i="1"/>
  <c r="R232" i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AY240" i="1"/>
  <c r="BR240" i="1" s="1"/>
  <c r="BT515" i="1"/>
  <c r="A241" i="1"/>
  <c r="C241" i="1"/>
  <c r="R241" i="1"/>
  <c r="AY241" i="1"/>
  <c r="BR241" i="1" s="1"/>
  <c r="BT516" i="1"/>
  <c r="A242" i="1"/>
  <c r="C242" i="1"/>
  <c r="AY242" i="1"/>
  <c r="BR242" i="1" s="1"/>
  <c r="BT517" i="1"/>
  <c r="A243" i="1"/>
  <c r="C243" i="1"/>
  <c r="R243" i="1"/>
  <c r="AY243" i="1"/>
  <c r="BR243" i="1" s="1"/>
  <c r="BT518" i="1"/>
  <c r="A244" i="1"/>
  <c r="C244" i="1"/>
  <c r="R244" i="1"/>
  <c r="AY244" i="1"/>
  <c r="BR244" i="1" s="1"/>
  <c r="BT519" i="1"/>
  <c r="A245" i="1"/>
  <c r="C245" i="1"/>
  <c r="R245" i="1"/>
  <c r="AY245" i="1"/>
  <c r="BR245" i="1" s="1"/>
  <c r="BT520" i="1"/>
  <c r="A251" i="1"/>
  <c r="C251" i="1"/>
  <c r="R251" i="1"/>
  <c r="AY251" i="1"/>
  <c r="BR251" i="1" s="1"/>
  <c r="BT521" i="1"/>
  <c r="A252" i="1"/>
  <c r="C252" i="1"/>
  <c r="R252" i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51" i="1" l="1"/>
  <c r="AJ352" i="1"/>
  <c r="AJ343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AM245" i="1"/>
  <c r="K242" i="12"/>
  <c r="AM246" i="1"/>
  <c r="K243" i="12"/>
  <c r="AN246" i="1"/>
  <c r="L243" i="12"/>
  <c r="AM247" i="1"/>
  <c r="K244" i="12"/>
  <c r="AN247" i="1"/>
  <c r="L244" i="12"/>
  <c r="AM9" i="1"/>
  <c r="K6" i="12"/>
  <c r="AM10" i="1"/>
  <c r="K7" i="12"/>
  <c r="AM11" i="1"/>
  <c r="K8" i="12"/>
  <c r="AM12" i="1"/>
  <c r="K9" i="12"/>
  <c r="AM14" i="1"/>
  <c r="K11" i="12"/>
  <c r="AM15" i="1"/>
  <c r="K12" i="12"/>
  <c r="AM22" i="1"/>
  <c r="K19" i="12"/>
  <c r="AM24" i="1"/>
  <c r="K21" i="12"/>
  <c r="AM26" i="1"/>
  <c r="K23" i="12"/>
  <c r="AM27" i="1"/>
  <c r="K24" i="12"/>
  <c r="AM28" i="1"/>
  <c r="K25" i="12"/>
  <c r="AM31" i="1"/>
  <c r="K28" i="12"/>
  <c r="AM33" i="1"/>
  <c r="K30" i="12"/>
  <c r="AM35" i="1"/>
  <c r="K32" i="12"/>
  <c r="AM36" i="1"/>
  <c r="K33" i="12"/>
  <c r="AM37" i="1"/>
  <c r="K34" i="12"/>
  <c r="AM39" i="1"/>
  <c r="K36" i="12"/>
  <c r="AM40" i="1"/>
  <c r="K37" i="12"/>
  <c r="AM41" i="1"/>
  <c r="K38" i="12"/>
  <c r="AM43" i="1"/>
  <c r="K40" i="12"/>
  <c r="AM44" i="1"/>
  <c r="K41" i="12"/>
  <c r="AM45" i="1"/>
  <c r="K42" i="12"/>
  <c r="AM46" i="1"/>
  <c r="K43" i="12"/>
  <c r="AM47" i="1"/>
  <c r="K44" i="12"/>
  <c r="AM48" i="1"/>
  <c r="K45" i="12"/>
  <c r="AM49" i="1"/>
  <c r="K46" i="12"/>
  <c r="AM50" i="1"/>
  <c r="K47" i="12"/>
  <c r="AM51" i="1"/>
  <c r="K48" i="12"/>
  <c r="AM52" i="1"/>
  <c r="K49" i="12"/>
  <c r="AM53" i="1"/>
  <c r="K50" i="12"/>
  <c r="AM54" i="1"/>
  <c r="K51" i="12"/>
  <c r="AM57" i="1"/>
  <c r="K54" i="12"/>
  <c r="AM58" i="1"/>
  <c r="K55" i="12"/>
  <c r="AM60" i="1"/>
  <c r="K57" i="12"/>
  <c r="AM65" i="1"/>
  <c r="K62" i="12"/>
  <c r="AM66" i="1"/>
  <c r="K63" i="12"/>
  <c r="AM67" i="1"/>
  <c r="K64" i="12"/>
  <c r="AM69" i="1"/>
  <c r="K66" i="12"/>
  <c r="AM71" i="1"/>
  <c r="K68" i="12"/>
  <c r="AM73" i="1"/>
  <c r="K70" i="12"/>
  <c r="AM75" i="1"/>
  <c r="K72" i="12"/>
  <c r="AM76" i="1"/>
  <c r="K73" i="12"/>
  <c r="AM77" i="1"/>
  <c r="K74" i="12"/>
  <c r="AM78" i="1"/>
  <c r="K75" i="12"/>
  <c r="AM84" i="1"/>
  <c r="K81" i="12"/>
  <c r="AM85" i="1"/>
  <c r="K82" i="12"/>
  <c r="AM86" i="1"/>
  <c r="K83" i="12"/>
  <c r="AM87" i="1"/>
  <c r="K84" i="12"/>
  <c r="AM88" i="1"/>
  <c r="K85" i="12"/>
  <c r="AM89" i="1"/>
  <c r="K86" i="12"/>
  <c r="AM92" i="1"/>
  <c r="K89" i="12"/>
  <c r="AM96" i="1"/>
  <c r="K93" i="12"/>
  <c r="AM99" i="1"/>
  <c r="K96" i="12"/>
  <c r="AM101" i="1"/>
  <c r="K98" i="12"/>
  <c r="AM104" i="1"/>
  <c r="K101" i="12"/>
  <c r="AM105" i="1"/>
  <c r="K102" i="12"/>
  <c r="AM106" i="1"/>
  <c r="K103" i="12"/>
  <c r="AM107" i="1"/>
  <c r="K104" i="12"/>
  <c r="AM110" i="1"/>
  <c r="K107" i="12"/>
  <c r="AM111" i="1"/>
  <c r="K108" i="12"/>
  <c r="AM112" i="1"/>
  <c r="K109" i="12"/>
  <c r="AM115" i="1"/>
  <c r="K112" i="12"/>
  <c r="AM116" i="1"/>
  <c r="K113" i="12"/>
  <c r="AM117" i="1"/>
  <c r="K114" i="12"/>
  <c r="AM118" i="1"/>
  <c r="K115" i="12"/>
  <c r="AM119" i="1"/>
  <c r="K116" i="12"/>
  <c r="AM120" i="1"/>
  <c r="K117" i="12"/>
  <c r="AM123" i="1"/>
  <c r="K120" i="12"/>
  <c r="AM124" i="1"/>
  <c r="K121" i="12"/>
  <c r="AM125" i="1"/>
  <c r="K122" i="12"/>
  <c r="AM131" i="1"/>
  <c r="K128" i="12"/>
  <c r="AM132" i="1"/>
  <c r="K129" i="12"/>
  <c r="AM133" i="1"/>
  <c r="K130" i="12"/>
  <c r="AM136" i="1"/>
  <c r="K133" i="12"/>
  <c r="AM138" i="1"/>
  <c r="K135" i="12"/>
  <c r="AM139" i="1"/>
  <c r="K136" i="12"/>
  <c r="AM140" i="1"/>
  <c r="K137" i="12"/>
  <c r="AM143" i="1"/>
  <c r="K140" i="12"/>
  <c r="AM145" i="1"/>
  <c r="K142" i="12"/>
  <c r="AM146" i="1"/>
  <c r="K143" i="12"/>
  <c r="AM151" i="1"/>
  <c r="K148" i="12"/>
  <c r="AM152" i="1"/>
  <c r="K149" i="12"/>
  <c r="AM155" i="1"/>
  <c r="K152" i="12"/>
  <c r="AM158" i="1"/>
  <c r="K155" i="12"/>
  <c r="AM160" i="1"/>
  <c r="K157" i="12"/>
  <c r="AM161" i="1"/>
  <c r="K158" i="12"/>
  <c r="AM162" i="1"/>
  <c r="K159" i="12"/>
  <c r="AM163" i="1"/>
  <c r="K160" i="12"/>
  <c r="AM164" i="1"/>
  <c r="K161" i="12"/>
  <c r="AM166" i="1"/>
  <c r="K163" i="12"/>
  <c r="AM167" i="1"/>
  <c r="K164" i="12"/>
  <c r="AM168" i="1"/>
  <c r="K165" i="12"/>
  <c r="AM171" i="1"/>
  <c r="K168" i="12"/>
  <c r="AM172" i="1"/>
  <c r="K169" i="12"/>
  <c r="AM175" i="1"/>
  <c r="K172" i="12"/>
  <c r="AM176" i="1"/>
  <c r="K173" i="12"/>
  <c r="AM177" i="1"/>
  <c r="K174" i="12"/>
  <c r="AM178" i="1"/>
  <c r="K175" i="12"/>
  <c r="AM179" i="1"/>
  <c r="K176" i="12"/>
  <c r="AM180" i="1"/>
  <c r="K177" i="12"/>
  <c r="AM182" i="1"/>
  <c r="K179" i="12"/>
  <c r="AM187" i="1"/>
  <c r="K184" i="12"/>
  <c r="AM188" i="1"/>
  <c r="K185" i="12"/>
  <c r="AM191" i="1"/>
  <c r="K188" i="12"/>
  <c r="AM193" i="1"/>
  <c r="K190" i="12"/>
  <c r="AM195" i="1"/>
  <c r="K192" i="12"/>
  <c r="AM196" i="1"/>
  <c r="K193" i="12"/>
  <c r="AM197" i="1"/>
  <c r="K194" i="12"/>
  <c r="AM198" i="1"/>
  <c r="K195" i="12"/>
  <c r="AM199" i="1"/>
  <c r="K196" i="12"/>
  <c r="AM200" i="1"/>
  <c r="K197" i="12"/>
  <c r="AM201" i="1"/>
  <c r="K198" i="12"/>
  <c r="AM202" i="1"/>
  <c r="K199" i="12"/>
  <c r="AM203" i="1"/>
  <c r="K200" i="12"/>
  <c r="AM205" i="1"/>
  <c r="K202" i="12"/>
  <c r="AM206" i="1"/>
  <c r="K203" i="12"/>
  <c r="AM207" i="1"/>
  <c r="K204" i="12"/>
  <c r="AM208" i="1"/>
  <c r="K205" i="12"/>
  <c r="AM210" i="1"/>
  <c r="K207" i="12"/>
  <c r="AM212" i="1"/>
  <c r="K209" i="12"/>
  <c r="AM213" i="1"/>
  <c r="K210" i="12"/>
  <c r="AM214" i="1"/>
  <c r="K211" i="12"/>
  <c r="AM215" i="1"/>
  <c r="K212" i="12"/>
  <c r="AM217" i="1"/>
  <c r="K214" i="12"/>
  <c r="AM220" i="1"/>
  <c r="K217" i="12"/>
  <c r="AM221" i="1"/>
  <c r="K218" i="12"/>
  <c r="AM222" i="1"/>
  <c r="K219" i="12"/>
  <c r="AM224" i="1"/>
  <c r="K221" i="12"/>
  <c r="AM226" i="1"/>
  <c r="K223" i="12"/>
  <c r="AM227" i="1"/>
  <c r="K224" i="12"/>
  <c r="AM228" i="1"/>
  <c r="K225" i="12"/>
  <c r="AM230" i="1"/>
  <c r="K227" i="12"/>
  <c r="AM231" i="1"/>
  <c r="K228" i="12"/>
  <c r="AM232" i="1"/>
  <c r="K229" i="12"/>
  <c r="AM234" i="1"/>
  <c r="K231" i="12"/>
  <c r="AM240" i="1"/>
  <c r="K237" i="12"/>
  <c r="AM248" i="1"/>
  <c r="K245" i="12"/>
  <c r="AM249" i="1"/>
  <c r="K246" i="12"/>
  <c r="AM250" i="1"/>
  <c r="K247" i="12"/>
  <c r="AM253" i="1"/>
  <c r="K250" i="12"/>
  <c r="AM254" i="1"/>
  <c r="K251" i="12"/>
  <c r="AM255" i="1"/>
  <c r="K252" i="12"/>
  <c r="AM256" i="1"/>
  <c r="K253" i="12"/>
  <c r="AM257" i="1"/>
  <c r="K254" i="12"/>
  <c r="AM258" i="1"/>
  <c r="K255" i="12"/>
  <c r="AM259" i="1"/>
  <c r="K256" i="12"/>
  <c r="AM260" i="1"/>
  <c r="K257" i="12"/>
  <c r="AM261" i="1"/>
  <c r="K258" i="12"/>
  <c r="AM262" i="1"/>
  <c r="K259" i="12"/>
  <c r="AM277" i="1"/>
  <c r="K274" i="12"/>
  <c r="AM278" i="1"/>
  <c r="K275" i="12"/>
  <c r="AM292" i="1"/>
  <c r="K289" i="12"/>
  <c r="AM307" i="1"/>
  <c r="K304" i="12"/>
  <c r="AM340" i="1"/>
  <c r="K337" i="12"/>
  <c r="AM342" i="1"/>
  <c r="K339" i="12"/>
  <c r="AM343" i="1"/>
  <c r="K340" i="12"/>
  <c r="AM344" i="1"/>
  <c r="K341" i="12"/>
  <c r="AM345" i="1"/>
  <c r="K342" i="12"/>
  <c r="AM346" i="1"/>
  <c r="K343" i="12"/>
  <c r="AM348" i="1"/>
  <c r="K345" i="12"/>
  <c r="AM349" i="1"/>
  <c r="K346" i="12"/>
  <c r="AM350" i="1"/>
  <c r="K347" i="12"/>
  <c r="AM351" i="1"/>
  <c r="K348" i="12"/>
  <c r="AM352" i="1"/>
  <c r="K349" i="12"/>
  <c r="AM353" i="1"/>
  <c r="K350" i="12"/>
  <c r="AM354" i="1"/>
  <c r="K351" i="12"/>
  <c r="AM355" i="1"/>
  <c r="K352" i="12"/>
  <c r="AM356" i="1"/>
  <c r="K353" i="12"/>
  <c r="AM357" i="1"/>
  <c r="K354" i="12"/>
  <c r="AM359" i="1"/>
  <c r="K356" i="12"/>
  <c r="AM360" i="1"/>
  <c r="K357" i="12"/>
  <c r="AM361" i="1"/>
  <c r="K358" i="12"/>
  <c r="AM363" i="1"/>
  <c r="K360" i="12"/>
  <c r="AM364" i="1"/>
  <c r="K361" i="12"/>
  <c r="AM365" i="1"/>
  <c r="K362" i="12"/>
  <c r="AM366" i="1"/>
  <c r="K363" i="12"/>
  <c r="AM367" i="1"/>
  <c r="K364" i="12"/>
  <c r="AM368" i="1"/>
  <c r="K365" i="12"/>
  <c r="AM369" i="1"/>
  <c r="K366" i="12"/>
  <c r="AM370" i="1"/>
  <c r="K367" i="12"/>
  <c r="AM371" i="1"/>
  <c r="K368" i="12"/>
  <c r="AM372" i="1"/>
  <c r="K369" i="12"/>
  <c r="AM373" i="1"/>
  <c r="K370" i="12"/>
  <c r="AM374" i="1"/>
  <c r="K371" i="12"/>
  <c r="AM375" i="1"/>
  <c r="K372" i="12"/>
  <c r="AM376" i="1"/>
  <c r="K373" i="12"/>
  <c r="AM377" i="1"/>
  <c r="K374" i="12"/>
  <c r="AM378" i="1"/>
  <c r="K375" i="12"/>
  <c r="AM379" i="1"/>
  <c r="K376" i="12"/>
  <c r="AM380" i="1"/>
  <c r="K377" i="12"/>
  <c r="AM382" i="1"/>
  <c r="K379" i="12"/>
  <c r="AM384" i="1"/>
  <c r="K381" i="12"/>
  <c r="AM385" i="1"/>
  <c r="K382" i="12"/>
  <c r="AM387" i="1"/>
  <c r="K384" i="12"/>
  <c r="AM388" i="1"/>
  <c r="K385" i="12"/>
  <c r="AM389" i="1"/>
  <c r="K386" i="12"/>
  <c r="AM391" i="1"/>
  <c r="K388" i="12"/>
  <c r="AM392" i="1"/>
  <c r="K389" i="12"/>
  <c r="AN9" i="1"/>
  <c r="L6" i="12"/>
  <c r="AN11" i="1"/>
  <c r="L8" i="12"/>
  <c r="AN12" i="1"/>
  <c r="L9" i="12"/>
  <c r="AN14" i="1"/>
  <c r="L11" i="12"/>
  <c r="AN15" i="1"/>
  <c r="L12" i="12"/>
  <c r="AN22" i="1"/>
  <c r="L19" i="12"/>
  <c r="AN24" i="1"/>
  <c r="L21" i="12"/>
  <c r="AN26" i="1"/>
  <c r="L23" i="12"/>
  <c r="AN27" i="1"/>
  <c r="L24" i="12"/>
  <c r="AN28" i="1"/>
  <c r="L25" i="12"/>
  <c r="AN31" i="1"/>
  <c r="L28" i="12"/>
  <c r="AN33" i="1"/>
  <c r="L30" i="12"/>
  <c r="AN35" i="1"/>
  <c r="L32" i="12"/>
  <c r="AN36" i="1"/>
  <c r="L33" i="12"/>
  <c r="AN37" i="1"/>
  <c r="L34" i="12"/>
  <c r="AN39" i="1"/>
  <c r="L36" i="12"/>
  <c r="AN40" i="1"/>
  <c r="L37" i="12"/>
  <c r="AN41" i="1"/>
  <c r="L38" i="12"/>
  <c r="AN43" i="1"/>
  <c r="L40" i="12"/>
  <c r="AN44" i="1"/>
  <c r="L41" i="12"/>
  <c r="AN45" i="1"/>
  <c r="L42" i="12"/>
  <c r="AN46" i="1"/>
  <c r="L43" i="12"/>
  <c r="AN47" i="1"/>
  <c r="L44" i="12"/>
  <c r="AN48" i="1"/>
  <c r="L45" i="12"/>
  <c r="AN49" i="1"/>
  <c r="L46" i="12"/>
  <c r="AN50" i="1"/>
  <c r="L47" i="12"/>
  <c r="AN51" i="1"/>
  <c r="L48" i="12"/>
  <c r="AN53" i="1"/>
  <c r="L50" i="12"/>
  <c r="AN54" i="1"/>
  <c r="L51" i="12"/>
  <c r="AN57" i="1"/>
  <c r="L54" i="12"/>
  <c r="AN58" i="1"/>
  <c r="L55" i="12"/>
  <c r="AN60" i="1"/>
  <c r="L57" i="12"/>
  <c r="AN65" i="1"/>
  <c r="L62" i="12"/>
  <c r="AN66" i="1"/>
  <c r="L63" i="12"/>
  <c r="AN67" i="1"/>
  <c r="L64" i="12"/>
  <c r="AN69" i="1"/>
  <c r="L66" i="12"/>
  <c r="AN73" i="1"/>
  <c r="L70" i="12"/>
  <c r="AN75" i="1"/>
  <c r="L72" i="12"/>
  <c r="AN76" i="1"/>
  <c r="L73" i="12"/>
  <c r="AN77" i="1"/>
  <c r="L74" i="12"/>
  <c r="AN78" i="1"/>
  <c r="L75" i="12"/>
  <c r="AN84" i="1"/>
  <c r="L81" i="12"/>
  <c r="AN85" i="1"/>
  <c r="L82" i="12"/>
  <c r="AN86" i="1"/>
  <c r="L83" i="12"/>
  <c r="AN87" i="1"/>
  <c r="L84" i="12"/>
  <c r="AN88" i="1"/>
  <c r="L85" i="12"/>
  <c r="AN89" i="1"/>
  <c r="L86" i="12"/>
  <c r="AN92" i="1"/>
  <c r="L89" i="12"/>
  <c r="AN96" i="1"/>
  <c r="L93" i="12"/>
  <c r="AN99" i="1"/>
  <c r="L96" i="12"/>
  <c r="AN101" i="1"/>
  <c r="L98" i="12"/>
  <c r="AN105" i="1"/>
  <c r="L102" i="12"/>
  <c r="AN110" i="1"/>
  <c r="L107" i="12"/>
  <c r="AN111" i="1"/>
  <c r="L108" i="12"/>
  <c r="AN112" i="1"/>
  <c r="L109" i="12"/>
  <c r="AN115" i="1"/>
  <c r="L112" i="12"/>
  <c r="AN117" i="1"/>
  <c r="L114" i="12"/>
  <c r="AN118" i="1"/>
  <c r="L115" i="12"/>
  <c r="AN119" i="1"/>
  <c r="L116" i="12"/>
  <c r="AN120" i="1"/>
  <c r="L117" i="12"/>
  <c r="AN124" i="1"/>
  <c r="L121" i="12"/>
  <c r="AN125" i="1"/>
  <c r="L122" i="12"/>
  <c r="AN132" i="1"/>
  <c r="L129" i="12"/>
  <c r="AN133" i="1"/>
  <c r="L130" i="12"/>
  <c r="AN136" i="1"/>
  <c r="L133" i="12"/>
  <c r="AN138" i="1"/>
  <c r="L135" i="12"/>
  <c r="AN140" i="1"/>
  <c r="L137" i="12"/>
  <c r="AN143" i="1"/>
  <c r="L140" i="12"/>
  <c r="AN146" i="1"/>
  <c r="L143" i="12"/>
  <c r="AN151" i="1"/>
  <c r="L148" i="12"/>
  <c r="AN155" i="1"/>
  <c r="L152" i="12"/>
  <c r="AN160" i="1"/>
  <c r="L157" i="12"/>
  <c r="AN162" i="1"/>
  <c r="L159" i="12"/>
  <c r="AN167" i="1"/>
  <c r="L164" i="12"/>
  <c r="AN168" i="1"/>
  <c r="L165" i="12"/>
  <c r="AN171" i="1"/>
  <c r="L168" i="12"/>
  <c r="AN172" i="1"/>
  <c r="L169" i="12"/>
  <c r="AN176" i="1"/>
  <c r="L173" i="12"/>
  <c r="AN177" i="1"/>
  <c r="L174" i="12"/>
  <c r="AN178" i="1"/>
  <c r="L175" i="12"/>
  <c r="AN179" i="1"/>
  <c r="L176" i="12"/>
  <c r="AN180" i="1"/>
  <c r="L177" i="12"/>
  <c r="AN182" i="1"/>
  <c r="L179" i="12"/>
  <c r="AN187" i="1"/>
  <c r="L184" i="12"/>
  <c r="AN188" i="1"/>
  <c r="L185" i="12"/>
  <c r="AN193" i="1"/>
  <c r="L190" i="12"/>
  <c r="AN195" i="1"/>
  <c r="L192" i="12"/>
  <c r="AN197" i="1"/>
  <c r="L194" i="12"/>
  <c r="AN199" i="1"/>
  <c r="L196" i="12"/>
  <c r="AN200" i="1"/>
  <c r="L197" i="12"/>
  <c r="AN202" i="1"/>
  <c r="L199" i="12"/>
  <c r="AN203" i="1"/>
  <c r="L200" i="12"/>
  <c r="AN210" i="1"/>
  <c r="L207" i="12"/>
  <c r="AN213" i="1"/>
  <c r="L210" i="12"/>
  <c r="AN215" i="1"/>
  <c r="L212" i="12"/>
  <c r="AN217" i="1"/>
  <c r="L214" i="12"/>
  <c r="AN221" i="1"/>
  <c r="L218" i="12"/>
  <c r="AN224" i="1"/>
  <c r="L221" i="12"/>
  <c r="AN226" i="1"/>
  <c r="L223" i="12"/>
  <c r="AN228" i="1"/>
  <c r="L225" i="12"/>
  <c r="AN231" i="1"/>
  <c r="L228" i="12"/>
  <c r="AN234" i="1"/>
  <c r="L231" i="12"/>
  <c r="AN240" i="1"/>
  <c r="L237" i="12"/>
  <c r="AN249" i="1"/>
  <c r="L246" i="12"/>
  <c r="AN250" i="1"/>
  <c r="L247" i="12"/>
  <c r="AN253" i="1"/>
  <c r="L250" i="12"/>
  <c r="AN256" i="1"/>
  <c r="L253" i="12"/>
  <c r="AN261" i="1"/>
  <c r="L258" i="12"/>
  <c r="AN262" i="1"/>
  <c r="L259" i="12"/>
  <c r="AN278" i="1"/>
  <c r="L275" i="12"/>
  <c r="AN347" i="1"/>
  <c r="L344" i="12"/>
  <c r="AN353" i="1"/>
  <c r="L350" i="12"/>
  <c r="AN358" i="1"/>
  <c r="L355" i="12"/>
  <c r="AN359" i="1"/>
  <c r="L356" i="12"/>
  <c r="AN362" i="1"/>
  <c r="L359" i="12"/>
  <c r="AN365" i="1"/>
  <c r="L362" i="12"/>
  <c r="AN368" i="1"/>
  <c r="L365" i="12"/>
  <c r="AN371" i="1"/>
  <c r="L368" i="12"/>
  <c r="AN373" i="1"/>
  <c r="L370" i="12"/>
  <c r="AN382" i="1"/>
  <c r="L379" i="12"/>
  <c r="AN383" i="1"/>
  <c r="L380" i="12"/>
  <c r="AN386" i="1"/>
  <c r="L383" i="12"/>
  <c r="AN389" i="1"/>
  <c r="L386" i="12"/>
  <c r="AN392" i="1"/>
  <c r="L389" i="12"/>
  <c r="AN109" i="1"/>
  <c r="L106" i="12"/>
  <c r="K399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AJ328" i="1"/>
  <c r="AJ329" i="1"/>
  <c r="K408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AJ290" i="1"/>
  <c r="AJ291" i="1"/>
  <c r="AJ289" i="1"/>
  <c r="AN356" i="1"/>
  <c r="AN350" i="1"/>
  <c r="AN344" i="1"/>
  <c r="AN317" i="1"/>
  <c r="AN201" i="1"/>
  <c r="AN198" i="1"/>
  <c r="F263" i="13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AM341" i="1"/>
  <c r="AM279" i="1"/>
  <c r="D148" i="11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AN52" i="1"/>
  <c r="AJ120" i="1"/>
  <c r="BB120" i="1"/>
  <c r="BB138" i="1"/>
  <c r="BB132" i="1"/>
  <c r="BB130" i="1"/>
  <c r="BB123" i="1"/>
  <c r="BB117" i="1"/>
  <c r="BB98" i="1"/>
  <c r="AN260" i="1"/>
  <c r="AN258" i="1"/>
  <c r="BB60" i="1"/>
  <c r="AJ96" i="1"/>
  <c r="BB96" i="1"/>
  <c r="AJ87" i="1"/>
  <c r="BB87" i="1"/>
  <c r="AN343" i="1"/>
  <c r="AN252" i="1"/>
  <c r="AJ143" i="1"/>
  <c r="BB143" i="1"/>
  <c r="AJ139" i="1"/>
  <c r="BB139" i="1"/>
  <c r="AJ137" i="1"/>
  <c r="BB137" i="1"/>
  <c r="AJ108" i="1"/>
  <c r="BB108" i="1"/>
  <c r="AJ72" i="1"/>
  <c r="BB72" i="1"/>
  <c r="AN273" i="1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AN10" i="1"/>
  <c r="BB248" i="1"/>
  <c r="AM294" i="1"/>
  <c r="F271" i="13"/>
  <c r="AM358" i="1"/>
  <c r="AN104" i="1"/>
  <c r="AN163" i="1"/>
  <c r="AN230" i="1"/>
  <c r="AN254" i="1"/>
  <c r="AN294" i="1"/>
  <c r="AN303" i="1"/>
  <c r="AN319" i="1"/>
  <c r="AN227" i="1"/>
  <c r="AN282" i="1"/>
  <c r="AN291" i="1"/>
  <c r="AN301" i="1"/>
  <c r="AN106" i="1"/>
  <c r="AN166" i="1"/>
  <c r="AN208" i="1"/>
  <c r="AN266" i="1"/>
  <c r="BB246" i="1"/>
  <c r="AJ249" i="1"/>
  <c r="AJ204" i="1"/>
  <c r="AJ229" i="1"/>
  <c r="AM381" i="1"/>
  <c r="AM383" i="1"/>
  <c r="AM390" i="1"/>
  <c r="AM386" i="1"/>
  <c r="AM362" i="1"/>
  <c r="AJ247" i="1"/>
  <c r="AN245" i="1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G257" i="1"/>
  <c r="R257" i="1"/>
  <c r="R238" i="1"/>
  <c r="R236" i="1"/>
  <c r="R197" i="1"/>
  <c r="R239" i="1"/>
  <c r="R267" i="1"/>
  <c r="R270" i="1"/>
  <c r="R242" i="1"/>
  <c r="R255" i="1"/>
  <c r="R276" i="1"/>
  <c r="R279" i="1"/>
  <c r="R261" i="1"/>
  <c r="R233" i="1"/>
  <c r="R215" i="1"/>
  <c r="R200" i="1"/>
  <c r="R264" i="1"/>
  <c r="R280" i="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R234" i="1"/>
  <c r="R227" i="1"/>
  <c r="R214" i="1"/>
  <c r="R201" i="1"/>
  <c r="R198" i="1"/>
  <c r="R253" i="1"/>
  <c r="R171" i="1"/>
  <c r="R222" i="1"/>
  <c r="F277" i="13"/>
  <c r="F274" i="13"/>
  <c r="G224" i="1"/>
  <c r="R224" i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R191" i="1"/>
  <c r="R188" i="1"/>
  <c r="R184" i="1"/>
  <c r="R180" i="1"/>
  <c r="R176" i="1"/>
  <c r="R172" i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R173" i="1"/>
  <c r="R169" i="1"/>
  <c r="R166" i="1"/>
  <c r="R158" i="1"/>
  <c r="R155" i="1"/>
  <c r="R152" i="1"/>
  <c r="R149" i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4" i="12" l="1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BB257" i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<sst xmlns="http://schemas.openxmlformats.org/spreadsheetml/2006/main" count="10073" uniqueCount="1937">
  <si>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</si>
  <si>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</si>
  <si>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</si>
  <si>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</si>
  <si>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</si>
  <si>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</si>
  <si>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</si>
  <si>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</si>
  <si>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</si>
  <si>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</si>
  <si>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</si>
  <si>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</si>
  <si>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</si>
  <si>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</si>
  <si>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</si>
  <si>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</si>
  <si>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</si>
  <si>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</si>
  <si>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</si>
  <si>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</si>
  <si>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</si>
  <si>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</si>
  <si>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</si>
  <si>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</si>
  <si>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</si>
  <si>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</si>
  <si>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</si>
  <si>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</si>
  <si>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</si>
  <si>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</si>
  <si>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</si>
  <si>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</si>
  <si>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</si>
  <si>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</si>
  <si>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</si>
  <si>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</si>
  <si>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</si>
  <si>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</si>
  <si>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</si>
  <si>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</si>
  <si>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</si>
  <si>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</si>
  <si>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</si>
  <si>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</si>
  <si>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</si>
  <si>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</si>
  <si>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</si>
  <si>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</si>
  <si>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</si>
  <si>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</si>
  <si>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</si>
  <si>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</si>
  <si>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</si>
  <si>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</si>
  <si>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</si>
  <si>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</si>
  <si>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</si>
  <si>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</si>
  <si>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</si>
  <si>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</si>
  <si>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</si>
  <si>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</si>
  <si>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</si>
  <si>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</si>
  <si>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</si>
  <si>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</si>
  <si>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</si>
  <si>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</si>
  <si>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</si>
  <si>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</si>
  <si>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</si>
  <si>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</si>
  <si>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</si>
  <si>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</si>
  <si>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</si>
  <si>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</si>
  <si>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</si>
  <si>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</si>
  <si>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</si>
  <si>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</si>
  <si>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</si>
  <si>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</si>
  <si>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</si>
  <si>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</si>
  <si>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</si>
  <si>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</si>
  <si>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</si>
  <si>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</si>
  <si>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</si>
  <si>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</si>
  <si>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</si>
  <si>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</si>
  <si>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</si>
  <si>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</si>
  <si>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</si>
  <si>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</si>
  <si>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</si>
  <si>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</si>
  <si>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</si>
  <si>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</si>
  <si>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</si>
  <si>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</si>
  <si>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</si>
  <si>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</si>
  <si>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</si>
  <si>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</si>
  <si>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</si>
  <si>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</si>
  <si>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</si>
  <si>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</si>
  <si>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</si>
  <si>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</si>
  <si>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</si>
  <si>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</si>
  <si>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</si>
  <si>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</si>
  <si>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</si>
  <si>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</si>
  <si>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</si>
  <si>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</si>
  <si>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</si>
  <si>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</si>
  <si>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</si>
  <si>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</si>
  <si>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</si>
  <si>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</si>
  <si>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</si>
  <si>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</si>
  <si>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</si>
  <si>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</si>
  <si>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</si>
  <si>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</si>
  <si>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</si>
  <si>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</si>
  <si>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</si>
  <si>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</si>
  <si>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</si>
  <si>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</si>
  <si>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</si>
  <si>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</si>
  <si>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</si>
  <si>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</si>
  <si>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</si>
  <si>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</si>
  <si>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</si>
  <si>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</si>
  <si>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</si>
  <si>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</si>
  <si>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</si>
  <si>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</si>
  <si>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</si>
  <si>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</si>
  <si>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</si>
  <si>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</si>
  <si>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</si>
  <si>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</si>
  <si>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</si>
  <si>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</si>
  <si>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</si>
  <si>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</si>
  <si>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</si>
  <si>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</si>
  <si>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</si>
  <si>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</si>
  <si>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</si>
  <si>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</si>
  <si>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</si>
  <si>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</si>
  <si>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</si>
  <si>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</si>
  <si>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</si>
  <si>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</si>
  <si>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</si>
  <si>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</si>
  <si>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</si>
  <si>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</si>
  <si>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</si>
  <si>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</si>
  <si>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</si>
  <si>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</si>
  <si>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</si>
  <si>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</si>
  <si>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</si>
  <si>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</si>
  <si>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</si>
  <si>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</si>
  <si>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</si>
  <si>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</si>
  <si>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</si>
  <si>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</si>
  <si>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</si>
  <si>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</si>
  <si>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</si>
  <si>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</si>
  <si>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</si>
  <si>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</si>
  <si>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</si>
  <si>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</si>
  <si>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</si>
  <si>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</si>
  <si>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</si>
  <si>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</si>
  <si>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</si>
  <si>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</si>
  <si>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</si>
  <si>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</si>
  <si>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</si>
  <si>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</si>
  <si>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</si>
  <si>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</si>
  <si>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</si>
  <si>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</si>
  <si>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</si>
  <si>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</si>
  <si>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</si>
  <si>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</si>
  <si>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</si>
  <si>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</si>
  <si>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</si>
  <si>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</si>
  <si>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</si>
  <si>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</si>
  <si>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</si>
  <si>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</si>
  <si>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</si>
  <si>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</si>
  <si>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</si>
  <si>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</si>
  <si>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</si>
  <si>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</si>
  <si>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</si>
  <si>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</si>
  <si>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</si>
  <si>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</si>
  <si>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</si>
  <si>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</si>
  <si>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</si>
  <si>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</si>
  <si>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</si>
  <si>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</si>
  <si>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</si>
  <si>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</si>
  <si>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</si>
  <si>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</si>
  <si>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</si>
  <si>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</si>
  <si>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</si>
  <si>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</si>
  <si>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</si>
  <si>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</si>
  <si>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</si>
  <si>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</si>
  <si>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</si>
  <si>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</si>
  <si>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</si>
  <si>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</si>
  <si>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</si>
  <si>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</si>
  <si>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</si>
  <si>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</si>
  <si>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</si>
  <si>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</si>
  <si>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</si>
  <si>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</si>
  <si>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</si>
  <si>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</si>
  <si>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</si>
  <si>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</si>
  <si>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</si>
  <si>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</si>
  <si>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</si>
  <si>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</si>
  <si>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</si>
  <si>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</si>
  <si>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</si>
  <si>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</si>
  <si>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</si>
  <si>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</si>
  <si>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</si>
  <si>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</si>
  <si>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</si>
  <si>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</si>
  <si>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</si>
  <si>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</si>
  <si>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</si>
  <si>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</si>
  <si>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</si>
  <si>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</si>
  <si>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</si>
  <si>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</si>
  <si>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</si>
  <si>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</si>
  <si>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</si>
  <si>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</si>
  <si>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</si>
  <si>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</si>
  <si>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</si>
  <si>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</si>
  <si>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</si>
  <si>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</si>
  <si>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</si>
  <si>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</si>
  <si>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</si>
  <si>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</si>
  <si>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</si>
  <si>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</si>
  <si>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</si>
  <si>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</si>
  <si>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</si>
  <si>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</si>
  <si>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</si>
  <si>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</si>
  <si>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</si>
  <si>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</si>
  <si>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</si>
  <si>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</si>
  <si>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</si>
  <si>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</si>
  <si>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</si>
  <si>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</si>
  <si>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</si>
  <si>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</si>
  <si>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</si>
  <si>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</si>
  <si>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</si>
  <si>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</si>
  <si>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</si>
  <si>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</si>
  <si>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</si>
  <si>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</si>
  <si>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</si>
  <si>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</si>
  <si>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</si>
  <si>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</si>
  <si>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</si>
  <si>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</si>
  <si>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</si>
  <si>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</si>
  <si>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</si>
  <si>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</si>
  <si>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</si>
  <si>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</si>
  <si>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</si>
  <si>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</si>
  <si>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</si>
  <si>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</si>
  <si>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</si>
  <si>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</si>
  <si>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</si>
  <si>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</si>
  <si>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</si>
  <si>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</si>
  <si>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</si>
  <si>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</si>
  <si>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</si>
  <si>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</si>
  <si>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</si>
  <si>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</si>
  <si>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</si>
  <si>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</si>
  <si>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</si>
  <si>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</si>
  <si>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</si>
  <si>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</si>
  <si>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</si>
  <si>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</si>
  <si>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</si>
  <si>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</si>
  <si>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</si>
  <si>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</si>
  <si>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</si>
  <si>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</si>
  <si>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</si>
  <si>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</si>
  <si>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</si>
  <si>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</si>
  <si>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</si>
  <si>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</si>
  <si>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</si>
  <si>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</si>
  <si>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</si>
  <si>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</si>
  <si>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</si>
  <si>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</si>
  <si>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</si>
  <si>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</si>
  <si>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</si>
  <si>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</si>
  <si>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</si>
  <si>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</si>
  <si>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</si>
  <si>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</si>
  <si>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</si>
  <si>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</si>
  <si>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</si>
  <si>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</si>
  <si>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</si>
  <si>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</si>
  <si>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</si>
  <si>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</si>
  <si>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</si>
  <si>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</si>
  <si>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</si>
  <si>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</si>
  <si>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</si>
  <si>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</si>
  <si>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</si>
  <si>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</si>
  <si>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</si>
  <si>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</si>
  <si>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</si>
  <si>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</si>
  <si>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</si>
  <si>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</si>
  <si>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</si>
  <si>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</si>
  <si>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</si>
  <si>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</si>
  <si>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</si>
  <si>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</si>
  <si>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</si>
  <si>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</si>
  <si>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</si>
  <si>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</si>
  <si>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</si>
  <si>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</si>
  <si>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</si>
  <si>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</si>
  <si>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</si>
  <si>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</si>
  <si>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</si>
  <si>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</si>
  <si>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</si>
  <si>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</si>
  <si>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</si>
  <si>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</si>
  <si>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</si>
  <si>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</si>
  <si>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</si>
  <si>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</si>
  <si>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</si>
  <si>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</si>
  <si>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</si>
  <si>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</si>
  <si>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</si>
  <si>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</si>
  <si>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</si>
  <si>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</si>
  <si>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</si>
  <si>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</si>
  <si>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</si>
  <si>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</si>
  <si>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</si>
  <si>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</si>
  <si>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</si>
  <si>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</si>
  <si>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</si>
  <si>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</si>
  <si>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</si>
  <si>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</si>
  <si>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</si>
  <si>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</si>
  <si>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</si>
  <si>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</si>
  <si>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</si>
  <si>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</si>
  <si>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</si>
  <si>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</si>
  <si>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</si>
  <si>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</si>
  <si>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</si>
  <si>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</si>
  <si>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</si>
  <si>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</si>
  <si>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</si>
  <si>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</si>
  <si>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</si>
  <si>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</si>
  <si>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</si>
  <si>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</si>
  <si>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</si>
  <si>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</si>
  <si>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</si>
  <si>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</si>
  <si>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</si>
  <si>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</si>
  <si>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</si>
  <si>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</si>
  <si>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</si>
  <si>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</si>
  <si>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</si>
  <si>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</si>
  <si>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</si>
  <si>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</si>
  <si>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</si>
  <si>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</si>
  <si>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</si>
  <si>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</si>
  <si>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</si>
  <si>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</si>
  <si>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</si>
  <si>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</si>
  <si>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</si>
  <si>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</si>
  <si>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</si>
  <si>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</si>
  <si>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</si>
  <si>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</si>
  <si>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</si>
  <si>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</si>
  <si>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</si>
  <si>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</si>
  <si>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</si>
  <si>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</si>
  <si>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</si>
  <si>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</si>
  <si>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</si>
  <si>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</si>
  <si>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</si>
  <si>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</si>
  <si>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</si>
  <si>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</si>
  <si>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</si>
  <si>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</si>
  <si>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</si>
  <si>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</si>
  <si>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</si>
  <si>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</si>
  <si>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</si>
  <si>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</si>
  <si>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</si>
  <si>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</si>
  <si>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</si>
  <si>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</si>
  <si>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</si>
  <si>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</si>
  <si>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</si>
  <si>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</si>
  <si>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</si>
  <si>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</si>
  <si>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</si>
  <si>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</si>
  <si>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</si>
  <si>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</si>
  <si>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</si>
  <si>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</si>
  <si>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</si>
  <si>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</si>
  <si>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</si>
  <si>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</si>
  <si>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</si>
  <si>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</si>
  <si>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</si>
  <si>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</si>
  <si>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</si>
  <si>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</si>
  <si>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</si>
  <si>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</si>
  <si>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</si>
  <si>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</si>
  <si>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</si>
  <si>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</si>
  <si>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</si>
  <si>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</si>
  <si>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</si>
  <si>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</si>
  <si>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</si>
  <si>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</si>
  <si>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</si>
  <si>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</si>
  <si>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</si>
  <si>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</si>
  <si>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</si>
  <si>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</si>
  <si>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</si>
  <si>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</si>
  <si>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</si>
  <si>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</si>
  <si>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</si>
  <si>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</si>
  <si>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</si>
  <si>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</si>
  <si>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</si>
  <si>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</si>
  <si>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</si>
  <si>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</si>
  <si>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</si>
  <si>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</si>
  <si>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</si>
  <si>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</si>
  <si>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</si>
  <si>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</si>
  <si>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</si>
  <si>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</si>
  <si>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</si>
  <si>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</si>
  <si>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</si>
  <si>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</si>
  <si>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</si>
  <si>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</si>
  <si>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</si>
  <si>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</si>
  <si>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</si>
  <si>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</si>
  <si>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</si>
  <si>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</si>
  <si>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</si>
  <si>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</si>
  <si>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</si>
  <si>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</si>
  <si>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</si>
  <si>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</si>
  <si>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</si>
  <si>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</si>
  <si>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</si>
  <si>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</si>
  <si>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</si>
  <si>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</si>
  <si>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</si>
  <si>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</si>
  <si>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</si>
  <si>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</si>
  <si>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</si>
  <si>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</si>
  <si>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</si>
  <si>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</si>
  <si>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</si>
  <si>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</si>
  <si>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</si>
  <si>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</si>
  <si>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</si>
  <si>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</si>
  <si>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</si>
  <si>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</si>
  <si>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</si>
  <si>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</si>
  <si>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</si>
  <si>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</si>
  <si>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</si>
  <si>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</si>
  <si>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</si>
  <si>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</si>
  <si>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</si>
  <si>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</si>
  <si>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</si>
  <si>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</si>
  <si>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</si>
  <si>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</si>
  <si>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</si>
  <si>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</si>
  <si>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</si>
  <si>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</si>
  <si>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</si>
  <si>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</si>
  <si>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</si>
  <si>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</si>
  <si>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</si>
  <si>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</si>
  <si>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</si>
  <si>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</si>
  <si>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</si>
  <si>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</si>
  <si>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</si>
  <si>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</si>
  <si>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</si>
  <si>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</si>
  <si>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</si>
  <si>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</si>
  <si>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</si>
  <si>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</si>
  <si>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</si>
  <si>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</si>
  <si>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</si>
  <si>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</si>
  <si>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</si>
  <si>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</si>
  <si>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</si>
  <si>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</si>
  <si>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</si>
  <si>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</si>
  <si>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</si>
  <si>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</si>
  <si>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</si>
  <si>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</si>
  <si>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</si>
  <si>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</si>
  <si>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</si>
  <si>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</si>
  <si>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</si>
  <si>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</si>
  <si>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</si>
  <si>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</si>
  <si>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</si>
  <si>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</si>
  <si>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</si>
  <si>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</si>
  <si>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</si>
  <si>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</si>
  <si>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</si>
  <si>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</si>
  <si>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</si>
  <si>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</si>
  <si>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</si>
  <si>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</si>
  <si>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</si>
  <si>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</si>
  <si>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</si>
  <si>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</si>
  <si>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</si>
  <si>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</si>
  <si>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</si>
  <si>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</si>
  <si>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</si>
  <si>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</si>
  <si>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</si>
  <si>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</si>
  <si>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</si>
  <si>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</si>
  <si>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</si>
  <si>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</si>
  <si>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</si>
  <si>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</si>
  <si>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</si>
  <si>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</si>
  <si>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</si>
  <si>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</si>
  <si>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</si>
  <si>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</si>
  <si>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</si>
  <si>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</si>
  <si>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</si>
  <si>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</si>
  <si>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</si>
  <si>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</si>
  <si>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</si>
  <si>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</si>
  <si>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</si>
  <si>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</si>
  <si>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</si>
  <si>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</si>
  <si>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</si>
  <si>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</si>
  <si>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</si>
  <si>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</si>
  <si>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</si>
  <si>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</si>
  <si>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</si>
  <si>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</si>
  <si>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</si>
  <si>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</si>
  <si>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</si>
  <si>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</si>
  <si>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</si>
  <si>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</si>
  <si>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</si>
  <si>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</si>
  <si>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</si>
  <si>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</si>
  <si>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</si>
  <si>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</si>
  <si>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</si>
  <si>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</si>
  <si>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</si>
  <si>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</si>
  <si>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</si>
  <si>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</si>
  <si>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</si>
  <si>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</si>
  <si>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</si>
  <si>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</si>
  <si>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</si>
  <si>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</si>
  <si>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</si>
  <si>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</si>
  <si>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</si>
  <si>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</si>
  <si>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</si>
  <si>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</si>
  <si>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</si>
  <si>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</si>
  <si>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</si>
  <si>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</si>
  <si>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</si>
  <si>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</si>
  <si>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</si>
  <si>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</si>
  <si>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</si>
  <si>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</si>
  <si>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</si>
  <si>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</si>
  <si>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</si>
  <si>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</si>
  <si>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</si>
  <si>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</si>
  <si>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</si>
  <si>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</si>
  <si>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</si>
  <si>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</si>
  <si>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</si>
  <si>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</si>
  <si>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</si>
  <si>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</si>
  <si>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</si>
  <si>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</si>
  <si>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</si>
  <si>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</si>
  <si>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</si>
  <si>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</si>
  <si>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</si>
  <si>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</si>
  <si>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</si>
  <si>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</si>
  <si>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</si>
  <si>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</si>
  <si>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</si>
  <si>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</si>
  <si>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</si>
  <si>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</si>
  <si>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</si>
  <si>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</si>
  <si>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</si>
  <si>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</si>
  <si>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</si>
  <si>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</si>
  <si>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</si>
  <si>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</si>
  <si>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</si>
  <si>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</si>
  <si>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</si>
  <si>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</si>
  <si>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</si>
  <si>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</si>
  <si>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</si>
  <si>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</si>
  <si>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</si>
  <si>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</si>
  <si>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</si>
  <si>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</si>
  <si>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</si>
  <si>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</si>
  <si>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</si>
  <si>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</si>
  <si>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</si>
  <si>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</si>
  <si>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</si>
  <si>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</si>
  <si>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</si>
  <si>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</si>
  <si>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</si>
  <si>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</si>
  <si>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</si>
  <si>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</si>
  <si>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</si>
  <si>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</si>
  <si>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</si>
  <si>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</si>
  <si>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</si>
  <si>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</si>
  <si>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</si>
  <si>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</si>
  <si>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</si>
  <si>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</si>
  <si>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</si>
  <si>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</si>
  <si>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</si>
  <si>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</si>
  <si>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</si>
  <si>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</si>
  <si>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</si>
  <si>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</si>
  <si>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</si>
  <si>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</si>
  <si>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</si>
  <si>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</si>
  <si>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</si>
  <si>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</si>
  <si>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</si>
  <si>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</si>
  <si>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</si>
  <si>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</si>
  <si>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</si>
  <si>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</si>
  <si>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</si>
  <si>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</si>
  <si>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</si>
  <si>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</si>
  <si>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</si>
  <si>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</si>
  <si>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</si>
  <si>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</si>
  <si>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</si>
  <si>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</si>
  <si>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</si>
  <si>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</si>
  <si>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</si>
  <si>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</si>
  <si>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</si>
  <si>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</si>
  <si>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</si>
  <si>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</si>
  <si>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</si>
  <si>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</si>
  <si>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</si>
  <si>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</si>
  <si>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</si>
  <si>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</si>
  <si>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</si>
  <si>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</si>
  <si>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</si>
  <si>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</si>
  <si>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</si>
  <si>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</si>
  <si>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</si>
  <si>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</si>
  <si>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</si>
  <si>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</si>
  <si>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</si>
  <si>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</si>
  <si>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</si>
  <si>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</si>
  <si>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</si>
  <si>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</si>
  <si>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</si>
  <si>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</si>
  <si>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</si>
  <si>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</si>
  <si>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</si>
  <si>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</si>
  <si>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</si>
  <si>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</si>
  <si>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</si>
  <si>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</si>
  <si>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</si>
  <si>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</si>
  <si>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</si>
  <si>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</si>
  <si>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</si>
  <si>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</si>
  <si>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</si>
  <si>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</si>
  <si>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</si>
  <si>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</si>
  <si>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</si>
  <si>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</si>
  <si>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</si>
  <si>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</si>
  <si>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</si>
  <si>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</si>
  <si>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</si>
  <si>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</si>
  <si>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</si>
  <si>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</si>
  <si>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</si>
  <si>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</si>
  <si>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</si>
  <si>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</si>
  <si>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</si>
  <si>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</si>
  <si>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</si>
  <si>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</si>
  <si>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</si>
  <si>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</si>
  <si>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</si>
  <si>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</si>
  <si>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</si>
  <si>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</si>
  <si>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</si>
  <si>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</si>
  <si>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</si>
  <si>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</si>
  <si>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</si>
  <si>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</si>
  <si>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</si>
  <si>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</si>
  <si>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</si>
  <si>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</si>
  <si>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</si>
  <si>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</si>
  <si>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</si>
  <si>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</si>
  <si>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</si>
  <si>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</si>
  <si>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</si>
  <si>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</si>
  <si>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</si>
  <si>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</si>
  <si>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</si>
  <si>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</si>
  <si>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</si>
  <si>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</si>
  <si>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</si>
  <si>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</si>
  <si>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</si>
  <si>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</si>
  <si>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</si>
  <si>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</si>
  <si>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</si>
  <si>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</si>
  <si>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</si>
  <si>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</si>
  <si>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</si>
  <si>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</si>
  <si>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</si>
  <si>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</si>
  <si>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</si>
  <si>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</si>
  <si>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</si>
  <si>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</si>
  <si>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</si>
  <si>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</si>
  <si>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</si>
  <si>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</si>
  <si>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</si>
  <si>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</si>
  <si>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</si>
  <si>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</si>
  <si>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</si>
  <si>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</si>
  <si>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</si>
  <si>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</si>
  <si>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</si>
  <si>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</si>
  <si>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</si>
  <si>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</si>
  <si>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</si>
  <si>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</si>
  <si>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</si>
  <si>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</si>
  <si>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</si>
  <si>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</si>
  <si>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</si>
  <si>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</si>
  <si>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</si>
  <si>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</si>
  <si>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</si>
  <si>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</si>
  <si>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</si>
  <si>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</si>
  <si>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</si>
  <si>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</si>
  <si>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</si>
  <si>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</si>
  <si>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</si>
  <si>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</si>
  <si>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</si>
  <si>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</si>
  <si>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</si>
  <si>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</si>
  <si>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</si>
  <si>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</si>
  <si>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</si>
  <si>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</si>
  <si>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</si>
  <si>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</si>
  <si>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</si>
  <si>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</si>
  <si>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</si>
  <si>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</si>
  <si>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</si>
  <si>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</si>
  <si>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</si>
  <si>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</si>
  <si>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</si>
  <si>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</si>
  <si>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</si>
  <si>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</si>
  <si>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</si>
  <si>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</si>
  <si>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</si>
  <si>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</si>
  <si>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</si>
  <si>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</si>
  <si>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</si>
  <si>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</si>
  <si>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</si>
  <si>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</si>
  <si>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</si>
  <si>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</si>
  <si>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</si>
  <si>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</si>
  <si>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</si>
  <si>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</si>
  <si>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</si>
  <si>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</si>
  <si>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</si>
  <si>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</si>
  <si>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</si>
  <si>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</si>
  <si>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</si>
  <si>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</si>
  <si>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</si>
  <si>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</si>
  <si>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</si>
  <si>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</si>
  <si>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</si>
  <si>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</si>
  <si>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</si>
  <si>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</si>
  <si>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</si>
  <si>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</si>
  <si>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</si>
  <si>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</si>
  <si>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</si>
  <si>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</si>
  <si>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</si>
  <si>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</si>
  <si>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</si>
  <si>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</si>
  <si>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</si>
  <si>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</si>
  <si>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</si>
  <si>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</si>
  <si>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</si>
  <si>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</si>
  <si>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</si>
  <si>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</si>
  <si>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</si>
  <si>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</si>
  <si>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</si>
  <si>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</si>
  <si>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</si>
  <si>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</si>
  <si>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</si>
  <si>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</si>
  <si>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</si>
  <si>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</si>
  <si>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</si>
  <si>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</si>
  <si>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</si>
  <si>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</si>
  <si>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</si>
  <si>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</si>
  <si>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</si>
  <si>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</si>
  <si>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</si>
  <si>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</si>
  <si>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</si>
  <si>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</si>
  <si>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</si>
  <si>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</si>
  <si>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</si>
  <si>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</si>
  <si>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</si>
  <si>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</si>
  <si>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</si>
  <si>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</si>
  <si>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</si>
  <si>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</si>
  <si>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</si>
  <si>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</si>
  <si>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</si>
  <si>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</si>
  <si>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</si>
  <si>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</si>
  <si>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</si>
  <si>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</si>
  <si>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</si>
  <si>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</si>
  <si>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</si>
  <si>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</si>
  <si>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</si>
  <si>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</si>
  <si>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</si>
  <si>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</si>
  <si>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</si>
  <si>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</si>
  <si>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</si>
  <si>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</si>
  <si>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</si>
  <si>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</si>
  <si>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</si>
  <si>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</si>
  <si>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</si>
  <si>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</si>
  <si>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</si>
  <si>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</si>
  <si>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</si>
  <si>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</si>
  <si>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</si>
  <si>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</si>
  <si>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</si>
  <si>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</si>
  <si>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</si>
  <si>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</si>
  <si>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</si>
  <si>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</si>
  <si>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</si>
  <si>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</si>
  <si>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</si>
  <si>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</si>
  <si>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</si>
  <si>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</si>
  <si>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</si>
  <si>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</si>
  <si>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</si>
  <si>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</si>
  <si>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</si>
  <si>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</si>
  <si>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</si>
  <si>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</si>
  <si>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</si>
  <si>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</si>
  <si>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</si>
  <si>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</si>
  <si>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</si>
  <si>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</si>
  <si>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</si>
  <si>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</si>
  <si>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</si>
  <si>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</si>
  <si>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</si>
  <si>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</si>
  <si>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</si>
  <si>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</si>
  <si>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</si>
  <si>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</si>
  <si>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</si>
  <si>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</si>
  <si>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</si>
  <si>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</si>
  <si>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</si>
  <si>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</si>
  <si>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</si>
  <si>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</si>
  <si>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</si>
  <si>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</si>
  <si>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</si>
  <si>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</si>
  <si>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</si>
  <si>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</si>
  <si>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</si>
  <si>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</si>
  <si>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</si>
  <si>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</si>
  <si>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</si>
  <si>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</si>
  <si>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</si>
  <si>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</si>
  <si>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</si>
  <si>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</si>
  <si>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</si>
  <si>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</si>
  <si>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</si>
  <si>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</si>
  <si>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</si>
  <si>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</si>
  <si>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</si>
  <si>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</si>
  <si>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</si>
  <si>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</si>
  <si>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</si>
  <si>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</si>
  <si>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</si>
  <si>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</si>
  <si>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</si>
  <si>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</si>
  <si>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</si>
  <si>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</si>
  <si>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</si>
  <si>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</si>
  <si>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</si>
  <si>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</si>
  <si>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</si>
  <si>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</si>
  <si>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</si>
  <si>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</si>
  <si>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</si>
  <si>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</si>
  <si>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</si>
  <si>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</si>
  <si>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</si>
  <si>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</si>
  <si>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</si>
  <si>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</si>
  <si>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</si>
  <si>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</si>
  <si>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</si>
  <si>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</si>
  <si>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</si>
  <si>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</si>
  <si>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</si>
  <si>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</si>
  <si>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</si>
  <si>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</si>
  <si>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</si>
  <si>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</si>
  <si>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</si>
  <si>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</si>
  <si>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</si>
  <si>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</si>
  <si>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</si>
  <si>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</si>
  <si>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</si>
  <si>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</si>
  <si>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</si>
  <si>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</si>
  <si>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</si>
  <si>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</si>
  <si>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</si>
  <si>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</si>
  <si>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</si>
  <si>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</si>
  <si>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</si>
  <si>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</si>
  <si>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</si>
  <si>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</si>
  <si>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</si>
  <si>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</si>
  <si>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</si>
  <si>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</si>
  <si>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</si>
  <si>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</si>
  <si>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</si>
  <si>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</si>
  <si>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</si>
  <si>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</si>
  <si>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</si>
  <si>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</si>
  <si>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</si>
  <si>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</si>
  <si>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</si>
  <si>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</si>
  <si>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</si>
  <si>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</si>
  <si>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</si>
  <si>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</si>
  <si>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</si>
  <si>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</si>
  <si>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</si>
  <si>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</si>
  <si>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</si>
  <si>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</si>
  <si>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</si>
  <si>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</si>
  <si>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</si>
  <si>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</si>
  <si>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</si>
  <si>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</si>
  <si>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</si>
  <si>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</si>
  <si>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</si>
  <si>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</si>
  <si>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</si>
  <si>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</si>
  <si>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</si>
  <si>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</si>
  <si>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</si>
  <si>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</si>
  <si>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</si>
  <si>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</si>
  <si>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</si>
  <si>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</si>
  <si>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</si>
  <si>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</si>
  <si>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</si>
  <si>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</si>
  <si>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</si>
  <si>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</si>
  <si>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</si>
  <si>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</si>
  <si>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</si>
  <si>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</si>
  <si>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</si>
  <si>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</si>
  <si>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</si>
  <si>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</si>
  <si>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</si>
  <si>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</si>
  <si>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</si>
  <si>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</si>
  <si>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</si>
  <si>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</si>
  <si>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</si>
  <si>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</si>
  <si>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</si>
  <si>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</si>
  <si>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</si>
  <si>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</si>
  <si>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</si>
  <si>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</si>
  <si>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</si>
  <si>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</si>
  <si>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</si>
  <si>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</si>
  <si>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</si>
  <si>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</si>
  <si>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</si>
  <si>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</si>
  <si>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</si>
  <si>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</si>
  <si>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</si>
  <si>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</si>
  <si>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</si>
  <si>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</si>
  <si>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</si>
  <si>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</si>
  <si>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</si>
  <si>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</si>
  <si>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</si>
  <si>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</si>
  <si>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</si>
  <si>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</si>
  <si>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</si>
  <si>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</si>
  <si>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</si>
  <si>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</si>
  <si>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</si>
  <si>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</si>
  <si>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</si>
  <si>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</si>
  <si>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</si>
  <si>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</si>
  <si>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</si>
  <si>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</si>
  <si>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</si>
  <si>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</si>
  <si>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</si>
  <si>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</si>
  <si>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</si>
  <si>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</si>
  <si>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</si>
  <si>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</si>
  <si>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</si>
  <si>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</si>
  <si>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</si>
  <si>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</si>
  <si>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</si>
  <si>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</si>
  <si>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</si>
  <si>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</si>
  <si>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</si>
  <si>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</si>
  <si>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</si>
  <si>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</si>
  <si>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</si>
  <si>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</si>
  <si>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</si>
  <si>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</si>
  <si>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</si>
  <si>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</si>
  <si>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</si>
  <si>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</si>
  <si>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</si>
  <si>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</si>
  <si>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</si>
  <si>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</si>
  <si>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</si>
  <si>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</si>
  <si>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</si>
  <si>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</si>
  <si>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</si>
  <si>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</si>
  <si>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</si>
  <si>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</si>
  <si>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</si>
  <si>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</si>
  <si>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</si>
  <si>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</si>
  <si>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</si>
  <si>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</si>
  <si>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</si>
  <si>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</si>
  <si>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</si>
  <si>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</si>
  <si>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</si>
  <si>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</si>
  <si>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</si>
  <si>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</si>
  <si>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</si>
  <si>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</si>
  <si>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</si>
  <si>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</si>
  <si>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</si>
  <si>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</si>
  <si>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</si>
  <si>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</si>
  <si>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</si>
  <si>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</si>
  <si>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</si>
  <si>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</si>
  <si>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</si>
  <si>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</si>
  <si>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</si>
  <si>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</si>
  <si>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</si>
  <si>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</si>
  <si>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</si>
  <si>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</si>
  <si>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</si>
  <si>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</si>
  <si>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</si>
  <si>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</si>
  <si>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</si>
  <si>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</si>
  <si>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</si>
  <si>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</si>
  <si>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</si>
  <si>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</si>
  <si>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</si>
  <si>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</si>
  <si>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</si>
  <si>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</si>
  <si>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</si>
  <si>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</si>
  <si>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</si>
  <si>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</si>
  <si>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</si>
  <si>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</si>
  <si>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</si>
  <si>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</si>
  <si>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</si>
  <si>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</si>
  <si>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</si>
  <si>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</si>
  <si>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</si>
  <si>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</si>
  <si>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</si>
  <si>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</si>
  <si>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</si>
  <si>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</si>
  <si>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</si>
  <si>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</si>
  <si>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</si>
  <si>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</si>
  <si>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</si>
  <si>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</si>
  <si>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</si>
  <si>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</si>
  <si>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</si>
  <si>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</si>
  <si>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</si>
  <si>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</si>
  <si>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</si>
  <si>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</si>
  <si>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</si>
  <si>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</si>
  <si>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</si>
  <si>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</si>
  <si>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</si>
  <si>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</si>
  <si>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</si>
  <si>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</si>
  <si>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</si>
  <si>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</si>
  <si>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</si>
  <si>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</si>
  <si>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</si>
  <si>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</si>
  <si>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</si>
  <si>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</si>
  <si>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</si>
  <si>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</si>
  <si>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</si>
  <si>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</si>
  <si>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</si>
  <si>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</si>
  <si>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</si>
  <si>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</si>
  <si>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</si>
  <si>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</si>
  <si>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</si>
  <si>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</si>
  <si>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</si>
  <si>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</si>
  <si>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</si>
  <si>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</si>
  <si>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</si>
  <si>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</si>
  <si>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</si>
  <si>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</si>
  <si>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</si>
  <si>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</si>
  <si>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</si>
  <si>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</si>
  <si>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</si>
  <si>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</si>
  <si>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</si>
  <si>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</si>
  <si>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</si>
  <si>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</si>
  <si>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</si>
  <si>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</si>
  <si>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</si>
  <si>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</si>
  <si>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</si>
  <si>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</si>
  <si>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</si>
  <si>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</si>
  <si>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</si>
  <si>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</si>
  <si>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</si>
  <si>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</si>
  <si>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</si>
  <si>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</si>
  <si>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</si>
  <si>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</si>
  <si>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</si>
  <si>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</si>
  <si>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</si>
  <si>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</si>
  <si>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</si>
  <si>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</si>
  <si>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</si>
  <si>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</si>
  <si>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</si>
  <si>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</si>
  <si>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</si>
  <si>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</si>
  <si>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</si>
  <si>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</si>
  <si>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</si>
  <si>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</si>
  <si>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</si>
  <si>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</si>
  <si>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</si>
  <si>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</si>
  <si>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</si>
  <si>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</si>
  <si>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</si>
  <si>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</si>
  <si>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</si>
  <si>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</si>
  <si>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</si>
  <si>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</si>
  <si>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</si>
  <si>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</si>
  <si>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</si>
  <si>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</si>
  <si>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</si>
  <si>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</si>
  <si>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</si>
  <si>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</si>
  <si>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</si>
  <si>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</si>
  <si>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</si>
  <si>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</si>
  <si>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</si>
  <si>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</si>
  <si>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</si>
  <si>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</si>
  <si>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</si>
  <si>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</si>
  <si>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</si>
  <si>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</si>
  <si>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</si>
  <si>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</si>
  <si>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</si>
  <si>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</si>
  <si>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</si>
  <si>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</si>
  <si>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</si>
  <si>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</si>
  <si>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</si>
  <si>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</si>
  <si>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</si>
  <si>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</si>
  <si>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</si>
  <si>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</si>
  <si>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</si>
  <si>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</si>
  <si>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</si>
  <si>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</si>
  <si>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</si>
  <si>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</si>
  <si>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</si>
  <si>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</si>
  <si>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</si>
  <si>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</si>
  <si>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</si>
  <si>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</si>
  <si>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</si>
  <si>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</si>
  <si>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</si>
  <si>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</si>
  <si>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</si>
  <si>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</si>
  <si>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</si>
  <si>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</si>
  <si>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</si>
  <si>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</si>
  <si>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</si>
  <si>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</si>
  <si>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</si>
  <si>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</si>
  <si>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</si>
  <si>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</si>
  <si>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</si>
  <si>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</si>
  <si>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</si>
  <si>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</si>
  <si>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</si>
  <si>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</si>
  <si>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</si>
  <si>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</si>
  <si>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</si>
  <si>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</si>
  <si>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</si>
  <si>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</si>
  <si>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</si>
  <si>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</si>
  <si>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</si>
  <si>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</si>
  <si>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</si>
  <si>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</si>
  <si>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</si>
  <si>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</si>
  <si>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</si>
  <si>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</si>
  <si>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</si>
  <si>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</si>
  <si>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</si>
  <si>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</si>
  <si>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</si>
  <si>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</si>
  <si>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</si>
  <si>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</si>
  <si>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</si>
  <si>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</si>
  <si>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</si>
  <si>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</si>
  <si>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</si>
  <si>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</si>
  <si>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</si>
  <si>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</si>
  <si>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</si>
  <si>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</si>
  <si>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</si>
  <si>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</si>
  <si>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</si>
  <si>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</si>
  <si>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</si>
  <si>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</si>
  <si>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</si>
  <si>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</si>
  <si>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</si>
  <si>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</si>
  <si>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</si>
  <si>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</si>
  <si>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</si>
  <si>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</si>
  <si>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</si>
  <si>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</si>
  <si>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</si>
  <si>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</si>
  <si>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</si>
  <si>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</si>
  <si>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</si>
  <si>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</si>
  <si>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</si>
  <si>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</si>
  <si>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</si>
  <si>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</si>
  <si>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</si>
  <si>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</si>
  <si>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</si>
  <si>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</si>
  <si>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</si>
  <si>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</si>
  <si>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</si>
  <si>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</si>
  <si>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</si>
  <si>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</si>
  <si>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</si>
  <si>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</si>
  <si>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</si>
  <si>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</si>
  <si>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</si>
  <si>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</si>
  <si>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</si>
  <si>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</si>
  <si>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</si>
  <si>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</si>
  <si>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</si>
  <si>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</si>
  <si>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</si>
  <si>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</si>
  <si>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</si>
  <si>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</si>
  <si>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</si>
  <si>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</si>
  <si>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</si>
  <si>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</si>
  <si>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</si>
  <si>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</si>
  <si>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</si>
  <si>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</si>
  <si>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</si>
  <si>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</si>
  <si>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</si>
  <si>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</si>
  <si>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</si>
  <si>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</si>
  <si>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</si>
  <si>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</si>
  <si>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</si>
  <si>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</si>
  <si>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</si>
  <si>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</si>
  <si>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</si>
  <si>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</si>
  <si>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</si>
  <si>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</si>
  <si>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</si>
  <si>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</si>
  <si>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</si>
  <si>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</si>
  <si>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</si>
  <si>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</si>
  <si>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</si>
  <si>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</si>
  <si>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</si>
  <si>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</si>
  <si>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</si>
  <si>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</si>
  <si>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</si>
  <si>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</si>
  <si>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</si>
  <si>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</si>
  <si>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</si>
  <si>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</si>
  <si>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</si>
  <si>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</si>
  <si>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</si>
  <si>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</si>
  <si>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</si>
  <si>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</si>
  <si>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</si>
  <si>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</si>
  <si>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</si>
  <si>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</si>
  <si>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</si>
  <si>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</si>
  <si>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</si>
  <si>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</si>
  <si>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</si>
  <si>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</si>
  <si>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</si>
  <si>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</si>
  <si>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</si>
  <si>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</si>
  <si>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</si>
  <si>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</si>
  <si>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</si>
  <si>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</si>
  <si>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</si>
  <si>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</si>
  <si>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</si>
  <si>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</si>
  <si>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</si>
  <si>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</si>
  <si>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</si>
  <si>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</si>
  <si>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</si>
  <si>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</si>
  <si>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</si>
  <si>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</si>
  <si>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</si>
  <si>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</si>
  <si>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</si>
  <si>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</si>
  <si>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</si>
  <si>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ok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</si>
  <si>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</si>
  <si>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</si>
  <si>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</si>
  <si>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</si>
  <si>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Atividades com reguladora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</si>
  <si>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</si>
  <si>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</si>
  <si>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</si>
  <si>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</si>
  <si>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</si>
  <si>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</si>
  <si>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</si>
  <si>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</si>
  <si>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</si>
  <si>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</si>
  <si>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Não realizou trabalho, devido risco de exceder jornada.</t>
  </si>
  <si>
    <t>Oportuniadade de faixa após 10h30</t>
  </si>
  <si>
    <t>Realizado intervalo das 11h06 até 13h06. Produção 1414m.</t>
  </si>
  <si>
    <t>MC1 08h26/ autorizado entrada na via08h30/ Em deslocamento para km de trabalho</t>
  </si>
  <si>
    <t>Realizado  intervalo das 09h12 até 12h30</t>
  </si>
  <si>
    <t>MC1 08h54/ autorizado entrada na via 09h00.</t>
  </si>
  <si>
    <t>Concedido intervalo das 09h52 até 13h00/ intervalo entregue 11h31. Produção 2soldas.</t>
  </si>
  <si>
    <t>MC1 06h22/ autorizado entrada na via 06h28/ em intervalo  07h31 até 11h00</t>
  </si>
  <si>
    <t>MC1 06h22/ autorizado entrada na via 06h28/ Realizado intervalo  07h31 até 11h00</t>
  </si>
  <si>
    <t>Ag. a confirmação da FX com CCO para deslocamento do W71 de TGR-RVD, MC1 às 19h00</t>
  </si>
  <si>
    <t xml:space="preserve">Cancelado a programação, não finalizou descarregamneto em D, somente cm 1 operador </t>
  </si>
  <si>
    <t>MC1 08:32 em delocamento para o local de trabalho km 385,400</t>
  </si>
  <si>
    <t xml:space="preserve">Previsão MC1 11HRS </t>
  </si>
  <si>
    <t>MC1 08:17, verificando faixa cm cco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</si>
  <si>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</si>
  <si>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</si>
  <si>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</si>
  <si>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</si>
  <si>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 xml:space="preserve">TP aguardando o tempo melhorar sem previsão </t>
  </si>
  <si>
    <t>Guilherme</t>
  </si>
  <si>
    <t xml:space="preserve">Descarga dormentes </t>
  </si>
  <si>
    <t xml:space="preserve">Previsão MC1 12HRS </t>
  </si>
  <si>
    <t>Inspeção R7D entre TVI-TMI</t>
  </si>
  <si>
    <t xml:space="preserve">MC1 08:43, verificando faixa cm cco </t>
  </si>
  <si>
    <t xml:space="preserve">TP pronta 08:26, em execução da solda , intervalo das 08:27 ate 09:47/1 solda </t>
  </si>
  <si>
    <t>ZIQ</t>
  </si>
  <si>
    <t>ZIQ-ZTR</t>
  </si>
  <si>
    <t>ZIQZTR</t>
  </si>
  <si>
    <t>Junio</t>
  </si>
  <si>
    <t>Previsão MCI as 09:30</t>
  </si>
  <si>
    <t>Equipe aguardando o tempo melhorar pra enviar MC1</t>
  </si>
  <si>
    <t>MC1 06:18, Realizando o trabalho entre ZGT-ZXE</t>
  </si>
  <si>
    <t xml:space="preserve">MC1 06:18, Realizando o trabalho entre ZGT-ZXE ate as 13hrs </t>
  </si>
  <si>
    <t>PSG-PPG</t>
  </si>
  <si>
    <t>PSGPPG</t>
  </si>
  <si>
    <t xml:space="preserve">lorena </t>
  </si>
  <si>
    <t xml:space="preserve">Inspeção de via </t>
  </si>
  <si>
    <t>Previsão MC1 09hrs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</si>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</sst>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93" tableBorderDxfId="589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91"/>
    <tableColumn id="8" xr3:uid="{69D5AC3B-4F64-4F8F-AD2A-0AD158918DDD}" name="CORRELATO" dataDxfId="58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  <dateGroupItem year="2025" month="10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4" bestFit="1" customWidth="1"/>
    <col min="2" max="2" width="26" style="204" bestFit="1" customWidth="1"/>
    <col min="3" max="3" width="26.5703125" style="204" bestFit="1" customWidth="1"/>
    <col min="4" max="4" width="16.28515625" style="204" bestFit="1" customWidth="1"/>
    <col min="5" max="5" width="9.140625" style="204"/>
    <col min="6" max="6" width="13.85546875" style="205" bestFit="1" customWidth="1"/>
    <col min="7" max="7" width="9.85546875" style="205" bestFit="1" customWidth="1"/>
    <col min="8" max="8" width="11.5703125" style="204" customWidth="1"/>
    <col min="9" max="9" width="9.28515625" style="204" bestFit="1" customWidth="1"/>
    <col min="10" max="10" width="47.7109375" style="204" bestFit="1" customWidth="1"/>
    <col min="11" max="11" width="22" style="204" bestFit="1" customWidth="1"/>
    <col min="12" max="16384" width="9.140625" style="204"/>
  </cols>
  <sheetData>
    <row r="1" spans="1:14">
      <c r="A1" s="308" t="s">
        <v>0</v>
      </c>
      <c r="B1" s="309" t="s">
        <v>1</v>
      </c>
      <c r="C1" s="309" t="s">
        <v>2</v>
      </c>
      <c r="D1" s="309" t="s">
        <v>3</v>
      </c>
      <c r="E1" s="309" t="s">
        <v>4</v>
      </c>
      <c r="F1" s="310" t="s">
        <v>5</v>
      </c>
      <c r="G1" s="310" t="s">
        <v>6</v>
      </c>
      <c r="H1" s="309" t="s">
        <v>7</v>
      </c>
      <c r="I1" s="309" t="s">
        <v>8</v>
      </c>
      <c r="J1" s="309" t="s">
        <v>9</v>
      </c>
      <c r="K1" s="311" t="s">
        <v>10</v>
      </c>
    </row>
    <row r="2" spans="1:14">
      <c r="A2" s="286" t="s">
        <v>11</v>
      </c>
      <c r="B2" s="287" t="s">
        <v>12</v>
      </c>
      <c r="C2" s="287" t="s">
        <v>13</v>
      </c>
      <c r="D2" s="287" t="s">
        <v>14</v>
      </c>
      <c r="E2" s="287">
        <v>98</v>
      </c>
      <c r="F2" s="288">
        <v>501.30900000000003</v>
      </c>
      <c r="G2" s="288">
        <v>512</v>
      </c>
      <c r="H2" s="287" t="s">
        <v>15</v>
      </c>
      <c r="I2" s="287" t="s">
        <v>16</v>
      </c>
      <c r="J2" s="287" t="s">
        <v>17</v>
      </c>
      <c r="K2" s="289" t="s">
        <v>18</v>
      </c>
    </row>
    <row r="3" spans="1:14">
      <c r="A3" s="290" t="s">
        <v>11</v>
      </c>
      <c r="B3" s="291" t="s">
        <v>12</v>
      </c>
      <c r="C3" s="291" t="s">
        <v>13</v>
      </c>
      <c r="D3" s="291" t="s">
        <v>14</v>
      </c>
      <c r="E3" s="291">
        <v>98</v>
      </c>
      <c r="F3" s="292">
        <v>512</v>
      </c>
      <c r="G3" s="292">
        <v>521</v>
      </c>
      <c r="H3" s="291" t="s">
        <v>15</v>
      </c>
      <c r="I3" s="291">
        <v>512521</v>
      </c>
      <c r="J3" s="291" t="s">
        <v>17</v>
      </c>
      <c r="K3" s="293" t="s">
        <v>18</v>
      </c>
    </row>
    <row r="4" spans="1:14">
      <c r="A4" s="294" t="s">
        <v>11</v>
      </c>
      <c r="B4" s="295" t="s">
        <v>12</v>
      </c>
      <c r="C4" s="295" t="s">
        <v>13</v>
      </c>
      <c r="D4" s="295" t="s">
        <v>14</v>
      </c>
      <c r="E4" s="295">
        <v>98</v>
      </c>
      <c r="F4" s="296">
        <v>521</v>
      </c>
      <c r="G4" s="296">
        <v>529.20000000000005</v>
      </c>
      <c r="H4" s="295" t="s">
        <v>15</v>
      </c>
      <c r="I4" s="295" t="s">
        <v>19</v>
      </c>
      <c r="J4" s="295" t="s">
        <v>17</v>
      </c>
      <c r="K4" s="297" t="s">
        <v>18</v>
      </c>
    </row>
    <row r="5" spans="1:14">
      <c r="A5" s="290" t="s">
        <v>11</v>
      </c>
      <c r="B5" s="291" t="s">
        <v>12</v>
      </c>
      <c r="C5" s="291" t="s">
        <v>13</v>
      </c>
      <c r="D5" s="291" t="s">
        <v>14</v>
      </c>
      <c r="E5" s="291">
        <v>98</v>
      </c>
      <c r="F5" s="292">
        <v>529.20000000000005</v>
      </c>
      <c r="G5" s="292">
        <v>531.91399999999999</v>
      </c>
      <c r="H5" s="291" t="s">
        <v>20</v>
      </c>
      <c r="I5" s="291" t="s">
        <v>21</v>
      </c>
      <c r="J5" s="291" t="s">
        <v>17</v>
      </c>
      <c r="K5" s="293" t="s">
        <v>18</v>
      </c>
    </row>
    <row r="6" spans="1:14">
      <c r="A6" s="294" t="s">
        <v>11</v>
      </c>
      <c r="B6" s="295" t="s">
        <v>12</v>
      </c>
      <c r="C6" s="295" t="s">
        <v>13</v>
      </c>
      <c r="D6" s="295" t="s">
        <v>14</v>
      </c>
      <c r="E6" s="295">
        <v>98</v>
      </c>
      <c r="F6" s="296">
        <v>529.20000000000005</v>
      </c>
      <c r="G6" s="296">
        <v>531.91399999999999</v>
      </c>
      <c r="H6" s="295" t="s">
        <v>20</v>
      </c>
      <c r="I6" s="295" t="s">
        <v>22</v>
      </c>
      <c r="J6" s="295" t="s">
        <v>17</v>
      </c>
      <c r="K6" s="297" t="s">
        <v>18</v>
      </c>
    </row>
    <row r="7" spans="1:14">
      <c r="A7" s="290" t="s">
        <v>11</v>
      </c>
      <c r="B7" s="291" t="s">
        <v>12</v>
      </c>
      <c r="C7" s="291" t="s">
        <v>13</v>
      </c>
      <c r="D7" s="291" t="s">
        <v>14</v>
      </c>
      <c r="E7" s="291">
        <v>98</v>
      </c>
      <c r="F7" s="292">
        <v>531.91399999999999</v>
      </c>
      <c r="G7" s="292">
        <v>539</v>
      </c>
      <c r="H7" s="291" t="s">
        <v>23</v>
      </c>
      <c r="I7" s="291" t="s">
        <v>24</v>
      </c>
      <c r="J7" s="291" t="s">
        <v>17</v>
      </c>
      <c r="K7" s="293" t="s">
        <v>18</v>
      </c>
    </row>
    <row r="8" spans="1:14">
      <c r="A8" s="294" t="s">
        <v>11</v>
      </c>
      <c r="B8" s="295" t="s">
        <v>12</v>
      </c>
      <c r="C8" s="295" t="s">
        <v>13</v>
      </c>
      <c r="D8" s="295" t="s">
        <v>14</v>
      </c>
      <c r="E8" s="295">
        <v>98</v>
      </c>
      <c r="F8" s="296">
        <v>539</v>
      </c>
      <c r="G8" s="296">
        <v>548.154</v>
      </c>
      <c r="H8" s="295" t="s">
        <v>23</v>
      </c>
      <c r="I8" s="295" t="s">
        <v>25</v>
      </c>
      <c r="J8" s="295" t="s">
        <v>17</v>
      </c>
      <c r="K8" s="297" t="s">
        <v>18</v>
      </c>
      <c r="N8" s="206"/>
    </row>
    <row r="9" spans="1:14">
      <c r="A9" s="290" t="s">
        <v>11</v>
      </c>
      <c r="B9" s="291" t="s">
        <v>12</v>
      </c>
      <c r="C9" s="291" t="s">
        <v>13</v>
      </c>
      <c r="D9" s="291" t="s">
        <v>14</v>
      </c>
      <c r="E9" s="291">
        <v>98</v>
      </c>
      <c r="F9" s="292">
        <v>548.154</v>
      </c>
      <c r="G9" s="292">
        <v>550.87599999999998</v>
      </c>
      <c r="H9" s="291" t="s">
        <v>26</v>
      </c>
      <c r="I9" s="291" t="s">
        <v>27</v>
      </c>
      <c r="J9" s="291" t="s">
        <v>17</v>
      </c>
      <c r="K9" s="293" t="s">
        <v>18</v>
      </c>
    </row>
    <row r="10" spans="1:14">
      <c r="A10" s="294" t="s">
        <v>11</v>
      </c>
      <c r="B10" s="295" t="s">
        <v>12</v>
      </c>
      <c r="C10" s="295" t="s">
        <v>13</v>
      </c>
      <c r="D10" s="295" t="s">
        <v>14</v>
      </c>
      <c r="E10" s="295">
        <v>98</v>
      </c>
      <c r="F10" s="296">
        <v>548.154</v>
      </c>
      <c r="G10" s="296">
        <v>550.87599999999998</v>
      </c>
      <c r="H10" s="295" t="s">
        <v>26</v>
      </c>
      <c r="I10" s="295" t="s">
        <v>28</v>
      </c>
      <c r="J10" s="295" t="s">
        <v>17</v>
      </c>
      <c r="K10" s="297" t="s">
        <v>18</v>
      </c>
    </row>
    <row r="11" spans="1:14">
      <c r="A11" s="290" t="s">
        <v>11</v>
      </c>
      <c r="B11" s="291" t="s">
        <v>12</v>
      </c>
      <c r="C11" s="291" t="s">
        <v>13</v>
      </c>
      <c r="D11" s="291" t="s">
        <v>14</v>
      </c>
      <c r="E11" s="291">
        <v>98</v>
      </c>
      <c r="F11" s="292">
        <v>550.87599999999998</v>
      </c>
      <c r="G11" s="292">
        <v>556</v>
      </c>
      <c r="H11" s="291" t="s">
        <v>29</v>
      </c>
      <c r="I11" s="291" t="s">
        <v>30</v>
      </c>
      <c r="J11" s="291" t="s">
        <v>17</v>
      </c>
      <c r="K11" s="293" t="s">
        <v>18</v>
      </c>
    </row>
    <row r="12" spans="1:14">
      <c r="A12" s="294" t="s">
        <v>11</v>
      </c>
      <c r="B12" s="295" t="s">
        <v>12</v>
      </c>
      <c r="C12" s="295" t="s">
        <v>13</v>
      </c>
      <c r="D12" s="295" t="s">
        <v>14</v>
      </c>
      <c r="E12" s="295">
        <v>98</v>
      </c>
      <c r="F12" s="296">
        <v>556</v>
      </c>
      <c r="G12" s="296">
        <v>562.79200000000003</v>
      </c>
      <c r="H12" s="295" t="s">
        <v>29</v>
      </c>
      <c r="I12" s="295" t="s">
        <v>31</v>
      </c>
      <c r="J12" s="295" t="s">
        <v>17</v>
      </c>
      <c r="K12" s="297" t="s">
        <v>18</v>
      </c>
    </row>
    <row r="13" spans="1:14">
      <c r="A13" s="290" t="s">
        <v>11</v>
      </c>
      <c r="B13" s="291" t="s">
        <v>12</v>
      </c>
      <c r="C13" s="291" t="s">
        <v>13</v>
      </c>
      <c r="D13" s="291" t="s">
        <v>14</v>
      </c>
      <c r="E13" s="291">
        <v>98</v>
      </c>
      <c r="F13" s="292">
        <v>562.79200000000003</v>
      </c>
      <c r="G13" s="292">
        <v>565.49900000000002</v>
      </c>
      <c r="H13" s="291" t="s">
        <v>32</v>
      </c>
      <c r="I13" s="291" t="s">
        <v>33</v>
      </c>
      <c r="J13" s="291" t="s">
        <v>17</v>
      </c>
      <c r="K13" s="293" t="s">
        <v>18</v>
      </c>
    </row>
    <row r="14" spans="1:14">
      <c r="A14" s="294" t="s">
        <v>11</v>
      </c>
      <c r="B14" s="295" t="s">
        <v>12</v>
      </c>
      <c r="C14" s="295" t="s">
        <v>13</v>
      </c>
      <c r="D14" s="295" t="s">
        <v>14</v>
      </c>
      <c r="E14" s="295">
        <v>98</v>
      </c>
      <c r="F14" s="296">
        <v>562.79200000000003</v>
      </c>
      <c r="G14" s="296">
        <v>565.49900000000002</v>
      </c>
      <c r="H14" s="295" t="s">
        <v>32</v>
      </c>
      <c r="I14" s="295" t="s">
        <v>34</v>
      </c>
      <c r="J14" s="295" t="s">
        <v>17</v>
      </c>
      <c r="K14" s="297" t="s">
        <v>18</v>
      </c>
    </row>
    <row r="15" spans="1:14">
      <c r="A15" s="290" t="s">
        <v>11</v>
      </c>
      <c r="B15" s="291" t="s">
        <v>12</v>
      </c>
      <c r="C15" s="291" t="s">
        <v>13</v>
      </c>
      <c r="D15" s="291" t="s">
        <v>14</v>
      </c>
      <c r="E15" s="291">
        <v>98</v>
      </c>
      <c r="F15" s="292">
        <v>565.49900000000002</v>
      </c>
      <c r="G15" s="292">
        <v>575</v>
      </c>
      <c r="H15" s="291" t="s">
        <v>35</v>
      </c>
      <c r="I15" s="291" t="s">
        <v>36</v>
      </c>
      <c r="J15" s="291" t="s">
        <v>17</v>
      </c>
      <c r="K15" s="293" t="s">
        <v>18</v>
      </c>
    </row>
    <row r="16" spans="1:14">
      <c r="A16" s="294" t="s">
        <v>11</v>
      </c>
      <c r="B16" s="295" t="s">
        <v>12</v>
      </c>
      <c r="C16" s="295" t="s">
        <v>13</v>
      </c>
      <c r="D16" s="295" t="s">
        <v>14</v>
      </c>
      <c r="E16" s="295">
        <v>98</v>
      </c>
      <c r="F16" s="296">
        <v>575</v>
      </c>
      <c r="G16" s="296">
        <v>585</v>
      </c>
      <c r="H16" s="295" t="s">
        <v>35</v>
      </c>
      <c r="I16" s="295">
        <v>575585</v>
      </c>
      <c r="J16" s="295" t="s">
        <v>17</v>
      </c>
      <c r="K16" s="297" t="s">
        <v>18</v>
      </c>
    </row>
    <row r="17" spans="1:11">
      <c r="A17" s="290" t="s">
        <v>11</v>
      </c>
      <c r="B17" s="291" t="s">
        <v>12</v>
      </c>
      <c r="C17" s="291" t="s">
        <v>13</v>
      </c>
      <c r="D17" s="291" t="s">
        <v>14</v>
      </c>
      <c r="E17" s="291">
        <v>98</v>
      </c>
      <c r="F17" s="292">
        <v>585</v>
      </c>
      <c r="G17" s="292">
        <v>596.16099999999994</v>
      </c>
      <c r="H17" s="291" t="s">
        <v>35</v>
      </c>
      <c r="I17" s="291" t="s">
        <v>37</v>
      </c>
      <c r="J17" s="291" t="s">
        <v>17</v>
      </c>
      <c r="K17" s="293" t="s">
        <v>18</v>
      </c>
    </row>
    <row r="18" spans="1:11">
      <c r="A18" s="294" t="s">
        <v>11</v>
      </c>
      <c r="B18" s="295" t="s">
        <v>12</v>
      </c>
      <c r="C18" s="295" t="s">
        <v>13</v>
      </c>
      <c r="D18" s="295" t="s">
        <v>14</v>
      </c>
      <c r="E18" s="295">
        <v>98</v>
      </c>
      <c r="F18" s="296">
        <v>596.16099999999994</v>
      </c>
      <c r="G18" s="296">
        <v>599.19899999999996</v>
      </c>
      <c r="H18" s="295" t="s">
        <v>38</v>
      </c>
      <c r="I18" s="295" t="s">
        <v>39</v>
      </c>
      <c r="J18" s="295" t="s">
        <v>17</v>
      </c>
      <c r="K18" s="297" t="s">
        <v>18</v>
      </c>
    </row>
    <row r="19" spans="1:11">
      <c r="A19" s="290" t="s">
        <v>11</v>
      </c>
      <c r="B19" s="291" t="s">
        <v>12</v>
      </c>
      <c r="C19" s="291" t="s">
        <v>13</v>
      </c>
      <c r="D19" s="291" t="s">
        <v>14</v>
      </c>
      <c r="E19" s="291">
        <v>98</v>
      </c>
      <c r="F19" s="292">
        <v>596.16099999999994</v>
      </c>
      <c r="G19" s="292">
        <v>599.19899999999996</v>
      </c>
      <c r="H19" s="291" t="s">
        <v>38</v>
      </c>
      <c r="I19" s="291" t="s">
        <v>40</v>
      </c>
      <c r="J19" s="291" t="s">
        <v>17</v>
      </c>
      <c r="K19" s="293" t="s">
        <v>18</v>
      </c>
    </row>
    <row r="20" spans="1:11">
      <c r="A20" s="294" t="s">
        <v>11</v>
      </c>
      <c r="B20" s="295" t="s">
        <v>12</v>
      </c>
      <c r="C20" s="295" t="s">
        <v>13</v>
      </c>
      <c r="D20" s="295" t="s">
        <v>14</v>
      </c>
      <c r="E20" s="295">
        <v>98</v>
      </c>
      <c r="F20" s="296">
        <v>599.19899999999996</v>
      </c>
      <c r="G20" s="296">
        <v>612.44899999999996</v>
      </c>
      <c r="H20" s="295" t="s">
        <v>41</v>
      </c>
      <c r="I20" s="295" t="s">
        <v>42</v>
      </c>
      <c r="J20" s="295" t="s">
        <v>17</v>
      </c>
      <c r="K20" s="297" t="s">
        <v>18</v>
      </c>
    </row>
    <row r="21" spans="1:11">
      <c r="A21" s="290" t="s">
        <v>11</v>
      </c>
      <c r="B21" s="291" t="s">
        <v>12</v>
      </c>
      <c r="C21" s="291" t="s">
        <v>13</v>
      </c>
      <c r="D21" s="291" t="s">
        <v>14</v>
      </c>
      <c r="E21" s="291">
        <v>98</v>
      </c>
      <c r="F21" s="292">
        <v>612.44899999999996</v>
      </c>
      <c r="G21" s="292">
        <v>614.60799999999995</v>
      </c>
      <c r="H21" s="291" t="s">
        <v>43</v>
      </c>
      <c r="I21" s="291" t="s">
        <v>44</v>
      </c>
      <c r="J21" s="291" t="s">
        <v>17</v>
      </c>
      <c r="K21" s="293" t="s">
        <v>18</v>
      </c>
    </row>
    <row r="22" spans="1:11">
      <c r="A22" s="294" t="s">
        <v>11</v>
      </c>
      <c r="B22" s="295" t="s">
        <v>12</v>
      </c>
      <c r="C22" s="295" t="s">
        <v>13</v>
      </c>
      <c r="D22" s="295" t="s">
        <v>14</v>
      </c>
      <c r="E22" s="295">
        <v>98</v>
      </c>
      <c r="F22" s="296">
        <v>612.44899999999996</v>
      </c>
      <c r="G22" s="296">
        <v>614.60799999999995</v>
      </c>
      <c r="H22" s="295" t="s">
        <v>43</v>
      </c>
      <c r="I22" s="295" t="s">
        <v>45</v>
      </c>
      <c r="J22" s="295" t="s">
        <v>17</v>
      </c>
      <c r="K22" s="297" t="s">
        <v>18</v>
      </c>
    </row>
    <row r="23" spans="1:11">
      <c r="A23" s="290" t="s">
        <v>11</v>
      </c>
      <c r="B23" s="291" t="s">
        <v>12</v>
      </c>
      <c r="C23" s="291" t="s">
        <v>13</v>
      </c>
      <c r="D23" s="291" t="s">
        <v>14</v>
      </c>
      <c r="E23" s="291">
        <v>98</v>
      </c>
      <c r="F23" s="292">
        <v>614.60799999999995</v>
      </c>
      <c r="G23" s="292">
        <v>615.40800000000002</v>
      </c>
      <c r="H23" s="291" t="s">
        <v>46</v>
      </c>
      <c r="I23" s="291" t="s">
        <v>47</v>
      </c>
      <c r="J23" s="291" t="s">
        <v>17</v>
      </c>
      <c r="K23" s="293" t="s">
        <v>18</v>
      </c>
    </row>
    <row r="24" spans="1:11">
      <c r="A24" s="294" t="s">
        <v>11</v>
      </c>
      <c r="B24" s="295" t="s">
        <v>12</v>
      </c>
      <c r="C24" s="295" t="s">
        <v>13</v>
      </c>
      <c r="D24" s="295" t="s">
        <v>14</v>
      </c>
      <c r="E24" s="295">
        <v>98</v>
      </c>
      <c r="F24" s="296">
        <v>614.60799999999995</v>
      </c>
      <c r="G24" s="296">
        <v>615.40800000000002</v>
      </c>
      <c r="H24" s="295" t="s">
        <v>46</v>
      </c>
      <c r="I24" s="295" t="s">
        <v>48</v>
      </c>
      <c r="J24" s="295" t="s">
        <v>17</v>
      </c>
      <c r="K24" s="297" t="s">
        <v>18</v>
      </c>
    </row>
    <row r="25" spans="1:11">
      <c r="A25" s="290" t="s">
        <v>11</v>
      </c>
      <c r="B25" s="291" t="s">
        <v>12</v>
      </c>
      <c r="C25" s="291" t="s">
        <v>13</v>
      </c>
      <c r="D25" s="291" t="s">
        <v>14</v>
      </c>
      <c r="E25" s="291">
        <v>98</v>
      </c>
      <c r="F25" s="292">
        <v>615.40800000000002</v>
      </c>
      <c r="G25" s="292">
        <v>617.928</v>
      </c>
      <c r="H25" s="291" t="s">
        <v>49</v>
      </c>
      <c r="I25" s="291" t="s">
        <v>50</v>
      </c>
      <c r="J25" s="291" t="s">
        <v>17</v>
      </c>
      <c r="K25" s="293" t="s">
        <v>18</v>
      </c>
    </row>
    <row r="26" spans="1:11">
      <c r="A26" s="294" t="s">
        <v>11</v>
      </c>
      <c r="B26" s="295" t="s">
        <v>12</v>
      </c>
      <c r="C26" s="295" t="s">
        <v>13</v>
      </c>
      <c r="D26" s="295" t="s">
        <v>14</v>
      </c>
      <c r="E26" s="295">
        <v>98</v>
      </c>
      <c r="F26" s="296">
        <v>615.40800000000002</v>
      </c>
      <c r="G26" s="296">
        <v>617.928</v>
      </c>
      <c r="H26" s="295" t="s">
        <v>49</v>
      </c>
      <c r="I26" s="295" t="s">
        <v>51</v>
      </c>
      <c r="J26" s="295" t="s">
        <v>17</v>
      </c>
      <c r="K26" s="297" t="s">
        <v>18</v>
      </c>
    </row>
    <row r="27" spans="1:11">
      <c r="A27" s="290" t="s">
        <v>11</v>
      </c>
      <c r="B27" s="291" t="s">
        <v>12</v>
      </c>
      <c r="C27" s="291" t="s">
        <v>13</v>
      </c>
      <c r="D27" s="291" t="s">
        <v>14</v>
      </c>
      <c r="E27" s="291">
        <v>98</v>
      </c>
      <c r="F27" s="292">
        <v>617.928</v>
      </c>
      <c r="G27" s="292">
        <v>630.08600000000001</v>
      </c>
      <c r="H27" s="291" t="s">
        <v>52</v>
      </c>
      <c r="I27" s="291" t="s">
        <v>53</v>
      </c>
      <c r="J27" s="291" t="s">
        <v>17</v>
      </c>
      <c r="K27" s="293" t="s">
        <v>18</v>
      </c>
    </row>
    <row r="28" spans="1:11">
      <c r="A28" s="294" t="s">
        <v>11</v>
      </c>
      <c r="B28" s="295" t="s">
        <v>12</v>
      </c>
      <c r="C28" s="295" t="s">
        <v>13</v>
      </c>
      <c r="D28" s="295" t="s">
        <v>14</v>
      </c>
      <c r="E28" s="295">
        <v>98</v>
      </c>
      <c r="F28" s="296">
        <v>630.08600000000001</v>
      </c>
      <c r="G28" s="296">
        <v>633.15800000000002</v>
      </c>
      <c r="H28" s="295" t="s">
        <v>54</v>
      </c>
      <c r="I28" s="295" t="s">
        <v>55</v>
      </c>
      <c r="J28" s="295" t="s">
        <v>17</v>
      </c>
      <c r="K28" s="297" t="s">
        <v>18</v>
      </c>
    </row>
    <row r="29" spans="1:11">
      <c r="A29" s="290" t="s">
        <v>11</v>
      </c>
      <c r="B29" s="291" t="s">
        <v>12</v>
      </c>
      <c r="C29" s="291" t="s">
        <v>13</v>
      </c>
      <c r="D29" s="291" t="s">
        <v>14</v>
      </c>
      <c r="E29" s="291">
        <v>98</v>
      </c>
      <c r="F29" s="292">
        <v>630.08600000000001</v>
      </c>
      <c r="G29" s="292">
        <v>633.15800000000002</v>
      </c>
      <c r="H29" s="291" t="s">
        <v>54</v>
      </c>
      <c r="I29" s="291" t="s">
        <v>56</v>
      </c>
      <c r="J29" s="291" t="s">
        <v>17</v>
      </c>
      <c r="K29" s="293" t="s">
        <v>18</v>
      </c>
    </row>
    <row r="30" spans="1:11">
      <c r="A30" s="294" t="s">
        <v>11</v>
      </c>
      <c r="B30" s="295" t="s">
        <v>12</v>
      </c>
      <c r="C30" s="295" t="s">
        <v>13</v>
      </c>
      <c r="D30" s="295" t="s">
        <v>14</v>
      </c>
      <c r="E30" s="295">
        <v>98</v>
      </c>
      <c r="F30" s="296">
        <v>633.15800000000002</v>
      </c>
      <c r="G30" s="296">
        <v>643</v>
      </c>
      <c r="H30" s="295" t="s">
        <v>57</v>
      </c>
      <c r="I30" s="295" t="s">
        <v>58</v>
      </c>
      <c r="J30" s="295" t="s">
        <v>17</v>
      </c>
      <c r="K30" s="297" t="s">
        <v>18</v>
      </c>
    </row>
    <row r="31" spans="1:11">
      <c r="A31" s="290" t="s">
        <v>11</v>
      </c>
      <c r="B31" s="291" t="s">
        <v>12</v>
      </c>
      <c r="C31" s="291" t="s">
        <v>13</v>
      </c>
      <c r="D31" s="291" t="s">
        <v>14</v>
      </c>
      <c r="E31" s="291">
        <v>98</v>
      </c>
      <c r="F31" s="292">
        <v>643</v>
      </c>
      <c r="G31" s="292">
        <v>651</v>
      </c>
      <c r="H31" s="291" t="s">
        <v>57</v>
      </c>
      <c r="I31" s="291">
        <v>643651</v>
      </c>
      <c r="J31" s="291" t="s">
        <v>17</v>
      </c>
      <c r="K31" s="293" t="s">
        <v>18</v>
      </c>
    </row>
    <row r="32" spans="1:11">
      <c r="A32" s="294" t="s">
        <v>11</v>
      </c>
      <c r="B32" s="295" t="s">
        <v>12</v>
      </c>
      <c r="C32" s="295" t="s">
        <v>13</v>
      </c>
      <c r="D32" s="295" t="s">
        <v>14</v>
      </c>
      <c r="E32" s="295">
        <v>98</v>
      </c>
      <c r="F32" s="296">
        <v>651</v>
      </c>
      <c r="G32" s="296">
        <v>659.65</v>
      </c>
      <c r="H32" s="295" t="s">
        <v>57</v>
      </c>
      <c r="I32" s="295" t="s">
        <v>59</v>
      </c>
      <c r="J32" s="295" t="s">
        <v>17</v>
      </c>
      <c r="K32" s="297" t="s">
        <v>18</v>
      </c>
    </row>
    <row r="33" spans="1:11">
      <c r="A33" s="290" t="s">
        <v>11</v>
      </c>
      <c r="B33" s="291" t="s">
        <v>12</v>
      </c>
      <c r="C33" s="291" t="s">
        <v>13</v>
      </c>
      <c r="D33" s="291" t="s">
        <v>14</v>
      </c>
      <c r="E33" s="291">
        <v>98</v>
      </c>
      <c r="F33" s="292">
        <v>659.65</v>
      </c>
      <c r="G33" s="292">
        <v>662.37</v>
      </c>
      <c r="H33" s="291" t="s">
        <v>60</v>
      </c>
      <c r="I33" s="291" t="s">
        <v>61</v>
      </c>
      <c r="J33" s="291" t="s">
        <v>17</v>
      </c>
      <c r="K33" s="293" t="s">
        <v>18</v>
      </c>
    </row>
    <row r="34" spans="1:11">
      <c r="A34" s="294" t="s">
        <v>11</v>
      </c>
      <c r="B34" s="295" t="s">
        <v>12</v>
      </c>
      <c r="C34" s="295" t="s">
        <v>13</v>
      </c>
      <c r="D34" s="295" t="s">
        <v>14</v>
      </c>
      <c r="E34" s="295">
        <v>98</v>
      </c>
      <c r="F34" s="296">
        <v>659.65</v>
      </c>
      <c r="G34" s="296">
        <v>662.37</v>
      </c>
      <c r="H34" s="295" t="s">
        <v>60</v>
      </c>
      <c r="I34" s="295" t="s">
        <v>62</v>
      </c>
      <c r="J34" s="295" t="s">
        <v>17</v>
      </c>
      <c r="K34" s="297" t="s">
        <v>18</v>
      </c>
    </row>
    <row r="35" spans="1:11">
      <c r="A35" s="290" t="s">
        <v>11</v>
      </c>
      <c r="B35" s="291" t="s">
        <v>12</v>
      </c>
      <c r="C35" s="291" t="s">
        <v>13</v>
      </c>
      <c r="D35" s="291" t="s">
        <v>14</v>
      </c>
      <c r="E35" s="291">
        <v>98</v>
      </c>
      <c r="F35" s="292">
        <v>662.37</v>
      </c>
      <c r="G35" s="292">
        <v>671</v>
      </c>
      <c r="H35" s="291" t="s">
        <v>63</v>
      </c>
      <c r="I35" s="291" t="s">
        <v>64</v>
      </c>
      <c r="J35" s="291" t="s">
        <v>17</v>
      </c>
      <c r="K35" s="293" t="s">
        <v>18</v>
      </c>
    </row>
    <row r="36" spans="1:11">
      <c r="A36" s="294" t="s">
        <v>11</v>
      </c>
      <c r="B36" s="295" t="s">
        <v>12</v>
      </c>
      <c r="C36" s="295" t="s">
        <v>13</v>
      </c>
      <c r="D36" s="295" t="s">
        <v>14</v>
      </c>
      <c r="E36" s="295">
        <v>98</v>
      </c>
      <c r="F36" s="296">
        <v>671</v>
      </c>
      <c r="G36" s="296">
        <v>677</v>
      </c>
      <c r="H36" s="295" t="s">
        <v>63</v>
      </c>
      <c r="I36" s="295">
        <v>671677</v>
      </c>
      <c r="J36" s="295" t="s">
        <v>17</v>
      </c>
      <c r="K36" s="297" t="s">
        <v>18</v>
      </c>
    </row>
    <row r="37" spans="1:11">
      <c r="A37" s="290" t="s">
        <v>11</v>
      </c>
      <c r="B37" s="291" t="s">
        <v>12</v>
      </c>
      <c r="C37" s="291" t="s">
        <v>13</v>
      </c>
      <c r="D37" s="291" t="s">
        <v>14</v>
      </c>
      <c r="E37" s="291">
        <v>98</v>
      </c>
      <c r="F37" s="292">
        <v>677</v>
      </c>
      <c r="G37" s="292">
        <v>688.38199999999995</v>
      </c>
      <c r="H37" s="291" t="s">
        <v>63</v>
      </c>
      <c r="I37" s="291" t="s">
        <v>65</v>
      </c>
      <c r="J37" s="291" t="s">
        <v>17</v>
      </c>
      <c r="K37" s="293" t="s">
        <v>18</v>
      </c>
    </row>
    <row r="38" spans="1:11">
      <c r="A38" s="294" t="s">
        <v>11</v>
      </c>
      <c r="B38" s="295" t="s">
        <v>12</v>
      </c>
      <c r="C38" s="295" t="s">
        <v>13</v>
      </c>
      <c r="D38" s="295" t="s">
        <v>14</v>
      </c>
      <c r="E38" s="295">
        <v>98</v>
      </c>
      <c r="F38" s="296">
        <v>688.38199999999995</v>
      </c>
      <c r="G38" s="296">
        <v>691.12900000000002</v>
      </c>
      <c r="H38" s="295" t="s">
        <v>66</v>
      </c>
      <c r="I38" s="295" t="s">
        <v>67</v>
      </c>
      <c r="J38" s="295" t="s">
        <v>17</v>
      </c>
      <c r="K38" s="297" t="s">
        <v>18</v>
      </c>
    </row>
    <row r="39" spans="1:11">
      <c r="A39" s="290" t="s">
        <v>11</v>
      </c>
      <c r="B39" s="291" t="s">
        <v>12</v>
      </c>
      <c r="C39" s="291" t="s">
        <v>13</v>
      </c>
      <c r="D39" s="291" t="s">
        <v>14</v>
      </c>
      <c r="E39" s="291">
        <v>98</v>
      </c>
      <c r="F39" s="292">
        <v>688.38199999999995</v>
      </c>
      <c r="G39" s="292">
        <v>691.12900000000002</v>
      </c>
      <c r="H39" s="291" t="s">
        <v>66</v>
      </c>
      <c r="I39" s="291" t="s">
        <v>68</v>
      </c>
      <c r="J39" s="291" t="s">
        <v>17</v>
      </c>
      <c r="K39" s="293" t="s">
        <v>18</v>
      </c>
    </row>
    <row r="40" spans="1:11">
      <c r="A40" s="294" t="s">
        <v>11</v>
      </c>
      <c r="B40" s="295" t="s">
        <v>12</v>
      </c>
      <c r="C40" s="295" t="s">
        <v>13</v>
      </c>
      <c r="D40" s="295" t="s">
        <v>14</v>
      </c>
      <c r="E40" s="295">
        <v>98</v>
      </c>
      <c r="F40" s="296">
        <v>691.12900000000002</v>
      </c>
      <c r="G40" s="296">
        <v>699</v>
      </c>
      <c r="H40" s="295" t="s">
        <v>69</v>
      </c>
      <c r="I40" s="295" t="s">
        <v>70</v>
      </c>
      <c r="J40" s="295" t="s">
        <v>17</v>
      </c>
      <c r="K40" s="297" t="s">
        <v>18</v>
      </c>
    </row>
    <row r="41" spans="1:11">
      <c r="A41" s="290" t="s">
        <v>11</v>
      </c>
      <c r="B41" s="291" t="s">
        <v>12</v>
      </c>
      <c r="C41" s="291" t="s">
        <v>13</v>
      </c>
      <c r="D41" s="291" t="s">
        <v>14</v>
      </c>
      <c r="E41" s="291">
        <v>98</v>
      </c>
      <c r="F41" s="292">
        <v>699</v>
      </c>
      <c r="G41" s="292">
        <v>710</v>
      </c>
      <c r="H41" s="291" t="s">
        <v>69</v>
      </c>
      <c r="I41" s="291">
        <v>699710</v>
      </c>
      <c r="J41" s="291" t="s">
        <v>17</v>
      </c>
      <c r="K41" s="293" t="s">
        <v>18</v>
      </c>
    </row>
    <row r="42" spans="1:11">
      <c r="A42" s="294" t="s">
        <v>11</v>
      </c>
      <c r="B42" s="295" t="s">
        <v>12</v>
      </c>
      <c r="C42" s="295" t="s">
        <v>13</v>
      </c>
      <c r="D42" s="295" t="s">
        <v>14</v>
      </c>
      <c r="E42" s="295">
        <v>98</v>
      </c>
      <c r="F42" s="296">
        <v>710</v>
      </c>
      <c r="G42" s="296">
        <v>719.14099999999996</v>
      </c>
      <c r="H42" s="295" t="s">
        <v>69</v>
      </c>
      <c r="I42" s="295" t="s">
        <v>71</v>
      </c>
      <c r="J42" s="295" t="s">
        <v>17</v>
      </c>
      <c r="K42" s="297" t="s">
        <v>18</v>
      </c>
    </row>
    <row r="43" spans="1:11">
      <c r="A43" s="290" t="s">
        <v>11</v>
      </c>
      <c r="B43" s="291" t="s">
        <v>12</v>
      </c>
      <c r="C43" s="291" t="s">
        <v>13</v>
      </c>
      <c r="D43" s="291" t="s">
        <v>14</v>
      </c>
      <c r="E43" s="291">
        <v>98</v>
      </c>
      <c r="F43" s="292">
        <v>719.14099999999996</v>
      </c>
      <c r="G43" s="292">
        <v>721.86699999999996</v>
      </c>
      <c r="H43" s="291" t="s">
        <v>72</v>
      </c>
      <c r="I43" s="291" t="s">
        <v>73</v>
      </c>
      <c r="J43" s="291" t="s">
        <v>17</v>
      </c>
      <c r="K43" s="293" t="s">
        <v>18</v>
      </c>
    </row>
    <row r="44" spans="1:11">
      <c r="A44" s="294" t="s">
        <v>11</v>
      </c>
      <c r="B44" s="295" t="s">
        <v>12</v>
      </c>
      <c r="C44" s="295" t="s">
        <v>13</v>
      </c>
      <c r="D44" s="295" t="s">
        <v>14</v>
      </c>
      <c r="E44" s="295">
        <v>98</v>
      </c>
      <c r="F44" s="296">
        <v>719.14099999999996</v>
      </c>
      <c r="G44" s="296">
        <v>721.86699999999996</v>
      </c>
      <c r="H44" s="295" t="s">
        <v>72</v>
      </c>
      <c r="I44" s="295" t="s">
        <v>74</v>
      </c>
      <c r="J44" s="295" t="s">
        <v>17</v>
      </c>
      <c r="K44" s="297" t="s">
        <v>18</v>
      </c>
    </row>
    <row r="45" spans="1:11">
      <c r="A45" s="290" t="s">
        <v>11</v>
      </c>
      <c r="B45" s="291" t="s">
        <v>12</v>
      </c>
      <c r="C45" s="291" t="s">
        <v>13</v>
      </c>
      <c r="D45" s="291" t="s">
        <v>14</v>
      </c>
      <c r="E45" s="291">
        <v>98</v>
      </c>
      <c r="F45" s="292">
        <v>721.86699999999996</v>
      </c>
      <c r="G45" s="292">
        <v>732</v>
      </c>
      <c r="H45" s="291" t="s">
        <v>75</v>
      </c>
      <c r="I45" s="291" t="s">
        <v>76</v>
      </c>
      <c r="J45" s="291" t="s">
        <v>17</v>
      </c>
      <c r="K45" s="293" t="s">
        <v>18</v>
      </c>
    </row>
    <row r="46" spans="1:11">
      <c r="A46" s="294" t="s">
        <v>11</v>
      </c>
      <c r="B46" s="295" t="s">
        <v>12</v>
      </c>
      <c r="C46" s="295" t="s">
        <v>13</v>
      </c>
      <c r="D46" s="295" t="s">
        <v>14</v>
      </c>
      <c r="E46" s="295">
        <v>98</v>
      </c>
      <c r="F46" s="296">
        <v>732</v>
      </c>
      <c r="G46" s="296">
        <v>744</v>
      </c>
      <c r="H46" s="295" t="s">
        <v>75</v>
      </c>
      <c r="I46" s="295">
        <v>732744</v>
      </c>
      <c r="J46" s="295" t="s">
        <v>17</v>
      </c>
      <c r="K46" s="297" t="s">
        <v>18</v>
      </c>
    </row>
    <row r="47" spans="1:11">
      <c r="A47" s="290" t="s">
        <v>11</v>
      </c>
      <c r="B47" s="291" t="s">
        <v>12</v>
      </c>
      <c r="C47" s="291" t="s">
        <v>13</v>
      </c>
      <c r="D47" s="291" t="s">
        <v>14</v>
      </c>
      <c r="E47" s="291">
        <v>98</v>
      </c>
      <c r="F47" s="292">
        <v>744</v>
      </c>
      <c r="G47" s="292">
        <v>751.5</v>
      </c>
      <c r="H47" s="291" t="s">
        <v>75</v>
      </c>
      <c r="I47" s="291" t="s">
        <v>77</v>
      </c>
      <c r="J47" s="291" t="s">
        <v>17</v>
      </c>
      <c r="K47" s="293" t="s">
        <v>18</v>
      </c>
    </row>
    <row r="48" spans="1:11">
      <c r="A48" s="294" t="s">
        <v>11</v>
      </c>
      <c r="B48" s="295" t="s">
        <v>12</v>
      </c>
      <c r="C48" s="295" t="s">
        <v>13</v>
      </c>
      <c r="D48" s="295" t="s">
        <v>14</v>
      </c>
      <c r="E48" s="295">
        <v>98</v>
      </c>
      <c r="F48" s="296">
        <v>751.5</v>
      </c>
      <c r="G48" s="296">
        <v>754.15599999999995</v>
      </c>
      <c r="H48" s="295" t="s">
        <v>75</v>
      </c>
      <c r="I48" s="295" t="s">
        <v>78</v>
      </c>
      <c r="J48" s="295" t="s">
        <v>17</v>
      </c>
      <c r="K48" s="297" t="s">
        <v>18</v>
      </c>
    </row>
    <row r="49" spans="1:11">
      <c r="A49" s="290" t="s">
        <v>11</v>
      </c>
      <c r="B49" s="291" t="s">
        <v>12</v>
      </c>
      <c r="C49" s="291" t="s">
        <v>13</v>
      </c>
      <c r="D49" s="291" t="s">
        <v>14</v>
      </c>
      <c r="E49" s="291">
        <v>98</v>
      </c>
      <c r="F49" s="292">
        <v>751.56500000000005</v>
      </c>
      <c r="G49" s="292">
        <v>754.15599999999995</v>
      </c>
      <c r="H49" s="291" t="s">
        <v>75</v>
      </c>
      <c r="I49" s="291" t="s">
        <v>79</v>
      </c>
      <c r="J49" s="291" t="s">
        <v>17</v>
      </c>
      <c r="K49" s="293" t="s">
        <v>18</v>
      </c>
    </row>
    <row r="50" spans="1:11">
      <c r="A50" s="294" t="s">
        <v>11</v>
      </c>
      <c r="B50" s="295" t="s">
        <v>12</v>
      </c>
      <c r="C50" s="295" t="s">
        <v>13</v>
      </c>
      <c r="D50" s="295" t="s">
        <v>14</v>
      </c>
      <c r="E50" s="295">
        <v>98</v>
      </c>
      <c r="F50" s="296">
        <v>754.15599999999995</v>
      </c>
      <c r="G50" s="296">
        <v>759.3</v>
      </c>
      <c r="H50" s="295" t="s">
        <v>80</v>
      </c>
      <c r="I50" s="295" t="s">
        <v>81</v>
      </c>
      <c r="J50" s="295" t="s">
        <v>17</v>
      </c>
      <c r="K50" s="297" t="s">
        <v>18</v>
      </c>
    </row>
    <row r="51" spans="1:11">
      <c r="A51" s="290" t="s">
        <v>11</v>
      </c>
      <c r="B51" s="291" t="s">
        <v>12</v>
      </c>
      <c r="C51" s="291" t="s">
        <v>13</v>
      </c>
      <c r="D51" s="291" t="s">
        <v>14</v>
      </c>
      <c r="E51" s="291">
        <v>98</v>
      </c>
      <c r="F51" s="292">
        <v>754.15599999999995</v>
      </c>
      <c r="G51" s="292">
        <v>757.66499999999996</v>
      </c>
      <c r="H51" s="291" t="s">
        <v>80</v>
      </c>
      <c r="I51" s="291" t="s">
        <v>82</v>
      </c>
      <c r="J51" s="291" t="s">
        <v>17</v>
      </c>
      <c r="K51" s="293" t="s">
        <v>18</v>
      </c>
    </row>
    <row r="52" spans="1:11">
      <c r="A52" s="294" t="s">
        <v>11</v>
      </c>
      <c r="B52" s="295" t="s">
        <v>83</v>
      </c>
      <c r="C52" s="295" t="s">
        <v>84</v>
      </c>
      <c r="D52" s="295" t="s">
        <v>85</v>
      </c>
      <c r="E52" s="295">
        <v>101</v>
      </c>
      <c r="F52" s="296">
        <v>717.93700000000001</v>
      </c>
      <c r="G52" s="296">
        <v>718.27099999999996</v>
      </c>
      <c r="H52" s="295" t="s">
        <v>86</v>
      </c>
      <c r="I52" s="295" t="s">
        <v>87</v>
      </c>
      <c r="J52" s="295" t="s">
        <v>88</v>
      </c>
      <c r="K52" s="297" t="s">
        <v>89</v>
      </c>
    </row>
    <row r="53" spans="1:11">
      <c r="A53" s="290" t="s">
        <v>11</v>
      </c>
      <c r="B53" s="291" t="s">
        <v>83</v>
      </c>
      <c r="C53" s="291" t="s">
        <v>84</v>
      </c>
      <c r="D53" s="291" t="s">
        <v>85</v>
      </c>
      <c r="E53" s="291">
        <v>101</v>
      </c>
      <c r="F53" s="292">
        <v>718.27099999999996</v>
      </c>
      <c r="G53" s="292">
        <v>719.50400000000002</v>
      </c>
      <c r="H53" s="291" t="s">
        <v>86</v>
      </c>
      <c r="I53" s="291" t="s">
        <v>90</v>
      </c>
      <c r="J53" s="291" t="s">
        <v>88</v>
      </c>
      <c r="K53" s="293" t="s">
        <v>89</v>
      </c>
    </row>
    <row r="54" spans="1:11">
      <c r="A54" s="294" t="s">
        <v>11</v>
      </c>
      <c r="B54" s="295" t="s">
        <v>83</v>
      </c>
      <c r="C54" s="295" t="s">
        <v>84</v>
      </c>
      <c r="D54" s="295" t="s">
        <v>85</v>
      </c>
      <c r="E54" s="295">
        <v>101</v>
      </c>
      <c r="F54" s="296">
        <v>719.50400000000002</v>
      </c>
      <c r="G54" s="296">
        <v>719.92200000000003</v>
      </c>
      <c r="H54" s="295" t="s">
        <v>86</v>
      </c>
      <c r="I54" s="295" t="s">
        <v>91</v>
      </c>
      <c r="J54" s="295" t="s">
        <v>88</v>
      </c>
      <c r="K54" s="297" t="s">
        <v>89</v>
      </c>
    </row>
    <row r="55" spans="1:11">
      <c r="A55" s="290" t="s">
        <v>11</v>
      </c>
      <c r="B55" s="291" t="s">
        <v>83</v>
      </c>
      <c r="C55" s="291" t="s">
        <v>84</v>
      </c>
      <c r="D55" s="291" t="s">
        <v>85</v>
      </c>
      <c r="E55" s="291">
        <v>101</v>
      </c>
      <c r="F55" s="292">
        <v>719.92200000000003</v>
      </c>
      <c r="G55" s="292">
        <v>724.01700000000005</v>
      </c>
      <c r="H55" s="291" t="s">
        <v>92</v>
      </c>
      <c r="I55" s="291" t="s">
        <v>93</v>
      </c>
      <c r="J55" s="291" t="s">
        <v>88</v>
      </c>
      <c r="K55" s="293" t="s">
        <v>89</v>
      </c>
    </row>
    <row r="56" spans="1:11">
      <c r="A56" s="294" t="s">
        <v>11</v>
      </c>
      <c r="B56" s="295" t="s">
        <v>83</v>
      </c>
      <c r="C56" s="295" t="s">
        <v>84</v>
      </c>
      <c r="D56" s="295" t="s">
        <v>85</v>
      </c>
      <c r="E56" s="295">
        <v>101</v>
      </c>
      <c r="F56" s="296">
        <v>719.92200000000003</v>
      </c>
      <c r="G56" s="296">
        <v>724.01700000000005</v>
      </c>
      <c r="H56" s="295" t="s">
        <v>92</v>
      </c>
      <c r="I56" s="295" t="s">
        <v>94</v>
      </c>
      <c r="J56" s="295" t="s">
        <v>88</v>
      </c>
      <c r="K56" s="297" t="s">
        <v>89</v>
      </c>
    </row>
    <row r="57" spans="1:11">
      <c r="A57" s="290" t="s">
        <v>11</v>
      </c>
      <c r="B57" s="291" t="s">
        <v>83</v>
      </c>
      <c r="C57" s="291" t="s">
        <v>84</v>
      </c>
      <c r="D57" s="291" t="s">
        <v>85</v>
      </c>
      <c r="E57" s="291">
        <v>101</v>
      </c>
      <c r="F57" s="292">
        <v>724.01700000000005</v>
      </c>
      <c r="G57" s="292">
        <v>726</v>
      </c>
      <c r="H57" s="291" t="s">
        <v>92</v>
      </c>
      <c r="I57" s="291" t="s">
        <v>95</v>
      </c>
      <c r="J57" s="291" t="s">
        <v>88</v>
      </c>
      <c r="K57" s="293" t="s">
        <v>89</v>
      </c>
    </row>
    <row r="58" spans="1:11">
      <c r="A58" s="294" t="s">
        <v>11</v>
      </c>
      <c r="B58" s="295" t="s">
        <v>83</v>
      </c>
      <c r="C58" s="295" t="s">
        <v>84</v>
      </c>
      <c r="D58" s="295" t="s">
        <v>85</v>
      </c>
      <c r="E58" s="295">
        <v>101</v>
      </c>
      <c r="F58" s="296">
        <v>726</v>
      </c>
      <c r="G58" s="296">
        <v>747.34299999999996</v>
      </c>
      <c r="H58" s="295" t="s">
        <v>96</v>
      </c>
      <c r="I58" s="295" t="s">
        <v>97</v>
      </c>
      <c r="J58" s="295" t="s">
        <v>88</v>
      </c>
      <c r="K58" s="297" t="s">
        <v>89</v>
      </c>
    </row>
    <row r="59" spans="1:11">
      <c r="A59" s="290" t="s">
        <v>11</v>
      </c>
      <c r="B59" s="291" t="s">
        <v>83</v>
      </c>
      <c r="C59" s="291" t="s">
        <v>84</v>
      </c>
      <c r="D59" s="291" t="s">
        <v>85</v>
      </c>
      <c r="E59" s="291">
        <v>101</v>
      </c>
      <c r="F59" s="292">
        <v>747.34299999999996</v>
      </c>
      <c r="G59" s="292">
        <v>749.721</v>
      </c>
      <c r="H59" s="291" t="s">
        <v>98</v>
      </c>
      <c r="I59" s="291" t="s">
        <v>99</v>
      </c>
      <c r="J59" s="291" t="s">
        <v>88</v>
      </c>
      <c r="K59" s="293" t="s">
        <v>89</v>
      </c>
    </row>
    <row r="60" spans="1:11">
      <c r="A60" s="294" t="s">
        <v>11</v>
      </c>
      <c r="B60" s="295" t="s">
        <v>83</v>
      </c>
      <c r="C60" s="295" t="s">
        <v>84</v>
      </c>
      <c r="D60" s="295" t="s">
        <v>85</v>
      </c>
      <c r="E60" s="295">
        <v>101</v>
      </c>
      <c r="F60" s="296">
        <v>747.34299999999996</v>
      </c>
      <c r="G60" s="296">
        <v>749.721</v>
      </c>
      <c r="H60" s="295" t="s">
        <v>98</v>
      </c>
      <c r="I60" s="295" t="s">
        <v>100</v>
      </c>
      <c r="J60" s="295" t="s">
        <v>88</v>
      </c>
      <c r="K60" s="297" t="s">
        <v>89</v>
      </c>
    </row>
    <row r="61" spans="1:11">
      <c r="A61" s="290" t="s">
        <v>11</v>
      </c>
      <c r="B61" s="291" t="s">
        <v>83</v>
      </c>
      <c r="C61" s="291" t="s">
        <v>84</v>
      </c>
      <c r="D61" s="291" t="s">
        <v>85</v>
      </c>
      <c r="E61" s="291">
        <v>101</v>
      </c>
      <c r="F61" s="292">
        <v>749.721</v>
      </c>
      <c r="G61" s="292">
        <v>794.49400000000003</v>
      </c>
      <c r="H61" s="291" t="s">
        <v>101</v>
      </c>
      <c r="I61" s="291" t="s">
        <v>102</v>
      </c>
      <c r="J61" s="291" t="s">
        <v>88</v>
      </c>
      <c r="K61" s="293" t="s">
        <v>89</v>
      </c>
    </row>
    <row r="62" spans="1:11">
      <c r="A62" s="294" t="s">
        <v>11</v>
      </c>
      <c r="B62" s="295" t="s">
        <v>83</v>
      </c>
      <c r="C62" s="295" t="s">
        <v>84</v>
      </c>
      <c r="D62" s="295" t="s">
        <v>85</v>
      </c>
      <c r="E62" s="295">
        <v>101</v>
      </c>
      <c r="F62" s="296">
        <v>794.49400000000003</v>
      </c>
      <c r="G62" s="296">
        <v>796.53099999999995</v>
      </c>
      <c r="H62" s="295" t="s">
        <v>103</v>
      </c>
      <c r="I62" s="295" t="s">
        <v>104</v>
      </c>
      <c r="J62" s="295" t="s">
        <v>88</v>
      </c>
      <c r="K62" s="297" t="s">
        <v>89</v>
      </c>
    </row>
    <row r="63" spans="1:11">
      <c r="A63" s="290" t="s">
        <v>11</v>
      </c>
      <c r="B63" s="291" t="s">
        <v>83</v>
      </c>
      <c r="C63" s="291" t="s">
        <v>84</v>
      </c>
      <c r="D63" s="291" t="s">
        <v>85</v>
      </c>
      <c r="E63" s="291">
        <v>101</v>
      </c>
      <c r="F63" s="292">
        <v>794.49400000000003</v>
      </c>
      <c r="G63" s="292">
        <v>796.53099999999995</v>
      </c>
      <c r="H63" s="291" t="s">
        <v>103</v>
      </c>
      <c r="I63" s="291" t="s">
        <v>105</v>
      </c>
      <c r="J63" s="291" t="s">
        <v>88</v>
      </c>
      <c r="K63" s="293" t="s">
        <v>89</v>
      </c>
    </row>
    <row r="64" spans="1:11">
      <c r="A64" s="294" t="s">
        <v>11</v>
      </c>
      <c r="B64" s="295" t="s">
        <v>83</v>
      </c>
      <c r="C64" s="295" t="s">
        <v>84</v>
      </c>
      <c r="D64" s="295" t="s">
        <v>85</v>
      </c>
      <c r="E64" s="295">
        <v>101</v>
      </c>
      <c r="F64" s="296">
        <v>796.53099999999995</v>
      </c>
      <c r="G64" s="296">
        <v>841.83199999999999</v>
      </c>
      <c r="H64" s="295" t="s">
        <v>106</v>
      </c>
      <c r="I64" s="295" t="s">
        <v>107</v>
      </c>
      <c r="J64" s="295" t="s">
        <v>88</v>
      </c>
      <c r="K64" s="297" t="s">
        <v>89</v>
      </c>
    </row>
    <row r="65" spans="1:11">
      <c r="A65" s="290" t="s">
        <v>11</v>
      </c>
      <c r="B65" s="291" t="s">
        <v>83</v>
      </c>
      <c r="C65" s="291" t="s">
        <v>84</v>
      </c>
      <c r="D65" s="291" t="s">
        <v>85</v>
      </c>
      <c r="E65" s="291">
        <v>101</v>
      </c>
      <c r="F65" s="292">
        <v>841.83199999999999</v>
      </c>
      <c r="G65" s="292">
        <v>843.66700000000003</v>
      </c>
      <c r="H65" s="291" t="s">
        <v>108</v>
      </c>
      <c r="I65" s="291" t="s">
        <v>109</v>
      </c>
      <c r="J65" s="291" t="s">
        <v>88</v>
      </c>
      <c r="K65" s="293" t="s">
        <v>89</v>
      </c>
    </row>
    <row r="66" spans="1:11">
      <c r="A66" s="294" t="s">
        <v>11</v>
      </c>
      <c r="B66" s="295" t="s">
        <v>83</v>
      </c>
      <c r="C66" s="295" t="s">
        <v>84</v>
      </c>
      <c r="D66" s="295" t="s">
        <v>85</v>
      </c>
      <c r="E66" s="295">
        <v>101</v>
      </c>
      <c r="F66" s="296">
        <v>841.83199999999999</v>
      </c>
      <c r="G66" s="296">
        <v>843.66700000000003</v>
      </c>
      <c r="H66" s="295" t="s">
        <v>108</v>
      </c>
      <c r="I66" s="295" t="s">
        <v>110</v>
      </c>
      <c r="J66" s="295" t="s">
        <v>88</v>
      </c>
      <c r="K66" s="297" t="s">
        <v>89</v>
      </c>
    </row>
    <row r="67" spans="1:11">
      <c r="A67" s="290" t="s">
        <v>11</v>
      </c>
      <c r="B67" s="291" t="s">
        <v>83</v>
      </c>
      <c r="C67" s="291" t="s">
        <v>84</v>
      </c>
      <c r="D67" s="291" t="s">
        <v>85</v>
      </c>
      <c r="E67" s="291">
        <v>101</v>
      </c>
      <c r="F67" s="292">
        <v>843.66700000000003</v>
      </c>
      <c r="G67" s="292">
        <v>890.08</v>
      </c>
      <c r="H67" s="291" t="s">
        <v>111</v>
      </c>
      <c r="I67" s="291" t="s">
        <v>112</v>
      </c>
      <c r="J67" s="291" t="s">
        <v>88</v>
      </c>
      <c r="K67" s="293" t="s">
        <v>89</v>
      </c>
    </row>
    <row r="68" spans="1:11">
      <c r="A68" s="294" t="s">
        <v>11</v>
      </c>
      <c r="B68" s="295" t="s">
        <v>83</v>
      </c>
      <c r="C68" s="295" t="s">
        <v>84</v>
      </c>
      <c r="D68" s="295" t="s">
        <v>85</v>
      </c>
      <c r="E68" s="295">
        <v>101</v>
      </c>
      <c r="F68" s="296">
        <v>890.08</v>
      </c>
      <c r="G68" s="296">
        <v>892.09400000000005</v>
      </c>
      <c r="H68" s="295" t="s">
        <v>113</v>
      </c>
      <c r="I68" s="295" t="s">
        <v>114</v>
      </c>
      <c r="J68" s="295" t="s">
        <v>88</v>
      </c>
      <c r="K68" s="297" t="s">
        <v>89</v>
      </c>
    </row>
    <row r="69" spans="1:11">
      <c r="A69" s="290" t="s">
        <v>11</v>
      </c>
      <c r="B69" s="291" t="s">
        <v>83</v>
      </c>
      <c r="C69" s="291" t="s">
        <v>84</v>
      </c>
      <c r="D69" s="291" t="s">
        <v>85</v>
      </c>
      <c r="E69" s="291">
        <v>101</v>
      </c>
      <c r="F69" s="292">
        <v>890.08</v>
      </c>
      <c r="G69" s="292">
        <v>892.09400000000005</v>
      </c>
      <c r="H69" s="291" t="s">
        <v>113</v>
      </c>
      <c r="I69" s="291" t="s">
        <v>115</v>
      </c>
      <c r="J69" s="291" t="s">
        <v>88</v>
      </c>
      <c r="K69" s="293" t="s">
        <v>89</v>
      </c>
    </row>
    <row r="70" spans="1:11">
      <c r="A70" s="294" t="s">
        <v>11</v>
      </c>
      <c r="B70" s="295" t="s">
        <v>83</v>
      </c>
      <c r="C70" s="295" t="s">
        <v>84</v>
      </c>
      <c r="D70" s="295" t="s">
        <v>85</v>
      </c>
      <c r="E70" s="295">
        <v>101</v>
      </c>
      <c r="F70" s="296">
        <v>892.09400000000005</v>
      </c>
      <c r="G70" s="296">
        <v>937.95899999999995</v>
      </c>
      <c r="H70" s="295" t="s">
        <v>116</v>
      </c>
      <c r="I70" s="295" t="s">
        <v>117</v>
      </c>
      <c r="J70" s="295" t="s">
        <v>88</v>
      </c>
      <c r="K70" s="297" t="s">
        <v>89</v>
      </c>
    </row>
    <row r="71" spans="1:11">
      <c r="A71" s="290" t="s">
        <v>11</v>
      </c>
      <c r="B71" s="291" t="s">
        <v>83</v>
      </c>
      <c r="C71" s="291" t="s">
        <v>84</v>
      </c>
      <c r="D71" s="291" t="s">
        <v>85</v>
      </c>
      <c r="E71" s="291">
        <v>101</v>
      </c>
      <c r="F71" s="292">
        <v>937.95899999999995</v>
      </c>
      <c r="G71" s="292">
        <v>940.71400000000006</v>
      </c>
      <c r="H71" s="291" t="s">
        <v>118</v>
      </c>
      <c r="I71" s="291" t="s">
        <v>119</v>
      </c>
      <c r="J71" s="291" t="s">
        <v>88</v>
      </c>
      <c r="K71" s="293" t="s">
        <v>89</v>
      </c>
    </row>
    <row r="72" spans="1:11">
      <c r="A72" s="294" t="s">
        <v>11</v>
      </c>
      <c r="B72" s="295" t="s">
        <v>83</v>
      </c>
      <c r="C72" s="295" t="s">
        <v>84</v>
      </c>
      <c r="D72" s="295" t="s">
        <v>85</v>
      </c>
      <c r="E72" s="295">
        <v>101</v>
      </c>
      <c r="F72" s="296">
        <v>937.95899999999995</v>
      </c>
      <c r="G72" s="296">
        <v>940.71400000000006</v>
      </c>
      <c r="H72" s="295" t="s">
        <v>118</v>
      </c>
      <c r="I72" s="295" t="s">
        <v>120</v>
      </c>
      <c r="J72" s="295" t="s">
        <v>88</v>
      </c>
      <c r="K72" s="297" t="s">
        <v>89</v>
      </c>
    </row>
    <row r="73" spans="1:11">
      <c r="A73" s="290" t="s">
        <v>11</v>
      </c>
      <c r="B73" s="291" t="s">
        <v>83</v>
      </c>
      <c r="C73" s="291" t="s">
        <v>84</v>
      </c>
      <c r="D73" s="291" t="s">
        <v>85</v>
      </c>
      <c r="E73" s="291">
        <v>101</v>
      </c>
      <c r="F73" s="292">
        <v>940.71400000000006</v>
      </c>
      <c r="G73" s="292">
        <v>987.22199999999998</v>
      </c>
      <c r="H73" s="291" t="s">
        <v>121</v>
      </c>
      <c r="I73" s="291" t="s">
        <v>122</v>
      </c>
      <c r="J73" s="291" t="s">
        <v>88</v>
      </c>
      <c r="K73" s="293" t="s">
        <v>89</v>
      </c>
    </row>
    <row r="74" spans="1:11">
      <c r="A74" s="294" t="s">
        <v>11</v>
      </c>
      <c r="B74" s="295" t="s">
        <v>83</v>
      </c>
      <c r="C74" s="295" t="s">
        <v>84</v>
      </c>
      <c r="D74" s="295" t="s">
        <v>85</v>
      </c>
      <c r="E74" s="295">
        <v>101</v>
      </c>
      <c r="F74" s="296">
        <v>987.22199999999998</v>
      </c>
      <c r="G74" s="296">
        <v>989.50800000000004</v>
      </c>
      <c r="H74" s="295" t="s">
        <v>123</v>
      </c>
      <c r="I74" s="295" t="s">
        <v>124</v>
      </c>
      <c r="J74" s="295" t="s">
        <v>88</v>
      </c>
      <c r="K74" s="297" t="s">
        <v>89</v>
      </c>
    </row>
    <row r="75" spans="1:11">
      <c r="A75" s="290" t="s">
        <v>11</v>
      </c>
      <c r="B75" s="291" t="s">
        <v>83</v>
      </c>
      <c r="C75" s="291" t="s">
        <v>84</v>
      </c>
      <c r="D75" s="291" t="s">
        <v>85</v>
      </c>
      <c r="E75" s="291">
        <v>101</v>
      </c>
      <c r="F75" s="292">
        <v>987.22199999999998</v>
      </c>
      <c r="G75" s="292">
        <v>989.50800000000004</v>
      </c>
      <c r="H75" s="291" t="s">
        <v>123</v>
      </c>
      <c r="I75" s="291" t="s">
        <v>125</v>
      </c>
      <c r="J75" s="291" t="s">
        <v>88</v>
      </c>
      <c r="K75" s="293" t="s">
        <v>89</v>
      </c>
    </row>
    <row r="76" spans="1:11">
      <c r="A76" s="294" t="s">
        <v>11</v>
      </c>
      <c r="B76" s="295" t="s">
        <v>83</v>
      </c>
      <c r="C76" s="295" t="s">
        <v>84</v>
      </c>
      <c r="D76" s="295" t="s">
        <v>85</v>
      </c>
      <c r="E76" s="295">
        <v>101</v>
      </c>
      <c r="F76" s="296">
        <v>989.50800000000004</v>
      </c>
      <c r="G76" s="296">
        <v>1008.2859999999999</v>
      </c>
      <c r="H76" s="295" t="s">
        <v>126</v>
      </c>
      <c r="I76" s="295" t="s">
        <v>127</v>
      </c>
      <c r="J76" s="295" t="s">
        <v>88</v>
      </c>
      <c r="K76" s="297" t="s">
        <v>89</v>
      </c>
    </row>
    <row r="77" spans="1:11">
      <c r="A77" s="290" t="s">
        <v>11</v>
      </c>
      <c r="B77" s="291" t="s">
        <v>83</v>
      </c>
      <c r="C77" s="291" t="s">
        <v>84</v>
      </c>
      <c r="D77" s="291" t="s">
        <v>85</v>
      </c>
      <c r="E77" s="291">
        <v>101</v>
      </c>
      <c r="F77" s="292">
        <v>1008.2859999999999</v>
      </c>
      <c r="G77" s="292">
        <v>1040.482</v>
      </c>
      <c r="H77" s="291" t="s">
        <v>128</v>
      </c>
      <c r="I77" s="291" t="s">
        <v>129</v>
      </c>
      <c r="J77" s="291" t="s">
        <v>88</v>
      </c>
      <c r="K77" s="293" t="s">
        <v>89</v>
      </c>
    </row>
    <row r="78" spans="1:11">
      <c r="A78" s="294" t="s">
        <v>11</v>
      </c>
      <c r="B78" s="295" t="s">
        <v>83</v>
      </c>
      <c r="C78" s="295" t="s">
        <v>84</v>
      </c>
      <c r="D78" s="295" t="s">
        <v>85</v>
      </c>
      <c r="E78" s="295">
        <v>101</v>
      </c>
      <c r="F78" s="296">
        <v>1040.482</v>
      </c>
      <c r="G78" s="296">
        <v>1042.4680000000001</v>
      </c>
      <c r="H78" s="295" t="s">
        <v>130</v>
      </c>
      <c r="I78" s="295" t="s">
        <v>131</v>
      </c>
      <c r="J78" s="295" t="s">
        <v>88</v>
      </c>
      <c r="K78" s="297" t="s">
        <v>89</v>
      </c>
    </row>
    <row r="79" spans="1:11">
      <c r="A79" s="290" t="s">
        <v>11</v>
      </c>
      <c r="B79" s="291" t="s">
        <v>83</v>
      </c>
      <c r="C79" s="291" t="s">
        <v>84</v>
      </c>
      <c r="D79" s="291" t="s">
        <v>85</v>
      </c>
      <c r="E79" s="291">
        <v>101</v>
      </c>
      <c r="F79" s="292">
        <v>1040.482</v>
      </c>
      <c r="G79" s="292">
        <v>1042.4680000000001</v>
      </c>
      <c r="H79" s="291" t="s">
        <v>130</v>
      </c>
      <c r="I79" s="291" t="s">
        <v>132</v>
      </c>
      <c r="J79" s="291" t="s">
        <v>88</v>
      </c>
      <c r="K79" s="293" t="s">
        <v>89</v>
      </c>
    </row>
    <row r="80" spans="1:11">
      <c r="A80" s="294" t="s">
        <v>11</v>
      </c>
      <c r="B80" s="295" t="s">
        <v>83</v>
      </c>
      <c r="C80" s="295" t="s">
        <v>84</v>
      </c>
      <c r="D80" s="295" t="s">
        <v>85</v>
      </c>
      <c r="E80" s="295">
        <v>101</v>
      </c>
      <c r="F80" s="296">
        <v>1042.4680000000001</v>
      </c>
      <c r="G80" s="296">
        <v>1097.702</v>
      </c>
      <c r="H80" s="295" t="s">
        <v>133</v>
      </c>
      <c r="I80" s="295" t="s">
        <v>134</v>
      </c>
      <c r="J80" s="295" t="s">
        <v>88</v>
      </c>
      <c r="K80" s="297" t="s">
        <v>89</v>
      </c>
    </row>
    <row r="81" spans="1:11">
      <c r="A81" s="290" t="s">
        <v>11</v>
      </c>
      <c r="B81" s="291" t="s">
        <v>83</v>
      </c>
      <c r="C81" s="291" t="s">
        <v>84</v>
      </c>
      <c r="D81" s="291" t="s">
        <v>85</v>
      </c>
      <c r="E81" s="291">
        <v>101</v>
      </c>
      <c r="F81" s="292">
        <v>1097.702</v>
      </c>
      <c r="G81" s="292">
        <v>1099.663</v>
      </c>
      <c r="H81" s="291" t="s">
        <v>135</v>
      </c>
      <c r="I81" s="291" t="s">
        <v>136</v>
      </c>
      <c r="J81" s="291" t="s">
        <v>88</v>
      </c>
      <c r="K81" s="293" t="s">
        <v>89</v>
      </c>
    </row>
    <row r="82" spans="1:11">
      <c r="A82" s="294" t="s">
        <v>11</v>
      </c>
      <c r="B82" s="295" t="s">
        <v>83</v>
      </c>
      <c r="C82" s="295" t="s">
        <v>84</v>
      </c>
      <c r="D82" s="295" t="s">
        <v>85</v>
      </c>
      <c r="E82" s="295">
        <v>101</v>
      </c>
      <c r="F82" s="296">
        <v>1097.702</v>
      </c>
      <c r="G82" s="296">
        <v>1099.663</v>
      </c>
      <c r="H82" s="295" t="s">
        <v>135</v>
      </c>
      <c r="I82" s="295" t="s">
        <v>137</v>
      </c>
      <c r="J82" s="295" t="s">
        <v>88</v>
      </c>
      <c r="K82" s="297" t="s">
        <v>89</v>
      </c>
    </row>
    <row r="83" spans="1:11">
      <c r="A83" s="290" t="s">
        <v>11</v>
      </c>
      <c r="B83" s="291" t="s">
        <v>83</v>
      </c>
      <c r="C83" s="291" t="s">
        <v>84</v>
      </c>
      <c r="D83" s="291" t="s">
        <v>85</v>
      </c>
      <c r="E83" s="291">
        <v>101</v>
      </c>
      <c r="F83" s="292">
        <v>1099.663</v>
      </c>
      <c r="G83" s="292">
        <v>1142.702</v>
      </c>
      <c r="H83" s="291" t="s">
        <v>138</v>
      </c>
      <c r="I83" s="291" t="s">
        <v>139</v>
      </c>
      <c r="J83" s="291" t="s">
        <v>88</v>
      </c>
      <c r="K83" s="293" t="s">
        <v>89</v>
      </c>
    </row>
    <row r="84" spans="1:11">
      <c r="A84" s="294" t="s">
        <v>11</v>
      </c>
      <c r="B84" s="295" t="s">
        <v>83</v>
      </c>
      <c r="C84" s="295" t="s">
        <v>84</v>
      </c>
      <c r="D84" s="295" t="s">
        <v>85</v>
      </c>
      <c r="E84" s="295">
        <v>101</v>
      </c>
      <c r="F84" s="296">
        <v>1142.702</v>
      </c>
      <c r="G84" s="296">
        <v>1144.771</v>
      </c>
      <c r="H84" s="295" t="s">
        <v>140</v>
      </c>
      <c r="I84" s="295" t="s">
        <v>141</v>
      </c>
      <c r="J84" s="295" t="s">
        <v>88</v>
      </c>
      <c r="K84" s="297" t="s">
        <v>89</v>
      </c>
    </row>
    <row r="85" spans="1:11">
      <c r="A85" s="290" t="s">
        <v>11</v>
      </c>
      <c r="B85" s="291" t="s">
        <v>83</v>
      </c>
      <c r="C85" s="291" t="s">
        <v>84</v>
      </c>
      <c r="D85" s="291" t="s">
        <v>85</v>
      </c>
      <c r="E85" s="291">
        <v>101</v>
      </c>
      <c r="F85" s="292">
        <v>1142.702</v>
      </c>
      <c r="G85" s="292">
        <v>1144.771</v>
      </c>
      <c r="H85" s="291" t="s">
        <v>140</v>
      </c>
      <c r="I85" s="291" t="s">
        <v>142</v>
      </c>
      <c r="J85" s="291" t="s">
        <v>88</v>
      </c>
      <c r="K85" s="293" t="s">
        <v>89</v>
      </c>
    </row>
    <row r="86" spans="1:11">
      <c r="A86" s="294" t="s">
        <v>11</v>
      </c>
      <c r="B86" s="295" t="s">
        <v>83</v>
      </c>
      <c r="C86" s="295" t="s">
        <v>84</v>
      </c>
      <c r="D86" s="295" t="s">
        <v>85</v>
      </c>
      <c r="E86" s="295">
        <v>101</v>
      </c>
      <c r="F86" s="296">
        <v>1144.771</v>
      </c>
      <c r="G86" s="296">
        <v>1185.557</v>
      </c>
      <c r="H86" s="295" t="s">
        <v>143</v>
      </c>
      <c r="I86" s="295" t="s">
        <v>144</v>
      </c>
      <c r="J86" s="295" t="s">
        <v>88</v>
      </c>
      <c r="K86" s="297" t="s">
        <v>89</v>
      </c>
    </row>
    <row r="87" spans="1:11">
      <c r="A87" s="290" t="s">
        <v>11</v>
      </c>
      <c r="B87" s="291" t="s">
        <v>83</v>
      </c>
      <c r="C87" s="291" t="s">
        <v>84</v>
      </c>
      <c r="D87" s="291" t="s">
        <v>85</v>
      </c>
      <c r="E87" s="291">
        <v>101</v>
      </c>
      <c r="F87" s="292">
        <v>1185.557</v>
      </c>
      <c r="G87" s="292">
        <v>1187.587</v>
      </c>
      <c r="H87" s="291" t="s">
        <v>145</v>
      </c>
      <c r="I87" s="291" t="s">
        <v>146</v>
      </c>
      <c r="J87" s="291" t="s">
        <v>88</v>
      </c>
      <c r="K87" s="293" t="s">
        <v>89</v>
      </c>
    </row>
    <row r="88" spans="1:11">
      <c r="A88" s="294" t="s">
        <v>11</v>
      </c>
      <c r="B88" s="295" t="s">
        <v>83</v>
      </c>
      <c r="C88" s="295" t="s">
        <v>84</v>
      </c>
      <c r="D88" s="295" t="s">
        <v>85</v>
      </c>
      <c r="E88" s="295">
        <v>101</v>
      </c>
      <c r="F88" s="296">
        <v>1185.557</v>
      </c>
      <c r="G88" s="296">
        <v>1187.587</v>
      </c>
      <c r="H88" s="295" t="s">
        <v>145</v>
      </c>
      <c r="I88" s="295" t="s">
        <v>147</v>
      </c>
      <c r="J88" s="295" t="s">
        <v>88</v>
      </c>
      <c r="K88" s="297" t="s">
        <v>89</v>
      </c>
    </row>
    <row r="89" spans="1:11">
      <c r="A89" s="290" t="s">
        <v>11</v>
      </c>
      <c r="B89" s="291" t="s">
        <v>83</v>
      </c>
      <c r="C89" s="291" t="s">
        <v>84</v>
      </c>
      <c r="D89" s="291" t="s">
        <v>85</v>
      </c>
      <c r="E89" s="291">
        <v>101</v>
      </c>
      <c r="F89" s="292">
        <v>1187.587</v>
      </c>
      <c r="G89" s="292">
        <v>1238.712</v>
      </c>
      <c r="H89" s="291" t="s">
        <v>148</v>
      </c>
      <c r="I89" s="291" t="s">
        <v>149</v>
      </c>
      <c r="J89" s="291" t="s">
        <v>88</v>
      </c>
      <c r="K89" s="293" t="s">
        <v>89</v>
      </c>
    </row>
    <row r="90" spans="1:11">
      <c r="A90" s="294" t="s">
        <v>11</v>
      </c>
      <c r="B90" s="295" t="s">
        <v>83</v>
      </c>
      <c r="C90" s="295" t="s">
        <v>84</v>
      </c>
      <c r="D90" s="295" t="s">
        <v>85</v>
      </c>
      <c r="E90" s="295">
        <v>101</v>
      </c>
      <c r="F90" s="296">
        <v>1238.712</v>
      </c>
      <c r="G90" s="296">
        <v>1241.008</v>
      </c>
      <c r="H90" s="295" t="s">
        <v>150</v>
      </c>
      <c r="I90" s="295" t="s">
        <v>151</v>
      </c>
      <c r="J90" s="295" t="s">
        <v>88</v>
      </c>
      <c r="K90" s="297" t="s">
        <v>89</v>
      </c>
    </row>
    <row r="91" spans="1:11">
      <c r="A91" s="290" t="s">
        <v>11</v>
      </c>
      <c r="B91" s="291" t="s">
        <v>83</v>
      </c>
      <c r="C91" s="291" t="s">
        <v>84</v>
      </c>
      <c r="D91" s="291" t="s">
        <v>85</v>
      </c>
      <c r="E91" s="291">
        <v>101</v>
      </c>
      <c r="F91" s="292">
        <v>1238.712</v>
      </c>
      <c r="G91" s="292">
        <v>1241.008</v>
      </c>
      <c r="H91" s="291" t="s">
        <v>150</v>
      </c>
      <c r="I91" s="291" t="s">
        <v>152</v>
      </c>
      <c r="J91" s="291" t="s">
        <v>88</v>
      </c>
      <c r="K91" s="293" t="s">
        <v>89</v>
      </c>
    </row>
    <row r="92" spans="1:11">
      <c r="A92" s="294" t="s">
        <v>11</v>
      </c>
      <c r="B92" s="295" t="s">
        <v>83</v>
      </c>
      <c r="C92" s="295" t="s">
        <v>84</v>
      </c>
      <c r="D92" s="295" t="s">
        <v>85</v>
      </c>
      <c r="E92" s="295">
        <v>101</v>
      </c>
      <c r="F92" s="296">
        <v>1241.008</v>
      </c>
      <c r="G92" s="296">
        <v>1290.7059999999999</v>
      </c>
      <c r="H92" s="295" t="s">
        <v>153</v>
      </c>
      <c r="I92" s="295" t="s">
        <v>154</v>
      </c>
      <c r="J92" s="295" t="s">
        <v>88</v>
      </c>
      <c r="K92" s="297" t="s">
        <v>89</v>
      </c>
    </row>
    <row r="93" spans="1:11">
      <c r="A93" s="290" t="s">
        <v>11</v>
      </c>
      <c r="B93" s="291" t="s">
        <v>83</v>
      </c>
      <c r="C93" s="291" t="s">
        <v>84</v>
      </c>
      <c r="D93" s="291" t="s">
        <v>85</v>
      </c>
      <c r="E93" s="291">
        <v>101</v>
      </c>
      <c r="F93" s="292">
        <v>1290.7059999999999</v>
      </c>
      <c r="G93" s="292">
        <v>1292.7239999999999</v>
      </c>
      <c r="H93" s="291" t="s">
        <v>155</v>
      </c>
      <c r="I93" s="291" t="s">
        <v>156</v>
      </c>
      <c r="J93" s="291" t="s">
        <v>88</v>
      </c>
      <c r="K93" s="293" t="s">
        <v>89</v>
      </c>
    </row>
    <row r="94" spans="1:11">
      <c r="A94" s="294" t="s">
        <v>11</v>
      </c>
      <c r="B94" s="295" t="s">
        <v>83</v>
      </c>
      <c r="C94" s="295" t="s">
        <v>84</v>
      </c>
      <c r="D94" s="295" t="s">
        <v>85</v>
      </c>
      <c r="E94" s="295">
        <v>101</v>
      </c>
      <c r="F94" s="296">
        <v>1290.7059999999999</v>
      </c>
      <c r="G94" s="296">
        <v>1292.7239999999999</v>
      </c>
      <c r="H94" s="295" t="s">
        <v>155</v>
      </c>
      <c r="I94" s="295" t="s">
        <v>157</v>
      </c>
      <c r="J94" s="295" t="s">
        <v>88</v>
      </c>
      <c r="K94" s="297" t="s">
        <v>89</v>
      </c>
    </row>
    <row r="95" spans="1:11">
      <c r="A95" s="290" t="s">
        <v>11</v>
      </c>
      <c r="B95" s="291" t="s">
        <v>83</v>
      </c>
      <c r="C95" s="291" t="s">
        <v>84</v>
      </c>
      <c r="D95" s="291" t="s">
        <v>85</v>
      </c>
      <c r="E95" s="291">
        <v>101</v>
      </c>
      <c r="F95" s="292">
        <v>1292.7239999999999</v>
      </c>
      <c r="G95" s="292">
        <v>1345.366</v>
      </c>
      <c r="H95" s="291" t="s">
        <v>158</v>
      </c>
      <c r="I95" s="291" t="s">
        <v>159</v>
      </c>
      <c r="J95" s="291" t="s">
        <v>88</v>
      </c>
      <c r="K95" s="293" t="s">
        <v>89</v>
      </c>
    </row>
    <row r="96" spans="1:11">
      <c r="A96" s="294" t="s">
        <v>11</v>
      </c>
      <c r="B96" s="295" t="s">
        <v>83</v>
      </c>
      <c r="C96" s="295" t="s">
        <v>84</v>
      </c>
      <c r="D96" s="295" t="s">
        <v>85</v>
      </c>
      <c r="E96" s="295">
        <v>101</v>
      </c>
      <c r="F96" s="296">
        <v>1345.366</v>
      </c>
      <c r="G96" s="296">
        <v>1347.146</v>
      </c>
      <c r="H96" s="295" t="s">
        <v>160</v>
      </c>
      <c r="I96" s="295" t="s">
        <v>161</v>
      </c>
      <c r="J96" s="295" t="s">
        <v>88</v>
      </c>
      <c r="K96" s="297" t="s">
        <v>89</v>
      </c>
    </row>
    <row r="97" spans="1:11">
      <c r="A97" s="290" t="s">
        <v>11</v>
      </c>
      <c r="B97" s="291" t="s">
        <v>83</v>
      </c>
      <c r="C97" s="291" t="s">
        <v>84</v>
      </c>
      <c r="D97" s="291" t="s">
        <v>85</v>
      </c>
      <c r="E97" s="291">
        <v>101</v>
      </c>
      <c r="F97" s="292">
        <v>1345.366</v>
      </c>
      <c r="G97" s="292">
        <v>1347.146</v>
      </c>
      <c r="H97" s="291" t="s">
        <v>160</v>
      </c>
      <c r="I97" s="291" t="s">
        <v>162</v>
      </c>
      <c r="J97" s="291" t="s">
        <v>88</v>
      </c>
      <c r="K97" s="293" t="s">
        <v>89</v>
      </c>
    </row>
    <row r="98" spans="1:11">
      <c r="A98" s="294" t="s">
        <v>11</v>
      </c>
      <c r="B98" s="295" t="s">
        <v>83</v>
      </c>
      <c r="C98" s="295" t="s">
        <v>84</v>
      </c>
      <c r="D98" s="295" t="s">
        <v>85</v>
      </c>
      <c r="E98" s="295">
        <v>101</v>
      </c>
      <c r="F98" s="296">
        <v>1347.146</v>
      </c>
      <c r="G98" s="296">
        <v>1399.7339999999999</v>
      </c>
      <c r="H98" s="295" t="s">
        <v>163</v>
      </c>
      <c r="I98" s="295" t="s">
        <v>164</v>
      </c>
      <c r="J98" s="295" t="s">
        <v>88</v>
      </c>
      <c r="K98" s="297" t="s">
        <v>89</v>
      </c>
    </row>
    <row r="99" spans="1:11">
      <c r="A99" s="290" t="s">
        <v>11</v>
      </c>
      <c r="B99" s="291" t="s">
        <v>83</v>
      </c>
      <c r="C99" s="291" t="s">
        <v>84</v>
      </c>
      <c r="D99" s="291" t="s">
        <v>85</v>
      </c>
      <c r="E99" s="291">
        <v>101</v>
      </c>
      <c r="F99" s="292">
        <v>1399.7339999999999</v>
      </c>
      <c r="G99" s="292">
        <v>1401.8109999999999</v>
      </c>
      <c r="H99" s="291" t="s">
        <v>165</v>
      </c>
      <c r="I99" s="291" t="s">
        <v>166</v>
      </c>
      <c r="J99" s="291" t="s">
        <v>88</v>
      </c>
      <c r="K99" s="293" t="s">
        <v>89</v>
      </c>
    </row>
    <row r="100" spans="1:11">
      <c r="A100" s="294" t="s">
        <v>11</v>
      </c>
      <c r="B100" s="295" t="s">
        <v>83</v>
      </c>
      <c r="C100" s="295" t="s">
        <v>84</v>
      </c>
      <c r="D100" s="295" t="s">
        <v>85</v>
      </c>
      <c r="E100" s="295">
        <v>101</v>
      </c>
      <c r="F100" s="296">
        <v>1399.7339999999999</v>
      </c>
      <c r="G100" s="296">
        <v>1401.8109999999999</v>
      </c>
      <c r="H100" s="295" t="s">
        <v>165</v>
      </c>
      <c r="I100" s="295" t="s">
        <v>167</v>
      </c>
      <c r="J100" s="295" t="s">
        <v>88</v>
      </c>
      <c r="K100" s="297" t="s">
        <v>89</v>
      </c>
    </row>
    <row r="101" spans="1:11">
      <c r="A101" s="290" t="s">
        <v>11</v>
      </c>
      <c r="B101" s="291" t="s">
        <v>83</v>
      </c>
      <c r="C101" s="291" t="s">
        <v>84</v>
      </c>
      <c r="D101" s="291" t="s">
        <v>85</v>
      </c>
      <c r="E101" s="291">
        <v>101</v>
      </c>
      <c r="F101" s="292">
        <v>1401.8109999999999</v>
      </c>
      <c r="G101" s="292">
        <v>1434.83</v>
      </c>
      <c r="H101" s="291" t="s">
        <v>168</v>
      </c>
      <c r="I101" s="291" t="s">
        <v>169</v>
      </c>
      <c r="J101" s="291" t="s">
        <v>88</v>
      </c>
      <c r="K101" s="293" t="s">
        <v>89</v>
      </c>
    </row>
    <row r="102" spans="1:11">
      <c r="A102" s="294" t="s">
        <v>11</v>
      </c>
      <c r="B102" s="295" t="s">
        <v>83</v>
      </c>
      <c r="C102" s="295" t="s">
        <v>84</v>
      </c>
      <c r="D102" s="295" t="s">
        <v>85</v>
      </c>
      <c r="E102" s="295">
        <v>101</v>
      </c>
      <c r="F102" s="296">
        <v>1434.83</v>
      </c>
      <c r="G102" s="296">
        <v>1436.7760000000001</v>
      </c>
      <c r="H102" s="295" t="s">
        <v>170</v>
      </c>
      <c r="I102" s="295" t="s">
        <v>171</v>
      </c>
      <c r="J102" s="295" t="s">
        <v>88</v>
      </c>
      <c r="K102" s="297" t="s">
        <v>89</v>
      </c>
    </row>
    <row r="103" spans="1:11">
      <c r="A103" s="290" t="s">
        <v>11</v>
      </c>
      <c r="B103" s="291" t="s">
        <v>83</v>
      </c>
      <c r="C103" s="291" t="s">
        <v>84</v>
      </c>
      <c r="D103" s="291" t="s">
        <v>85</v>
      </c>
      <c r="E103" s="291">
        <v>101</v>
      </c>
      <c r="F103" s="292">
        <v>1434.83</v>
      </c>
      <c r="G103" s="292">
        <v>1436.7760000000001</v>
      </c>
      <c r="H103" s="291" t="s">
        <v>170</v>
      </c>
      <c r="I103" s="291" t="s">
        <v>172</v>
      </c>
      <c r="J103" s="291" t="s">
        <v>88</v>
      </c>
      <c r="K103" s="293" t="s">
        <v>89</v>
      </c>
    </row>
    <row r="104" spans="1:11">
      <c r="A104" s="294" t="s">
        <v>11</v>
      </c>
      <c r="B104" s="295" t="s">
        <v>83</v>
      </c>
      <c r="C104" s="295" t="s">
        <v>84</v>
      </c>
      <c r="D104" s="295" t="s">
        <v>85</v>
      </c>
      <c r="E104" s="295">
        <v>101</v>
      </c>
      <c r="F104" s="296">
        <v>1436.7760000000001</v>
      </c>
      <c r="G104" s="296">
        <v>1471.0350000000001</v>
      </c>
      <c r="H104" s="295" t="s">
        <v>173</v>
      </c>
      <c r="I104" s="295" t="s">
        <v>174</v>
      </c>
      <c r="J104" s="295" t="s">
        <v>88</v>
      </c>
      <c r="K104" s="297" t="s">
        <v>89</v>
      </c>
    </row>
    <row r="105" spans="1:11">
      <c r="A105" s="290" t="s">
        <v>11</v>
      </c>
      <c r="B105" s="291" t="s">
        <v>83</v>
      </c>
      <c r="C105" s="291" t="s">
        <v>84</v>
      </c>
      <c r="D105" s="291" t="s">
        <v>85</v>
      </c>
      <c r="E105" s="291">
        <v>101</v>
      </c>
      <c r="F105" s="292">
        <v>1471.0350000000001</v>
      </c>
      <c r="G105" s="292">
        <v>1473.0119999999999</v>
      </c>
      <c r="H105" s="291" t="s">
        <v>175</v>
      </c>
      <c r="I105" s="291" t="s">
        <v>176</v>
      </c>
      <c r="J105" s="291" t="s">
        <v>88</v>
      </c>
      <c r="K105" s="293" t="s">
        <v>89</v>
      </c>
    </row>
    <row r="106" spans="1:11">
      <c r="A106" s="294" t="s">
        <v>11</v>
      </c>
      <c r="B106" s="295" t="s">
        <v>83</v>
      </c>
      <c r="C106" s="295" t="s">
        <v>84</v>
      </c>
      <c r="D106" s="295" t="s">
        <v>85</v>
      </c>
      <c r="E106" s="295">
        <v>101</v>
      </c>
      <c r="F106" s="296">
        <v>1471.0350000000001</v>
      </c>
      <c r="G106" s="296">
        <v>1473.0119999999999</v>
      </c>
      <c r="H106" s="295" t="s">
        <v>175</v>
      </c>
      <c r="I106" s="295" t="s">
        <v>177</v>
      </c>
      <c r="J106" s="295" t="s">
        <v>88</v>
      </c>
      <c r="K106" s="297" t="s">
        <v>89</v>
      </c>
    </row>
    <row r="107" spans="1:11">
      <c r="A107" s="290" t="s">
        <v>11</v>
      </c>
      <c r="B107" s="291" t="s">
        <v>83</v>
      </c>
      <c r="C107" s="291" t="s">
        <v>84</v>
      </c>
      <c r="D107" s="291" t="s">
        <v>85</v>
      </c>
      <c r="E107" s="291">
        <v>101</v>
      </c>
      <c r="F107" s="292">
        <v>1473.0119999999999</v>
      </c>
      <c r="G107" s="292">
        <v>1524.9829999999999</v>
      </c>
      <c r="H107" s="291" t="s">
        <v>178</v>
      </c>
      <c r="I107" s="291" t="s">
        <v>179</v>
      </c>
      <c r="J107" s="291" t="s">
        <v>88</v>
      </c>
      <c r="K107" s="293" t="s">
        <v>89</v>
      </c>
    </row>
    <row r="108" spans="1:11">
      <c r="A108" s="294" t="s">
        <v>11</v>
      </c>
      <c r="B108" s="295" t="s">
        <v>180</v>
      </c>
      <c r="C108" s="295" t="s">
        <v>181</v>
      </c>
      <c r="D108" s="295" t="s">
        <v>14</v>
      </c>
      <c r="E108" s="295">
        <v>74</v>
      </c>
      <c r="F108" s="296">
        <v>73</v>
      </c>
      <c r="G108" s="296">
        <v>84.073999999999998</v>
      </c>
      <c r="H108" s="295" t="s">
        <v>182</v>
      </c>
      <c r="I108" s="295" t="s">
        <v>183</v>
      </c>
      <c r="J108" s="295" t="s">
        <v>184</v>
      </c>
      <c r="K108" s="297" t="s">
        <v>185</v>
      </c>
    </row>
    <row r="109" spans="1:11">
      <c r="A109" s="290" t="s">
        <v>11</v>
      </c>
      <c r="B109" s="291" t="s">
        <v>180</v>
      </c>
      <c r="C109" s="291" t="s">
        <v>181</v>
      </c>
      <c r="D109" s="291" t="s">
        <v>14</v>
      </c>
      <c r="E109" s="291">
        <v>74</v>
      </c>
      <c r="F109" s="292">
        <v>118</v>
      </c>
      <c r="G109" s="292">
        <v>124.181</v>
      </c>
      <c r="H109" s="291" t="s">
        <v>186</v>
      </c>
      <c r="I109" s="291" t="s">
        <v>187</v>
      </c>
      <c r="J109" s="291" t="s">
        <v>184</v>
      </c>
      <c r="K109" s="293" t="s">
        <v>185</v>
      </c>
    </row>
    <row r="110" spans="1:11">
      <c r="A110" s="294" t="s">
        <v>11</v>
      </c>
      <c r="B110" s="295" t="s">
        <v>180</v>
      </c>
      <c r="C110" s="295" t="s">
        <v>181</v>
      </c>
      <c r="D110" s="295" t="s">
        <v>14</v>
      </c>
      <c r="E110" s="295">
        <v>74</v>
      </c>
      <c r="F110" s="296">
        <v>155</v>
      </c>
      <c r="G110" s="296">
        <v>164.11600000000001</v>
      </c>
      <c r="H110" s="295" t="s">
        <v>188</v>
      </c>
      <c r="I110" s="295" t="s">
        <v>189</v>
      </c>
      <c r="J110" s="295" t="s">
        <v>184</v>
      </c>
      <c r="K110" s="297" t="s">
        <v>185</v>
      </c>
    </row>
    <row r="111" spans="1:11">
      <c r="A111" s="290" t="s">
        <v>11</v>
      </c>
      <c r="B111" s="291" t="s">
        <v>180</v>
      </c>
      <c r="C111" s="291" t="s">
        <v>181</v>
      </c>
      <c r="D111" s="291" t="s">
        <v>14</v>
      </c>
      <c r="E111" s="291">
        <v>74</v>
      </c>
      <c r="F111" s="292">
        <v>201</v>
      </c>
      <c r="G111" s="292">
        <v>213</v>
      </c>
      <c r="H111" s="291" t="s">
        <v>190</v>
      </c>
      <c r="I111" s="291">
        <v>201213</v>
      </c>
      <c r="J111" s="291" t="s">
        <v>184</v>
      </c>
      <c r="K111" s="293" t="s">
        <v>185</v>
      </c>
    </row>
    <row r="112" spans="1:11">
      <c r="A112" s="294" t="s">
        <v>11</v>
      </c>
      <c r="B112" s="295" t="s">
        <v>180</v>
      </c>
      <c r="C112" s="295" t="s">
        <v>181</v>
      </c>
      <c r="D112" s="295" t="s">
        <v>14</v>
      </c>
      <c r="E112" s="295">
        <v>74</v>
      </c>
      <c r="F112" s="296">
        <v>213</v>
      </c>
      <c r="G112" s="296">
        <v>225.24700000000001</v>
      </c>
      <c r="H112" s="295" t="s">
        <v>190</v>
      </c>
      <c r="I112" s="295" t="s">
        <v>191</v>
      </c>
      <c r="J112" s="295" t="s">
        <v>184</v>
      </c>
      <c r="K112" s="297" t="s">
        <v>185</v>
      </c>
    </row>
    <row r="113" spans="1:11">
      <c r="A113" s="290" t="s">
        <v>11</v>
      </c>
      <c r="B113" s="291" t="s">
        <v>180</v>
      </c>
      <c r="C113" s="291" t="s">
        <v>181</v>
      </c>
      <c r="D113" s="291" t="s">
        <v>14</v>
      </c>
      <c r="E113" s="291">
        <v>74</v>
      </c>
      <c r="F113" s="292">
        <v>326</v>
      </c>
      <c r="G113" s="292">
        <v>335.31</v>
      </c>
      <c r="H113" s="291" t="s">
        <v>192</v>
      </c>
      <c r="I113" s="291" t="s">
        <v>193</v>
      </c>
      <c r="J113" s="291" t="s">
        <v>184</v>
      </c>
      <c r="K113" s="293" t="s">
        <v>194</v>
      </c>
    </row>
    <row r="114" spans="1:11">
      <c r="A114" s="294" t="s">
        <v>11</v>
      </c>
      <c r="B114" s="295" t="s">
        <v>195</v>
      </c>
      <c r="C114" s="295" t="s">
        <v>181</v>
      </c>
      <c r="D114" s="295" t="s">
        <v>14</v>
      </c>
      <c r="E114" s="295">
        <v>74</v>
      </c>
      <c r="F114" s="296">
        <v>0</v>
      </c>
      <c r="G114" s="296">
        <v>5.77</v>
      </c>
      <c r="H114" s="295" t="s">
        <v>196</v>
      </c>
      <c r="I114" s="295" t="s">
        <v>197</v>
      </c>
      <c r="J114" s="295" t="s">
        <v>184</v>
      </c>
      <c r="K114" s="297" t="s">
        <v>185</v>
      </c>
    </row>
    <row r="115" spans="1:11">
      <c r="A115" s="290" t="s">
        <v>11</v>
      </c>
      <c r="B115" s="291" t="s">
        <v>180</v>
      </c>
      <c r="C115" s="291" t="s">
        <v>181</v>
      </c>
      <c r="D115" s="291" t="s">
        <v>14</v>
      </c>
      <c r="E115" s="291">
        <v>74</v>
      </c>
      <c r="F115" s="292">
        <v>5.77</v>
      </c>
      <c r="G115" s="292">
        <v>8.4480000000000004</v>
      </c>
      <c r="H115" s="291" t="s">
        <v>198</v>
      </c>
      <c r="I115" s="291" t="s">
        <v>199</v>
      </c>
      <c r="J115" s="291" t="s">
        <v>184</v>
      </c>
      <c r="K115" s="293" t="s">
        <v>185</v>
      </c>
    </row>
    <row r="116" spans="1:11">
      <c r="A116" s="294" t="s">
        <v>11</v>
      </c>
      <c r="B116" s="295" t="s">
        <v>180</v>
      </c>
      <c r="C116" s="295" t="s">
        <v>181</v>
      </c>
      <c r="D116" s="295" t="s">
        <v>14</v>
      </c>
      <c r="E116" s="295">
        <v>74</v>
      </c>
      <c r="F116" s="296">
        <v>5.77</v>
      </c>
      <c r="G116" s="296">
        <v>8.4480000000000004</v>
      </c>
      <c r="H116" s="295" t="s">
        <v>198</v>
      </c>
      <c r="I116" s="295" t="s">
        <v>200</v>
      </c>
      <c r="J116" s="295" t="s">
        <v>184</v>
      </c>
      <c r="K116" s="297" t="s">
        <v>185</v>
      </c>
    </row>
    <row r="117" spans="1:11">
      <c r="A117" s="290" t="s">
        <v>11</v>
      </c>
      <c r="B117" s="291" t="s">
        <v>180</v>
      </c>
      <c r="C117" s="291" t="s">
        <v>181</v>
      </c>
      <c r="D117" s="291" t="s">
        <v>14</v>
      </c>
      <c r="E117" s="291">
        <v>74</v>
      </c>
      <c r="F117" s="292">
        <v>8.4480000000000004</v>
      </c>
      <c r="G117" s="292">
        <v>11.754</v>
      </c>
      <c r="H117" s="291" t="s">
        <v>201</v>
      </c>
      <c r="I117" s="291" t="s">
        <v>202</v>
      </c>
      <c r="J117" s="291" t="s">
        <v>184</v>
      </c>
      <c r="K117" s="293" t="s">
        <v>185</v>
      </c>
    </row>
    <row r="118" spans="1:11">
      <c r="A118" s="294" t="s">
        <v>11</v>
      </c>
      <c r="B118" s="295" t="s">
        <v>180</v>
      </c>
      <c r="C118" s="295" t="s">
        <v>181</v>
      </c>
      <c r="D118" s="295" t="s">
        <v>14</v>
      </c>
      <c r="E118" s="295">
        <v>74</v>
      </c>
      <c r="F118" s="296">
        <v>11.754</v>
      </c>
      <c r="G118" s="296">
        <v>13.234999999999999</v>
      </c>
      <c r="H118" s="295" t="s">
        <v>201</v>
      </c>
      <c r="I118" s="295" t="s">
        <v>203</v>
      </c>
      <c r="J118" s="295" t="s">
        <v>184</v>
      </c>
      <c r="K118" s="297" t="s">
        <v>185</v>
      </c>
    </row>
    <row r="119" spans="1:11">
      <c r="A119" s="290" t="s">
        <v>11</v>
      </c>
      <c r="B119" s="291" t="s">
        <v>180</v>
      </c>
      <c r="C119" s="291" t="s">
        <v>181</v>
      </c>
      <c r="D119" s="291" t="s">
        <v>14</v>
      </c>
      <c r="E119" s="291">
        <v>74</v>
      </c>
      <c r="F119" s="292">
        <v>11.754</v>
      </c>
      <c r="G119" s="292">
        <v>13.694000000000001</v>
      </c>
      <c r="H119" s="291" t="s">
        <v>201</v>
      </c>
      <c r="I119" s="291" t="s">
        <v>204</v>
      </c>
      <c r="J119" s="291" t="s">
        <v>184</v>
      </c>
      <c r="K119" s="293" t="s">
        <v>185</v>
      </c>
    </row>
    <row r="120" spans="1:11">
      <c r="A120" s="294" t="s">
        <v>11</v>
      </c>
      <c r="B120" s="295" t="s">
        <v>180</v>
      </c>
      <c r="C120" s="295" t="s">
        <v>181</v>
      </c>
      <c r="D120" s="295" t="s">
        <v>14</v>
      </c>
      <c r="E120" s="295">
        <v>74</v>
      </c>
      <c r="F120" s="296">
        <v>13.234999999999999</v>
      </c>
      <c r="G120" s="296">
        <v>23.231999999999999</v>
      </c>
      <c r="H120" s="295" t="s">
        <v>201</v>
      </c>
      <c r="I120" s="295" t="s">
        <v>205</v>
      </c>
      <c r="J120" s="295" t="s">
        <v>184</v>
      </c>
      <c r="K120" s="297" t="s">
        <v>185</v>
      </c>
    </row>
    <row r="121" spans="1:11">
      <c r="A121" s="290" t="s">
        <v>11</v>
      </c>
      <c r="B121" s="291" t="s">
        <v>180</v>
      </c>
      <c r="C121" s="291" t="s">
        <v>181</v>
      </c>
      <c r="D121" s="291" t="s">
        <v>14</v>
      </c>
      <c r="E121" s="291">
        <v>74</v>
      </c>
      <c r="F121" s="292">
        <v>23.231999999999999</v>
      </c>
      <c r="G121" s="292">
        <v>26.449000000000002</v>
      </c>
      <c r="H121" s="291" t="s">
        <v>206</v>
      </c>
      <c r="I121" s="291" t="s">
        <v>207</v>
      </c>
      <c r="J121" s="291" t="s">
        <v>184</v>
      </c>
      <c r="K121" s="293" t="s">
        <v>185</v>
      </c>
    </row>
    <row r="122" spans="1:11">
      <c r="A122" s="294" t="s">
        <v>11</v>
      </c>
      <c r="B122" s="295" t="s">
        <v>180</v>
      </c>
      <c r="C122" s="295" t="s">
        <v>181</v>
      </c>
      <c r="D122" s="295" t="s">
        <v>14</v>
      </c>
      <c r="E122" s="295">
        <v>74</v>
      </c>
      <c r="F122" s="296">
        <v>23.231999999999999</v>
      </c>
      <c r="G122" s="296">
        <v>26.449000000000002</v>
      </c>
      <c r="H122" s="295" t="s">
        <v>206</v>
      </c>
      <c r="I122" s="295" t="s">
        <v>208</v>
      </c>
      <c r="J122" s="295" t="s">
        <v>184</v>
      </c>
      <c r="K122" s="297" t="s">
        <v>185</v>
      </c>
    </row>
    <row r="123" spans="1:11">
      <c r="A123" s="290" t="s">
        <v>11</v>
      </c>
      <c r="B123" s="291" t="s">
        <v>180</v>
      </c>
      <c r="C123" s="291" t="s">
        <v>181</v>
      </c>
      <c r="D123" s="291" t="s">
        <v>14</v>
      </c>
      <c r="E123" s="291">
        <v>74</v>
      </c>
      <c r="F123" s="292">
        <v>26.449000000000002</v>
      </c>
      <c r="G123" s="292">
        <v>35</v>
      </c>
      <c r="H123" s="291" t="s">
        <v>209</v>
      </c>
      <c r="I123" s="291" t="s">
        <v>210</v>
      </c>
      <c r="J123" s="291" t="s">
        <v>184</v>
      </c>
      <c r="K123" s="293" t="s">
        <v>185</v>
      </c>
    </row>
    <row r="124" spans="1:11">
      <c r="A124" s="294" t="s">
        <v>11</v>
      </c>
      <c r="B124" s="295" t="s">
        <v>180</v>
      </c>
      <c r="C124" s="295" t="s">
        <v>181</v>
      </c>
      <c r="D124" s="295" t="s">
        <v>14</v>
      </c>
      <c r="E124" s="295">
        <v>74</v>
      </c>
      <c r="F124" s="296">
        <v>35</v>
      </c>
      <c r="G124" s="296">
        <v>41.445999999999998</v>
      </c>
      <c r="H124" s="295" t="s">
        <v>209</v>
      </c>
      <c r="I124" s="295" t="s">
        <v>211</v>
      </c>
      <c r="J124" s="295" t="s">
        <v>184</v>
      </c>
      <c r="K124" s="297" t="s">
        <v>185</v>
      </c>
    </row>
    <row r="125" spans="1:11">
      <c r="A125" s="290" t="s">
        <v>11</v>
      </c>
      <c r="B125" s="291" t="s">
        <v>180</v>
      </c>
      <c r="C125" s="291" t="s">
        <v>181</v>
      </c>
      <c r="D125" s="291" t="s">
        <v>14</v>
      </c>
      <c r="E125" s="291">
        <v>74</v>
      </c>
      <c r="F125" s="292">
        <v>41.445999999999998</v>
      </c>
      <c r="G125" s="292">
        <v>44.125999999999998</v>
      </c>
      <c r="H125" s="291" t="s">
        <v>212</v>
      </c>
      <c r="I125" s="291" t="s">
        <v>213</v>
      </c>
      <c r="J125" s="291" t="s">
        <v>184</v>
      </c>
      <c r="K125" s="293" t="s">
        <v>185</v>
      </c>
    </row>
    <row r="126" spans="1:11">
      <c r="A126" s="294" t="s">
        <v>11</v>
      </c>
      <c r="B126" s="295" t="s">
        <v>180</v>
      </c>
      <c r="C126" s="295" t="s">
        <v>181</v>
      </c>
      <c r="D126" s="295" t="s">
        <v>14</v>
      </c>
      <c r="E126" s="295">
        <v>74</v>
      </c>
      <c r="F126" s="296">
        <v>41.445999999999998</v>
      </c>
      <c r="G126" s="296">
        <v>44.125999999999998</v>
      </c>
      <c r="H126" s="295" t="s">
        <v>212</v>
      </c>
      <c r="I126" s="295" t="s">
        <v>214</v>
      </c>
      <c r="J126" s="295" t="s">
        <v>184</v>
      </c>
      <c r="K126" s="297" t="s">
        <v>185</v>
      </c>
    </row>
    <row r="127" spans="1:11">
      <c r="A127" s="290" t="s">
        <v>11</v>
      </c>
      <c r="B127" s="291" t="s">
        <v>180</v>
      </c>
      <c r="C127" s="291" t="s">
        <v>181</v>
      </c>
      <c r="D127" s="291" t="s">
        <v>14</v>
      </c>
      <c r="E127" s="291">
        <v>74</v>
      </c>
      <c r="F127" s="292">
        <v>44.125999999999998</v>
      </c>
      <c r="G127" s="292">
        <v>52</v>
      </c>
      <c r="H127" s="291" t="s">
        <v>215</v>
      </c>
      <c r="I127" s="291" t="s">
        <v>216</v>
      </c>
      <c r="J127" s="291" t="s">
        <v>184</v>
      </c>
      <c r="K127" s="293" t="s">
        <v>185</v>
      </c>
    </row>
    <row r="128" spans="1:11">
      <c r="A128" s="294" t="s">
        <v>11</v>
      </c>
      <c r="B128" s="295" t="s">
        <v>180</v>
      </c>
      <c r="C128" s="295" t="s">
        <v>181</v>
      </c>
      <c r="D128" s="295" t="s">
        <v>14</v>
      </c>
      <c r="E128" s="295">
        <v>74</v>
      </c>
      <c r="F128" s="296">
        <v>52</v>
      </c>
      <c r="G128" s="296">
        <v>59.295000000000002</v>
      </c>
      <c r="H128" s="295" t="s">
        <v>215</v>
      </c>
      <c r="I128" s="295" t="s">
        <v>217</v>
      </c>
      <c r="J128" s="295" t="s">
        <v>184</v>
      </c>
      <c r="K128" s="297" t="s">
        <v>185</v>
      </c>
    </row>
    <row r="129" spans="1:11">
      <c r="A129" s="290" t="s">
        <v>11</v>
      </c>
      <c r="B129" s="291" t="s">
        <v>180</v>
      </c>
      <c r="C129" s="291" t="s">
        <v>181</v>
      </c>
      <c r="D129" s="291" t="s">
        <v>14</v>
      </c>
      <c r="E129" s="291">
        <v>74</v>
      </c>
      <c r="F129" s="292">
        <v>59.295000000000002</v>
      </c>
      <c r="G129" s="292">
        <v>62.311</v>
      </c>
      <c r="H129" s="291" t="s">
        <v>218</v>
      </c>
      <c r="I129" s="291" t="s">
        <v>219</v>
      </c>
      <c r="J129" s="291" t="s">
        <v>184</v>
      </c>
      <c r="K129" s="293" t="s">
        <v>185</v>
      </c>
    </row>
    <row r="130" spans="1:11">
      <c r="A130" s="294" t="s">
        <v>11</v>
      </c>
      <c r="B130" s="295" t="s">
        <v>180</v>
      </c>
      <c r="C130" s="295" t="s">
        <v>181</v>
      </c>
      <c r="D130" s="295" t="s">
        <v>14</v>
      </c>
      <c r="E130" s="295">
        <v>74</v>
      </c>
      <c r="F130" s="296">
        <v>59.295000000000002</v>
      </c>
      <c r="G130" s="296">
        <v>62.311</v>
      </c>
      <c r="H130" s="295" t="s">
        <v>218</v>
      </c>
      <c r="I130" s="295" t="s">
        <v>220</v>
      </c>
      <c r="J130" s="295" t="s">
        <v>184</v>
      </c>
      <c r="K130" s="297" t="s">
        <v>185</v>
      </c>
    </row>
    <row r="131" spans="1:11">
      <c r="A131" s="290" t="s">
        <v>11</v>
      </c>
      <c r="B131" s="291" t="s">
        <v>180</v>
      </c>
      <c r="C131" s="291" t="s">
        <v>181</v>
      </c>
      <c r="D131" s="291" t="s">
        <v>14</v>
      </c>
      <c r="E131" s="291">
        <v>74</v>
      </c>
      <c r="F131" s="292">
        <v>62.311</v>
      </c>
      <c r="G131" s="292">
        <v>73</v>
      </c>
      <c r="H131" s="291" t="s">
        <v>182</v>
      </c>
      <c r="I131" s="291" t="s">
        <v>221</v>
      </c>
      <c r="J131" s="291" t="s">
        <v>184</v>
      </c>
      <c r="K131" s="293" t="s">
        <v>185</v>
      </c>
    </row>
    <row r="132" spans="1:11">
      <c r="A132" s="294" t="s">
        <v>11</v>
      </c>
      <c r="B132" s="295" t="s">
        <v>180</v>
      </c>
      <c r="C132" s="295" t="s">
        <v>181</v>
      </c>
      <c r="D132" s="295" t="s">
        <v>14</v>
      </c>
      <c r="E132" s="295">
        <v>74</v>
      </c>
      <c r="F132" s="296">
        <v>84.073999999999998</v>
      </c>
      <c r="G132" s="296">
        <v>87.271000000000001</v>
      </c>
      <c r="H132" s="295" t="s">
        <v>222</v>
      </c>
      <c r="I132" s="295" t="s">
        <v>223</v>
      </c>
      <c r="J132" s="295" t="s">
        <v>184</v>
      </c>
      <c r="K132" s="297" t="s">
        <v>185</v>
      </c>
    </row>
    <row r="133" spans="1:11">
      <c r="A133" s="290" t="s">
        <v>11</v>
      </c>
      <c r="B133" s="291" t="s">
        <v>180</v>
      </c>
      <c r="C133" s="291" t="s">
        <v>181</v>
      </c>
      <c r="D133" s="291" t="s">
        <v>14</v>
      </c>
      <c r="E133" s="291">
        <v>74</v>
      </c>
      <c r="F133" s="292">
        <v>84.073999999999998</v>
      </c>
      <c r="G133" s="292">
        <v>87.271000000000001</v>
      </c>
      <c r="H133" s="291" t="s">
        <v>222</v>
      </c>
      <c r="I133" s="291" t="s">
        <v>224</v>
      </c>
      <c r="J133" s="291" t="s">
        <v>184</v>
      </c>
      <c r="K133" s="293" t="s">
        <v>185</v>
      </c>
    </row>
    <row r="134" spans="1:11">
      <c r="A134" s="294" t="s">
        <v>11</v>
      </c>
      <c r="B134" s="295" t="s">
        <v>180</v>
      </c>
      <c r="C134" s="295" t="s">
        <v>181</v>
      </c>
      <c r="D134" s="295" t="s">
        <v>14</v>
      </c>
      <c r="E134" s="295">
        <v>74</v>
      </c>
      <c r="F134" s="296">
        <v>87.271000000000001</v>
      </c>
      <c r="G134" s="296">
        <v>97</v>
      </c>
      <c r="H134" s="295" t="s">
        <v>225</v>
      </c>
      <c r="I134" s="295" t="s">
        <v>226</v>
      </c>
      <c r="J134" s="295" t="s">
        <v>184</v>
      </c>
      <c r="K134" s="297" t="s">
        <v>185</v>
      </c>
    </row>
    <row r="135" spans="1:11">
      <c r="A135" s="290" t="s">
        <v>11</v>
      </c>
      <c r="B135" s="291" t="s">
        <v>180</v>
      </c>
      <c r="C135" s="291" t="s">
        <v>181</v>
      </c>
      <c r="D135" s="291" t="s">
        <v>14</v>
      </c>
      <c r="E135" s="291">
        <v>74</v>
      </c>
      <c r="F135" s="292">
        <v>97</v>
      </c>
      <c r="G135" s="292">
        <v>107.709</v>
      </c>
      <c r="H135" s="291" t="s">
        <v>225</v>
      </c>
      <c r="I135" s="291" t="s">
        <v>227</v>
      </c>
      <c r="J135" s="291" t="s">
        <v>184</v>
      </c>
      <c r="K135" s="293" t="s">
        <v>185</v>
      </c>
    </row>
    <row r="136" spans="1:11">
      <c r="A136" s="294" t="s">
        <v>11</v>
      </c>
      <c r="B136" s="295" t="s">
        <v>180</v>
      </c>
      <c r="C136" s="295" t="s">
        <v>181</v>
      </c>
      <c r="D136" s="295" t="s">
        <v>14</v>
      </c>
      <c r="E136" s="295">
        <v>74</v>
      </c>
      <c r="F136" s="296">
        <v>107.709</v>
      </c>
      <c r="G136" s="296">
        <v>111.369</v>
      </c>
      <c r="H136" s="295" t="s">
        <v>228</v>
      </c>
      <c r="I136" s="295" t="s">
        <v>229</v>
      </c>
      <c r="J136" s="295" t="s">
        <v>184</v>
      </c>
      <c r="K136" s="297" t="s">
        <v>185</v>
      </c>
    </row>
    <row r="137" spans="1:11">
      <c r="A137" s="290" t="s">
        <v>11</v>
      </c>
      <c r="B137" s="291" t="s">
        <v>180</v>
      </c>
      <c r="C137" s="291" t="s">
        <v>181</v>
      </c>
      <c r="D137" s="291" t="s">
        <v>14</v>
      </c>
      <c r="E137" s="291">
        <v>74</v>
      </c>
      <c r="F137" s="292">
        <v>107.709</v>
      </c>
      <c r="G137" s="292">
        <v>111.369</v>
      </c>
      <c r="H137" s="291" t="s">
        <v>228</v>
      </c>
      <c r="I137" s="291" t="s">
        <v>230</v>
      </c>
      <c r="J137" s="291" t="s">
        <v>184</v>
      </c>
      <c r="K137" s="293" t="s">
        <v>185</v>
      </c>
    </row>
    <row r="138" spans="1:11">
      <c r="A138" s="294" t="s">
        <v>11</v>
      </c>
      <c r="B138" s="295" t="s">
        <v>180</v>
      </c>
      <c r="C138" s="295" t="s">
        <v>181</v>
      </c>
      <c r="D138" s="295" t="s">
        <v>14</v>
      </c>
      <c r="E138" s="295">
        <v>74</v>
      </c>
      <c r="F138" s="296">
        <v>111.369</v>
      </c>
      <c r="G138" s="296">
        <v>112.855</v>
      </c>
      <c r="H138" s="295" t="s">
        <v>186</v>
      </c>
      <c r="I138" s="295" t="s">
        <v>231</v>
      </c>
      <c r="J138" s="295" t="s">
        <v>184</v>
      </c>
      <c r="K138" s="297" t="s">
        <v>185</v>
      </c>
    </row>
    <row r="139" spans="1:11">
      <c r="A139" s="290" t="s">
        <v>11</v>
      </c>
      <c r="B139" s="291" t="s">
        <v>180</v>
      </c>
      <c r="C139" s="291" t="s">
        <v>181</v>
      </c>
      <c r="D139" s="291" t="s">
        <v>14</v>
      </c>
      <c r="E139" s="291">
        <v>74</v>
      </c>
      <c r="F139" s="292">
        <v>112.855</v>
      </c>
      <c r="G139" s="292">
        <v>118</v>
      </c>
      <c r="H139" s="291" t="s">
        <v>186</v>
      </c>
      <c r="I139" s="291">
        <v>113118</v>
      </c>
      <c r="J139" s="291" t="s">
        <v>184</v>
      </c>
      <c r="K139" s="293" t="s">
        <v>185</v>
      </c>
    </row>
    <row r="140" spans="1:11">
      <c r="A140" s="294" t="s">
        <v>11</v>
      </c>
      <c r="B140" s="295" t="s">
        <v>180</v>
      </c>
      <c r="C140" s="295" t="s">
        <v>181</v>
      </c>
      <c r="D140" s="295" t="s">
        <v>14</v>
      </c>
      <c r="E140" s="295">
        <v>74</v>
      </c>
      <c r="F140" s="296">
        <v>124.181</v>
      </c>
      <c r="G140" s="296">
        <v>126.899</v>
      </c>
      <c r="H140" s="295" t="s">
        <v>232</v>
      </c>
      <c r="I140" s="295" t="s">
        <v>233</v>
      </c>
      <c r="J140" s="295" t="s">
        <v>184</v>
      </c>
      <c r="K140" s="297" t="s">
        <v>185</v>
      </c>
    </row>
    <row r="141" spans="1:11">
      <c r="A141" s="290" t="s">
        <v>11</v>
      </c>
      <c r="B141" s="291" t="s">
        <v>180</v>
      </c>
      <c r="C141" s="291" t="s">
        <v>181</v>
      </c>
      <c r="D141" s="291" t="s">
        <v>14</v>
      </c>
      <c r="E141" s="291">
        <v>74</v>
      </c>
      <c r="F141" s="292">
        <v>124.181</v>
      </c>
      <c r="G141" s="292">
        <v>126.899</v>
      </c>
      <c r="H141" s="291" t="s">
        <v>232</v>
      </c>
      <c r="I141" s="291" t="s">
        <v>234</v>
      </c>
      <c r="J141" s="291" t="s">
        <v>184</v>
      </c>
      <c r="K141" s="293" t="s">
        <v>185</v>
      </c>
    </row>
    <row r="142" spans="1:11">
      <c r="A142" s="294" t="s">
        <v>11</v>
      </c>
      <c r="B142" s="295" t="s">
        <v>180</v>
      </c>
      <c r="C142" s="295" t="s">
        <v>181</v>
      </c>
      <c r="D142" s="295" t="s">
        <v>14</v>
      </c>
      <c r="E142" s="295">
        <v>74</v>
      </c>
      <c r="F142" s="296">
        <v>126.899</v>
      </c>
      <c r="G142" s="296">
        <v>135</v>
      </c>
      <c r="H142" s="295" t="s">
        <v>235</v>
      </c>
      <c r="I142" s="295" t="s">
        <v>236</v>
      </c>
      <c r="J142" s="295" t="s">
        <v>184</v>
      </c>
      <c r="K142" s="297" t="s">
        <v>185</v>
      </c>
    </row>
    <row r="143" spans="1:11">
      <c r="A143" s="290" t="s">
        <v>11</v>
      </c>
      <c r="B143" s="291" t="s">
        <v>180</v>
      </c>
      <c r="C143" s="291" t="s">
        <v>181</v>
      </c>
      <c r="D143" s="291" t="s">
        <v>14</v>
      </c>
      <c r="E143" s="291">
        <v>74</v>
      </c>
      <c r="F143" s="292">
        <v>135</v>
      </c>
      <c r="G143" s="292">
        <v>143.268</v>
      </c>
      <c r="H143" s="291" t="s">
        <v>235</v>
      </c>
      <c r="I143" s="291" t="s">
        <v>237</v>
      </c>
      <c r="J143" s="291" t="s">
        <v>184</v>
      </c>
      <c r="K143" s="293" t="s">
        <v>185</v>
      </c>
    </row>
    <row r="144" spans="1:11">
      <c r="A144" s="294" t="s">
        <v>11</v>
      </c>
      <c r="B144" s="295" t="s">
        <v>180</v>
      </c>
      <c r="C144" s="295" t="s">
        <v>181</v>
      </c>
      <c r="D144" s="295" t="s">
        <v>14</v>
      </c>
      <c r="E144" s="295">
        <v>74</v>
      </c>
      <c r="F144" s="296">
        <v>143.268</v>
      </c>
      <c r="G144" s="296">
        <v>146.21899999999999</v>
      </c>
      <c r="H144" s="295" t="s">
        <v>238</v>
      </c>
      <c r="I144" s="295" t="s">
        <v>239</v>
      </c>
      <c r="J144" s="295" t="s">
        <v>184</v>
      </c>
      <c r="K144" s="297" t="s">
        <v>185</v>
      </c>
    </row>
    <row r="145" spans="1:11">
      <c r="A145" s="290" t="s">
        <v>11</v>
      </c>
      <c r="B145" s="291" t="s">
        <v>180</v>
      </c>
      <c r="C145" s="291" t="s">
        <v>181</v>
      </c>
      <c r="D145" s="291" t="s">
        <v>14</v>
      </c>
      <c r="E145" s="291">
        <v>74</v>
      </c>
      <c r="F145" s="292">
        <v>143.268</v>
      </c>
      <c r="G145" s="292">
        <v>146.21899999999999</v>
      </c>
      <c r="H145" s="291" t="s">
        <v>238</v>
      </c>
      <c r="I145" s="291" t="s">
        <v>240</v>
      </c>
      <c r="J145" s="291" t="s">
        <v>184</v>
      </c>
      <c r="K145" s="293" t="s">
        <v>185</v>
      </c>
    </row>
    <row r="146" spans="1:11">
      <c r="A146" s="294" t="s">
        <v>11</v>
      </c>
      <c r="B146" s="295" t="s">
        <v>180</v>
      </c>
      <c r="C146" s="295" t="s">
        <v>181</v>
      </c>
      <c r="D146" s="295" t="s">
        <v>14</v>
      </c>
      <c r="E146" s="295">
        <v>74</v>
      </c>
      <c r="F146" s="296">
        <v>146.21899999999999</v>
      </c>
      <c r="G146" s="296">
        <v>155</v>
      </c>
      <c r="H146" s="295" t="s">
        <v>188</v>
      </c>
      <c r="I146" s="295" t="s">
        <v>241</v>
      </c>
      <c r="J146" s="295" t="s">
        <v>184</v>
      </c>
      <c r="K146" s="297" t="s">
        <v>185</v>
      </c>
    </row>
    <row r="147" spans="1:11">
      <c r="A147" s="290" t="s">
        <v>11</v>
      </c>
      <c r="B147" s="291" t="s">
        <v>180</v>
      </c>
      <c r="C147" s="291" t="s">
        <v>181</v>
      </c>
      <c r="D147" s="291" t="s">
        <v>14</v>
      </c>
      <c r="E147" s="291">
        <v>74</v>
      </c>
      <c r="F147" s="292">
        <v>164.11600000000001</v>
      </c>
      <c r="G147" s="292">
        <v>167.09700000000001</v>
      </c>
      <c r="H147" s="291" t="s">
        <v>242</v>
      </c>
      <c r="I147" s="291" t="s">
        <v>243</v>
      </c>
      <c r="J147" s="291" t="s">
        <v>184</v>
      </c>
      <c r="K147" s="293" t="s">
        <v>185</v>
      </c>
    </row>
    <row r="148" spans="1:11">
      <c r="A148" s="294" t="s">
        <v>11</v>
      </c>
      <c r="B148" s="295" t="s">
        <v>180</v>
      </c>
      <c r="C148" s="295" t="s">
        <v>181</v>
      </c>
      <c r="D148" s="295" t="s">
        <v>14</v>
      </c>
      <c r="E148" s="295">
        <v>74</v>
      </c>
      <c r="F148" s="296">
        <v>164.11600000000001</v>
      </c>
      <c r="G148" s="296">
        <v>167.09700000000001</v>
      </c>
      <c r="H148" s="295" t="s">
        <v>242</v>
      </c>
      <c r="I148" s="295" t="s">
        <v>244</v>
      </c>
      <c r="J148" s="295" t="s">
        <v>184</v>
      </c>
      <c r="K148" s="297" t="s">
        <v>185</v>
      </c>
    </row>
    <row r="149" spans="1:11">
      <c r="A149" s="290" t="s">
        <v>11</v>
      </c>
      <c r="B149" s="291" t="s">
        <v>180</v>
      </c>
      <c r="C149" s="291" t="s">
        <v>181</v>
      </c>
      <c r="D149" s="291" t="s">
        <v>14</v>
      </c>
      <c r="E149" s="291">
        <v>74</v>
      </c>
      <c r="F149" s="292">
        <v>167.09700000000001</v>
      </c>
      <c r="G149" s="292">
        <v>177</v>
      </c>
      <c r="H149" s="291" t="s">
        <v>245</v>
      </c>
      <c r="I149" s="291" t="s">
        <v>246</v>
      </c>
      <c r="J149" s="291" t="s">
        <v>184</v>
      </c>
      <c r="K149" s="293" t="s">
        <v>185</v>
      </c>
    </row>
    <row r="150" spans="1:11">
      <c r="A150" s="294" t="s">
        <v>11</v>
      </c>
      <c r="B150" s="295" t="s">
        <v>180</v>
      </c>
      <c r="C150" s="295" t="s">
        <v>181</v>
      </c>
      <c r="D150" s="295" t="s">
        <v>14</v>
      </c>
      <c r="E150" s="295">
        <v>74</v>
      </c>
      <c r="F150" s="296">
        <v>177</v>
      </c>
      <c r="G150" s="296">
        <v>186.874</v>
      </c>
      <c r="H150" s="295" t="s">
        <v>245</v>
      </c>
      <c r="I150" s="295" t="s">
        <v>247</v>
      </c>
      <c r="J150" s="295" t="s">
        <v>184</v>
      </c>
      <c r="K150" s="297" t="s">
        <v>185</v>
      </c>
    </row>
    <row r="151" spans="1:11">
      <c r="A151" s="290" t="s">
        <v>11</v>
      </c>
      <c r="B151" s="291" t="s">
        <v>180</v>
      </c>
      <c r="C151" s="291" t="s">
        <v>181</v>
      </c>
      <c r="D151" s="291" t="s">
        <v>14</v>
      </c>
      <c r="E151" s="291">
        <v>74</v>
      </c>
      <c r="F151" s="292">
        <v>186.874</v>
      </c>
      <c r="G151" s="292">
        <v>189.96600000000001</v>
      </c>
      <c r="H151" s="291" t="s">
        <v>248</v>
      </c>
      <c r="I151" s="291" t="s">
        <v>249</v>
      </c>
      <c r="J151" s="291" t="s">
        <v>184</v>
      </c>
      <c r="K151" s="293" t="s">
        <v>185</v>
      </c>
    </row>
    <row r="152" spans="1:11">
      <c r="A152" s="294" t="s">
        <v>11</v>
      </c>
      <c r="B152" s="295" t="s">
        <v>180</v>
      </c>
      <c r="C152" s="295" t="s">
        <v>181</v>
      </c>
      <c r="D152" s="295" t="s">
        <v>14</v>
      </c>
      <c r="E152" s="295">
        <v>74</v>
      </c>
      <c r="F152" s="296">
        <v>186.874</v>
      </c>
      <c r="G152" s="296">
        <v>189.96600000000001</v>
      </c>
      <c r="H152" s="295" t="s">
        <v>248</v>
      </c>
      <c r="I152" s="295" t="s">
        <v>250</v>
      </c>
      <c r="J152" s="295" t="s">
        <v>184</v>
      </c>
      <c r="K152" s="297" t="s">
        <v>185</v>
      </c>
    </row>
    <row r="153" spans="1:11">
      <c r="A153" s="290" t="s">
        <v>11</v>
      </c>
      <c r="B153" s="291" t="s">
        <v>180</v>
      </c>
      <c r="C153" s="291" t="s">
        <v>181</v>
      </c>
      <c r="D153" s="291" t="s">
        <v>14</v>
      </c>
      <c r="E153" s="291">
        <v>74</v>
      </c>
      <c r="F153" s="292">
        <v>189.96600000000001</v>
      </c>
      <c r="G153" s="292">
        <v>201</v>
      </c>
      <c r="H153" s="291" t="s">
        <v>190</v>
      </c>
      <c r="I153" s="291" t="s">
        <v>251</v>
      </c>
      <c r="J153" s="291" t="s">
        <v>184</v>
      </c>
      <c r="K153" s="293" t="s">
        <v>185</v>
      </c>
    </row>
    <row r="154" spans="1:11">
      <c r="A154" s="294" t="s">
        <v>11</v>
      </c>
      <c r="B154" s="295" t="s">
        <v>180</v>
      </c>
      <c r="C154" s="295" t="s">
        <v>181</v>
      </c>
      <c r="D154" s="295" t="s">
        <v>14</v>
      </c>
      <c r="E154" s="295">
        <v>74</v>
      </c>
      <c r="F154" s="296">
        <v>225.24700000000001</v>
      </c>
      <c r="G154" s="296">
        <v>227.952</v>
      </c>
      <c r="H154" s="295" t="s">
        <v>252</v>
      </c>
      <c r="I154" s="295" t="s">
        <v>253</v>
      </c>
      <c r="J154" s="295" t="s">
        <v>184</v>
      </c>
      <c r="K154" s="297" t="s">
        <v>185</v>
      </c>
    </row>
    <row r="155" spans="1:11">
      <c r="A155" s="290" t="s">
        <v>11</v>
      </c>
      <c r="B155" s="291" t="s">
        <v>180</v>
      </c>
      <c r="C155" s="291" t="s">
        <v>181</v>
      </c>
      <c r="D155" s="291" t="s">
        <v>14</v>
      </c>
      <c r="E155" s="291">
        <v>74</v>
      </c>
      <c r="F155" s="292">
        <v>225.24700000000001</v>
      </c>
      <c r="G155" s="292">
        <v>227.952</v>
      </c>
      <c r="H155" s="291" t="s">
        <v>252</v>
      </c>
      <c r="I155" s="291" t="s">
        <v>254</v>
      </c>
      <c r="J155" s="291" t="s">
        <v>184</v>
      </c>
      <c r="K155" s="293" t="s">
        <v>185</v>
      </c>
    </row>
    <row r="156" spans="1:11">
      <c r="A156" s="294" t="s">
        <v>11</v>
      </c>
      <c r="B156" s="295" t="s">
        <v>180</v>
      </c>
      <c r="C156" s="295" t="s">
        <v>181</v>
      </c>
      <c r="D156" s="295" t="s">
        <v>14</v>
      </c>
      <c r="E156" s="295">
        <v>74</v>
      </c>
      <c r="F156" s="296">
        <v>227.952</v>
      </c>
      <c r="G156" s="296">
        <v>239</v>
      </c>
      <c r="H156" s="295" t="s">
        <v>255</v>
      </c>
      <c r="I156" s="295" t="s">
        <v>256</v>
      </c>
      <c r="J156" s="295" t="s">
        <v>184</v>
      </c>
      <c r="K156" s="297" t="s">
        <v>185</v>
      </c>
    </row>
    <row r="157" spans="1:11">
      <c r="A157" s="290" t="s">
        <v>11</v>
      </c>
      <c r="B157" s="291" t="s">
        <v>180</v>
      </c>
      <c r="C157" s="291" t="s">
        <v>181</v>
      </c>
      <c r="D157" s="291" t="s">
        <v>14</v>
      </c>
      <c r="E157" s="291">
        <v>74</v>
      </c>
      <c r="F157" s="292">
        <v>239</v>
      </c>
      <c r="G157" s="292">
        <v>251</v>
      </c>
      <c r="H157" s="291" t="s">
        <v>255</v>
      </c>
      <c r="I157" s="291">
        <v>239251</v>
      </c>
      <c r="J157" s="291" t="s">
        <v>184</v>
      </c>
      <c r="K157" s="293" t="s">
        <v>185</v>
      </c>
    </row>
    <row r="158" spans="1:11">
      <c r="A158" s="294" t="s">
        <v>11</v>
      </c>
      <c r="B158" s="295" t="s">
        <v>180</v>
      </c>
      <c r="C158" s="295" t="s">
        <v>181</v>
      </c>
      <c r="D158" s="295" t="s">
        <v>14</v>
      </c>
      <c r="E158" s="295">
        <v>74</v>
      </c>
      <c r="F158" s="296">
        <v>251</v>
      </c>
      <c r="G158" s="296">
        <v>262.67399999999998</v>
      </c>
      <c r="H158" s="295" t="s">
        <v>255</v>
      </c>
      <c r="I158" s="295" t="s">
        <v>257</v>
      </c>
      <c r="J158" s="295" t="s">
        <v>184</v>
      </c>
      <c r="K158" s="297" t="s">
        <v>185</v>
      </c>
    </row>
    <row r="159" spans="1:11">
      <c r="A159" s="290" t="s">
        <v>11</v>
      </c>
      <c r="B159" s="291" t="s">
        <v>180</v>
      </c>
      <c r="C159" s="291" t="s">
        <v>181</v>
      </c>
      <c r="D159" s="291" t="s">
        <v>14</v>
      </c>
      <c r="E159" s="291">
        <v>74</v>
      </c>
      <c r="F159" s="292">
        <v>262.67399999999998</v>
      </c>
      <c r="G159" s="292">
        <v>265.63200000000001</v>
      </c>
      <c r="H159" s="291" t="s">
        <v>258</v>
      </c>
      <c r="I159" s="291" t="s">
        <v>259</v>
      </c>
      <c r="J159" s="291" t="s">
        <v>184</v>
      </c>
      <c r="K159" s="293" t="s">
        <v>185</v>
      </c>
    </row>
    <row r="160" spans="1:11">
      <c r="A160" s="294" t="s">
        <v>11</v>
      </c>
      <c r="B160" s="295" t="s">
        <v>180</v>
      </c>
      <c r="C160" s="295" t="s">
        <v>181</v>
      </c>
      <c r="D160" s="295" t="s">
        <v>14</v>
      </c>
      <c r="E160" s="295">
        <v>74</v>
      </c>
      <c r="F160" s="296">
        <v>262.67399999999998</v>
      </c>
      <c r="G160" s="296">
        <v>265.63200000000001</v>
      </c>
      <c r="H160" s="295" t="s">
        <v>258</v>
      </c>
      <c r="I160" s="295" t="s">
        <v>260</v>
      </c>
      <c r="J160" s="295" t="s">
        <v>184</v>
      </c>
      <c r="K160" s="297" t="s">
        <v>185</v>
      </c>
    </row>
    <row r="161" spans="1:11">
      <c r="A161" s="290" t="s">
        <v>11</v>
      </c>
      <c r="B161" s="291" t="s">
        <v>180</v>
      </c>
      <c r="C161" s="291" t="s">
        <v>181</v>
      </c>
      <c r="D161" s="291" t="s">
        <v>14</v>
      </c>
      <c r="E161" s="291">
        <v>74</v>
      </c>
      <c r="F161" s="292">
        <v>265.63200000000001</v>
      </c>
      <c r="G161" s="292">
        <v>277</v>
      </c>
      <c r="H161" s="291" t="s">
        <v>261</v>
      </c>
      <c r="I161" s="291" t="s">
        <v>262</v>
      </c>
      <c r="J161" s="291" t="s">
        <v>184</v>
      </c>
      <c r="K161" s="293" t="s">
        <v>185</v>
      </c>
    </row>
    <row r="162" spans="1:11">
      <c r="A162" s="294" t="s">
        <v>11</v>
      </c>
      <c r="B162" s="295" t="s">
        <v>180</v>
      </c>
      <c r="C162" s="295" t="s">
        <v>181</v>
      </c>
      <c r="D162" s="295" t="s">
        <v>14</v>
      </c>
      <c r="E162" s="295">
        <v>74</v>
      </c>
      <c r="F162" s="296">
        <v>277</v>
      </c>
      <c r="G162" s="296">
        <v>287.983</v>
      </c>
      <c r="H162" s="295" t="s">
        <v>261</v>
      </c>
      <c r="I162" s="295" t="s">
        <v>263</v>
      </c>
      <c r="J162" s="295" t="s">
        <v>184</v>
      </c>
      <c r="K162" s="297" t="s">
        <v>185</v>
      </c>
    </row>
    <row r="163" spans="1:11">
      <c r="A163" s="290" t="s">
        <v>11</v>
      </c>
      <c r="B163" s="291" t="s">
        <v>180</v>
      </c>
      <c r="C163" s="291" t="s">
        <v>181</v>
      </c>
      <c r="D163" s="291" t="s">
        <v>14</v>
      </c>
      <c r="E163" s="291">
        <v>74</v>
      </c>
      <c r="F163" s="292">
        <v>287.983</v>
      </c>
      <c r="G163" s="292">
        <v>290.75099999999998</v>
      </c>
      <c r="H163" s="291" t="s">
        <v>264</v>
      </c>
      <c r="I163" s="291" t="s">
        <v>265</v>
      </c>
      <c r="J163" s="291" t="s">
        <v>184</v>
      </c>
      <c r="K163" s="293" t="s">
        <v>185</v>
      </c>
    </row>
    <row r="164" spans="1:11">
      <c r="A164" s="294" t="s">
        <v>11</v>
      </c>
      <c r="B164" s="295" t="s">
        <v>180</v>
      </c>
      <c r="C164" s="295" t="s">
        <v>181</v>
      </c>
      <c r="D164" s="295" t="s">
        <v>14</v>
      </c>
      <c r="E164" s="295">
        <v>74</v>
      </c>
      <c r="F164" s="296">
        <v>287.983</v>
      </c>
      <c r="G164" s="296">
        <v>290.75099999999998</v>
      </c>
      <c r="H164" s="295" t="s">
        <v>264</v>
      </c>
      <c r="I164" s="295" t="s">
        <v>266</v>
      </c>
      <c r="J164" s="295" t="s">
        <v>184</v>
      </c>
      <c r="K164" s="297" t="s">
        <v>185</v>
      </c>
    </row>
    <row r="165" spans="1:11">
      <c r="A165" s="290" t="s">
        <v>11</v>
      </c>
      <c r="B165" s="291" t="s">
        <v>267</v>
      </c>
      <c r="C165" s="291" t="s">
        <v>268</v>
      </c>
      <c r="D165" s="291" t="s">
        <v>85</v>
      </c>
      <c r="E165" s="291">
        <v>102</v>
      </c>
      <c r="F165" s="292">
        <v>6.3E-2</v>
      </c>
      <c r="G165" s="292">
        <v>1.901</v>
      </c>
      <c r="H165" s="291" t="s">
        <v>269</v>
      </c>
      <c r="I165" s="291" t="s">
        <v>270</v>
      </c>
      <c r="J165" s="291" t="s">
        <v>271</v>
      </c>
      <c r="K165" s="293" t="s">
        <v>272</v>
      </c>
    </row>
    <row r="166" spans="1:11">
      <c r="A166" s="294" t="s">
        <v>11</v>
      </c>
      <c r="B166" s="295" t="s">
        <v>267</v>
      </c>
      <c r="C166" s="295" t="s">
        <v>268</v>
      </c>
      <c r="D166" s="295" t="s">
        <v>85</v>
      </c>
      <c r="E166" s="295">
        <v>102</v>
      </c>
      <c r="F166" s="296">
        <v>6.3E-2</v>
      </c>
      <c r="G166" s="296">
        <v>1.901</v>
      </c>
      <c r="H166" s="295" t="s">
        <v>269</v>
      </c>
      <c r="I166" s="295" t="s">
        <v>273</v>
      </c>
      <c r="J166" s="295" t="s">
        <v>271</v>
      </c>
      <c r="K166" s="297" t="s">
        <v>272</v>
      </c>
    </row>
    <row r="167" spans="1:11">
      <c r="A167" s="290" t="s">
        <v>11</v>
      </c>
      <c r="B167" s="291" t="s">
        <v>267</v>
      </c>
      <c r="C167" s="291" t="s">
        <v>268</v>
      </c>
      <c r="D167" s="291" t="s">
        <v>85</v>
      </c>
      <c r="E167" s="291">
        <v>102</v>
      </c>
      <c r="F167" s="292">
        <v>1.901</v>
      </c>
      <c r="G167" s="292">
        <v>44.243000000000002</v>
      </c>
      <c r="H167" s="291" t="s">
        <v>274</v>
      </c>
      <c r="I167" s="291" t="s">
        <v>275</v>
      </c>
      <c r="J167" s="291" t="s">
        <v>271</v>
      </c>
      <c r="K167" s="293" t="s">
        <v>272</v>
      </c>
    </row>
    <row r="168" spans="1:11">
      <c r="A168" s="294" t="s">
        <v>11</v>
      </c>
      <c r="B168" s="295" t="s">
        <v>267</v>
      </c>
      <c r="C168" s="295" t="s">
        <v>268</v>
      </c>
      <c r="D168" s="295" t="s">
        <v>85</v>
      </c>
      <c r="E168" s="295">
        <v>102</v>
      </c>
      <c r="F168" s="296">
        <v>44.243000000000002</v>
      </c>
      <c r="G168" s="296">
        <v>46.752000000000002</v>
      </c>
      <c r="H168" s="295" t="s">
        <v>276</v>
      </c>
      <c r="I168" s="295" t="s">
        <v>277</v>
      </c>
      <c r="J168" s="295" t="s">
        <v>271</v>
      </c>
      <c r="K168" s="297" t="s">
        <v>272</v>
      </c>
    </row>
    <row r="169" spans="1:11">
      <c r="A169" s="290" t="s">
        <v>11</v>
      </c>
      <c r="B169" s="291" t="s">
        <v>267</v>
      </c>
      <c r="C169" s="291" t="s">
        <v>268</v>
      </c>
      <c r="D169" s="291" t="s">
        <v>85</v>
      </c>
      <c r="E169" s="291">
        <v>102</v>
      </c>
      <c r="F169" s="292">
        <v>46.752000000000002</v>
      </c>
      <c r="G169" s="292">
        <v>50.84</v>
      </c>
      <c r="H169" s="291" t="s">
        <v>278</v>
      </c>
      <c r="I169" s="291" t="s">
        <v>279</v>
      </c>
      <c r="J169" s="291" t="s">
        <v>271</v>
      </c>
      <c r="K169" s="293" t="s">
        <v>272</v>
      </c>
    </row>
    <row r="170" spans="1:11">
      <c r="A170" s="294" t="s">
        <v>11</v>
      </c>
      <c r="B170" s="295" t="s">
        <v>267</v>
      </c>
      <c r="C170" s="295" t="s">
        <v>268</v>
      </c>
      <c r="D170" s="295" t="s">
        <v>85</v>
      </c>
      <c r="E170" s="295">
        <v>102</v>
      </c>
      <c r="F170" s="296">
        <v>50.84</v>
      </c>
      <c r="G170" s="296">
        <v>52.296999999999997</v>
      </c>
      <c r="H170" s="295" t="s">
        <v>280</v>
      </c>
      <c r="I170" s="295" t="s">
        <v>281</v>
      </c>
      <c r="J170" s="295" t="s">
        <v>271</v>
      </c>
      <c r="K170" s="297" t="s">
        <v>272</v>
      </c>
    </row>
    <row r="171" spans="1:11">
      <c r="A171" s="290" t="s">
        <v>11</v>
      </c>
      <c r="B171" s="291" t="s">
        <v>267</v>
      </c>
      <c r="C171" s="291" t="s">
        <v>268</v>
      </c>
      <c r="D171" s="291" t="s">
        <v>85</v>
      </c>
      <c r="E171" s="291">
        <v>103</v>
      </c>
      <c r="F171" s="292">
        <v>1524.9829999999999</v>
      </c>
      <c r="G171" s="292">
        <v>1527.52</v>
      </c>
      <c r="H171" s="291" t="s">
        <v>282</v>
      </c>
      <c r="I171" s="291" t="s">
        <v>283</v>
      </c>
      <c r="J171" s="291" t="s">
        <v>284</v>
      </c>
      <c r="K171" s="293" t="s">
        <v>272</v>
      </c>
    </row>
    <row r="172" spans="1:11">
      <c r="A172" s="294" t="s">
        <v>11</v>
      </c>
      <c r="B172" s="295" t="s">
        <v>267</v>
      </c>
      <c r="C172" s="295" t="s">
        <v>268</v>
      </c>
      <c r="D172" s="295" t="s">
        <v>85</v>
      </c>
      <c r="E172" s="295">
        <v>103</v>
      </c>
      <c r="F172" s="296">
        <v>1525.184</v>
      </c>
      <c r="G172" s="296">
        <v>1527.52</v>
      </c>
      <c r="H172" s="295" t="s">
        <v>282</v>
      </c>
      <c r="I172" s="295" t="s">
        <v>285</v>
      </c>
      <c r="J172" s="295" t="s">
        <v>284</v>
      </c>
      <c r="K172" s="297" t="s">
        <v>272</v>
      </c>
    </row>
    <row r="173" spans="1:11">
      <c r="A173" s="290" t="s">
        <v>11</v>
      </c>
      <c r="B173" s="291" t="s">
        <v>267</v>
      </c>
      <c r="C173" s="291" t="s">
        <v>268</v>
      </c>
      <c r="D173" s="291" t="s">
        <v>85</v>
      </c>
      <c r="E173" s="291">
        <v>103</v>
      </c>
      <c r="F173" s="292">
        <v>1527.52</v>
      </c>
      <c r="G173" s="292">
        <v>1538.921</v>
      </c>
      <c r="H173" s="291" t="s">
        <v>286</v>
      </c>
      <c r="I173" s="291" t="s">
        <v>287</v>
      </c>
      <c r="J173" s="291" t="s">
        <v>284</v>
      </c>
      <c r="K173" s="293" t="s">
        <v>272</v>
      </c>
    </row>
    <row r="174" spans="1:11">
      <c r="A174" s="294" t="s">
        <v>11</v>
      </c>
      <c r="B174" s="295" t="s">
        <v>267</v>
      </c>
      <c r="C174" s="295" t="s">
        <v>268</v>
      </c>
      <c r="D174" s="295" t="s">
        <v>85</v>
      </c>
      <c r="E174" s="295">
        <v>103</v>
      </c>
      <c r="F174" s="296">
        <v>1538.921</v>
      </c>
      <c r="G174" s="296">
        <v>1541.0340000000001</v>
      </c>
      <c r="H174" s="295" t="s">
        <v>288</v>
      </c>
      <c r="I174" s="295" t="s">
        <v>289</v>
      </c>
      <c r="J174" s="295" t="s">
        <v>284</v>
      </c>
      <c r="K174" s="297" t="s">
        <v>272</v>
      </c>
    </row>
    <row r="175" spans="1:11">
      <c r="A175" s="290" t="s">
        <v>11</v>
      </c>
      <c r="B175" s="291" t="s">
        <v>267</v>
      </c>
      <c r="C175" s="291" t="s">
        <v>268</v>
      </c>
      <c r="D175" s="291" t="s">
        <v>85</v>
      </c>
      <c r="E175" s="291">
        <v>103</v>
      </c>
      <c r="F175" s="292">
        <v>1541.0340000000001</v>
      </c>
      <c r="G175" s="292">
        <v>1585.672</v>
      </c>
      <c r="H175" s="291" t="s">
        <v>290</v>
      </c>
      <c r="I175" s="291" t="s">
        <v>291</v>
      </c>
      <c r="J175" s="291" t="s">
        <v>284</v>
      </c>
      <c r="K175" s="293" t="s">
        <v>272</v>
      </c>
    </row>
    <row r="176" spans="1:11">
      <c r="A176" s="294" t="s">
        <v>11</v>
      </c>
      <c r="B176" s="295" t="s">
        <v>267</v>
      </c>
      <c r="C176" s="295" t="s">
        <v>268</v>
      </c>
      <c r="D176" s="295" t="s">
        <v>85</v>
      </c>
      <c r="E176" s="295">
        <v>103</v>
      </c>
      <c r="F176" s="296">
        <v>1585.672</v>
      </c>
      <c r="G176" s="296">
        <v>1587.8</v>
      </c>
      <c r="H176" s="295" t="s">
        <v>292</v>
      </c>
      <c r="I176" s="295" t="s">
        <v>293</v>
      </c>
      <c r="J176" s="295" t="s">
        <v>284</v>
      </c>
      <c r="K176" s="297" t="s">
        <v>272</v>
      </c>
    </row>
    <row r="177" spans="1:11">
      <c r="A177" s="290" t="s">
        <v>11</v>
      </c>
      <c r="B177" s="291" t="s">
        <v>267</v>
      </c>
      <c r="C177" s="291" t="s">
        <v>268</v>
      </c>
      <c r="D177" s="291" t="s">
        <v>85</v>
      </c>
      <c r="E177" s="291">
        <v>103</v>
      </c>
      <c r="F177" s="292">
        <v>1585.672</v>
      </c>
      <c r="G177" s="292">
        <v>1587.8</v>
      </c>
      <c r="H177" s="291" t="s">
        <v>292</v>
      </c>
      <c r="I177" s="291" t="s">
        <v>294</v>
      </c>
      <c r="J177" s="291" t="s">
        <v>284</v>
      </c>
      <c r="K177" s="293" t="s">
        <v>272</v>
      </c>
    </row>
    <row r="178" spans="1:11">
      <c r="A178" s="294" t="s">
        <v>11</v>
      </c>
      <c r="B178" s="295" t="s">
        <v>267</v>
      </c>
      <c r="C178" s="295" t="s">
        <v>268</v>
      </c>
      <c r="D178" s="295" t="s">
        <v>85</v>
      </c>
      <c r="E178" s="295">
        <v>103</v>
      </c>
      <c r="F178" s="296">
        <v>1587.8</v>
      </c>
      <c r="G178" s="296">
        <v>1643.8</v>
      </c>
      <c r="H178" s="295" t="s">
        <v>295</v>
      </c>
      <c r="I178" s="295" t="s">
        <v>296</v>
      </c>
      <c r="J178" s="295" t="s">
        <v>284</v>
      </c>
      <c r="K178" s="297" t="s">
        <v>272</v>
      </c>
    </row>
    <row r="179" spans="1:11">
      <c r="A179" s="290" t="s">
        <v>11</v>
      </c>
      <c r="B179" s="291" t="s">
        <v>267</v>
      </c>
      <c r="C179" s="291" t="s">
        <v>268</v>
      </c>
      <c r="D179" s="291" t="s">
        <v>85</v>
      </c>
      <c r="E179" s="291">
        <v>103</v>
      </c>
      <c r="F179" s="292">
        <v>1643.8</v>
      </c>
      <c r="G179" s="292">
        <v>1645.895</v>
      </c>
      <c r="H179" s="291" t="s">
        <v>297</v>
      </c>
      <c r="I179" s="291" t="s">
        <v>298</v>
      </c>
      <c r="J179" s="291" t="s">
        <v>284</v>
      </c>
      <c r="K179" s="293" t="s">
        <v>272</v>
      </c>
    </row>
    <row r="180" spans="1:11">
      <c r="A180" s="294" t="s">
        <v>11</v>
      </c>
      <c r="B180" s="295" t="s">
        <v>267</v>
      </c>
      <c r="C180" s="295" t="s">
        <v>268</v>
      </c>
      <c r="D180" s="295" t="s">
        <v>85</v>
      </c>
      <c r="E180" s="295">
        <v>103</v>
      </c>
      <c r="F180" s="296">
        <v>1643.8</v>
      </c>
      <c r="G180" s="296">
        <v>1645.895</v>
      </c>
      <c r="H180" s="295" t="s">
        <v>297</v>
      </c>
      <c r="I180" s="295" t="s">
        <v>299</v>
      </c>
      <c r="J180" s="295" t="s">
        <v>284</v>
      </c>
      <c r="K180" s="297" t="s">
        <v>272</v>
      </c>
    </row>
    <row r="181" spans="1:11">
      <c r="A181" s="290" t="s">
        <v>11</v>
      </c>
      <c r="B181" s="291" t="s">
        <v>267</v>
      </c>
      <c r="C181" s="291" t="s">
        <v>268</v>
      </c>
      <c r="D181" s="291" t="s">
        <v>85</v>
      </c>
      <c r="E181" s="291">
        <v>103</v>
      </c>
      <c r="F181" s="292">
        <v>1645.895</v>
      </c>
      <c r="G181" s="292">
        <v>1724.2860000000001</v>
      </c>
      <c r="H181" s="291" t="s">
        <v>300</v>
      </c>
      <c r="I181" s="291" t="s">
        <v>301</v>
      </c>
      <c r="J181" s="291" t="s">
        <v>284</v>
      </c>
      <c r="K181" s="293" t="s">
        <v>272</v>
      </c>
    </row>
    <row r="182" spans="1:11">
      <c r="A182" s="294" t="s">
        <v>11</v>
      </c>
      <c r="B182" s="295" t="s">
        <v>267</v>
      </c>
      <c r="C182" s="295" t="s">
        <v>268</v>
      </c>
      <c r="D182" s="295" t="s">
        <v>85</v>
      </c>
      <c r="E182" s="295">
        <v>103</v>
      </c>
      <c r="F182" s="296">
        <v>1724.2860000000001</v>
      </c>
      <c r="G182" s="296">
        <v>1726.242</v>
      </c>
      <c r="H182" s="295" t="s">
        <v>302</v>
      </c>
      <c r="I182" s="295" t="s">
        <v>303</v>
      </c>
      <c r="J182" s="295" t="s">
        <v>284</v>
      </c>
      <c r="K182" s="297" t="s">
        <v>272</v>
      </c>
    </row>
    <row r="183" spans="1:11">
      <c r="A183" s="290" t="s">
        <v>11</v>
      </c>
      <c r="B183" s="291" t="s">
        <v>267</v>
      </c>
      <c r="C183" s="291" t="s">
        <v>268</v>
      </c>
      <c r="D183" s="291" t="s">
        <v>85</v>
      </c>
      <c r="E183" s="291">
        <v>103</v>
      </c>
      <c r="F183" s="292">
        <v>1724.2860000000001</v>
      </c>
      <c r="G183" s="292">
        <v>1726.242</v>
      </c>
      <c r="H183" s="291" t="s">
        <v>302</v>
      </c>
      <c r="I183" s="291" t="s">
        <v>304</v>
      </c>
      <c r="J183" s="291" t="s">
        <v>284</v>
      </c>
      <c r="K183" s="293" t="s">
        <v>272</v>
      </c>
    </row>
    <row r="184" spans="1:11">
      <c r="A184" s="294" t="s">
        <v>11</v>
      </c>
      <c r="B184" s="295" t="s">
        <v>267</v>
      </c>
      <c r="C184" s="295" t="s">
        <v>268</v>
      </c>
      <c r="D184" s="295" t="s">
        <v>85</v>
      </c>
      <c r="E184" s="295">
        <v>103</v>
      </c>
      <c r="F184" s="296">
        <v>1726.242</v>
      </c>
      <c r="G184" s="296">
        <v>1803.5129999999999</v>
      </c>
      <c r="H184" s="295" t="s">
        <v>305</v>
      </c>
      <c r="I184" s="295" t="s">
        <v>306</v>
      </c>
      <c r="J184" s="295" t="s">
        <v>284</v>
      </c>
      <c r="K184" s="297" t="s">
        <v>272</v>
      </c>
    </row>
    <row r="185" spans="1:11">
      <c r="A185" s="290" t="s">
        <v>11</v>
      </c>
      <c r="B185" s="291" t="s">
        <v>267</v>
      </c>
      <c r="C185" s="291" t="s">
        <v>268</v>
      </c>
      <c r="D185" s="291" t="s">
        <v>85</v>
      </c>
      <c r="E185" s="291">
        <v>103</v>
      </c>
      <c r="F185" s="292">
        <v>1803.5129999999999</v>
      </c>
      <c r="G185" s="292">
        <v>1806.6489999999999</v>
      </c>
      <c r="H185" s="291" t="s">
        <v>307</v>
      </c>
      <c r="I185" s="291" t="s">
        <v>308</v>
      </c>
      <c r="J185" s="291" t="s">
        <v>284</v>
      </c>
      <c r="K185" s="293" t="s">
        <v>272</v>
      </c>
    </row>
    <row r="186" spans="1:11">
      <c r="A186" s="294" t="s">
        <v>11</v>
      </c>
      <c r="B186" s="295" t="s">
        <v>267</v>
      </c>
      <c r="C186" s="295" t="s">
        <v>268</v>
      </c>
      <c r="D186" s="295" t="s">
        <v>85</v>
      </c>
      <c r="E186" s="295">
        <v>103</v>
      </c>
      <c r="F186" s="296">
        <v>1803.5129999999999</v>
      </c>
      <c r="G186" s="296">
        <v>1806.6489999999999</v>
      </c>
      <c r="H186" s="295" t="s">
        <v>307</v>
      </c>
      <c r="I186" s="295" t="s">
        <v>309</v>
      </c>
      <c r="J186" s="295" t="s">
        <v>284</v>
      </c>
      <c r="K186" s="297" t="s">
        <v>272</v>
      </c>
    </row>
    <row r="187" spans="1:11">
      <c r="A187" s="290" t="s">
        <v>11</v>
      </c>
      <c r="B187" s="291" t="s">
        <v>267</v>
      </c>
      <c r="C187" s="291" t="s">
        <v>268</v>
      </c>
      <c r="D187" s="291" t="s">
        <v>85</v>
      </c>
      <c r="E187" s="291">
        <v>103</v>
      </c>
      <c r="F187" s="292">
        <v>1806.6489999999999</v>
      </c>
      <c r="G187" s="292">
        <v>1813.345</v>
      </c>
      <c r="H187" s="291" t="s">
        <v>310</v>
      </c>
      <c r="I187" s="291" t="s">
        <v>311</v>
      </c>
      <c r="J187" s="291" t="s">
        <v>284</v>
      </c>
      <c r="K187" s="293" t="s">
        <v>272</v>
      </c>
    </row>
    <row r="188" spans="1:11">
      <c r="A188" s="294" t="s">
        <v>11</v>
      </c>
      <c r="B188" s="295" t="s">
        <v>267</v>
      </c>
      <c r="C188" s="295" t="s">
        <v>268</v>
      </c>
      <c r="D188" s="295" t="s">
        <v>85</v>
      </c>
      <c r="E188" s="295">
        <v>103</v>
      </c>
      <c r="F188" s="296">
        <v>1813.345</v>
      </c>
      <c r="G188" s="296">
        <v>1822.8620000000001</v>
      </c>
      <c r="H188" s="295" t="s">
        <v>312</v>
      </c>
      <c r="I188" s="295" t="s">
        <v>313</v>
      </c>
      <c r="J188" s="295" t="s">
        <v>284</v>
      </c>
      <c r="K188" s="297" t="s">
        <v>272</v>
      </c>
    </row>
    <row r="189" spans="1:11">
      <c r="A189" s="290" t="s">
        <v>11</v>
      </c>
      <c r="B189" s="291" t="s">
        <v>314</v>
      </c>
      <c r="C189" s="291" t="s">
        <v>315</v>
      </c>
      <c r="D189" s="291" t="s">
        <v>85</v>
      </c>
      <c r="E189" s="291">
        <v>103</v>
      </c>
      <c r="F189" s="292">
        <v>1822.8620000000001</v>
      </c>
      <c r="G189" s="292">
        <v>1825.5909999999999</v>
      </c>
      <c r="H189" s="291" t="s">
        <v>316</v>
      </c>
      <c r="I189" s="291" t="s">
        <v>317</v>
      </c>
      <c r="J189" s="291" t="s">
        <v>284</v>
      </c>
      <c r="K189" s="293" t="s">
        <v>318</v>
      </c>
    </row>
    <row r="190" spans="1:11">
      <c r="A190" s="294" t="s">
        <v>11</v>
      </c>
      <c r="B190" s="295" t="s">
        <v>314</v>
      </c>
      <c r="C190" s="295" t="s">
        <v>315</v>
      </c>
      <c r="D190" s="295" t="s">
        <v>85</v>
      </c>
      <c r="E190" s="295">
        <v>103</v>
      </c>
      <c r="F190" s="296">
        <v>1822.8620000000001</v>
      </c>
      <c r="G190" s="296">
        <v>1825.5909999999999</v>
      </c>
      <c r="H190" s="295" t="s">
        <v>316</v>
      </c>
      <c r="I190" s="295" t="s">
        <v>319</v>
      </c>
      <c r="J190" s="295" t="s">
        <v>284</v>
      </c>
      <c r="K190" s="297" t="s">
        <v>318</v>
      </c>
    </row>
    <row r="191" spans="1:11">
      <c r="A191" s="290" t="s">
        <v>11</v>
      </c>
      <c r="B191" s="291" t="s">
        <v>314</v>
      </c>
      <c r="C191" s="291" t="s">
        <v>315</v>
      </c>
      <c r="D191" s="291" t="s">
        <v>85</v>
      </c>
      <c r="E191" s="291">
        <v>103</v>
      </c>
      <c r="F191" s="292">
        <v>1825.5909999999999</v>
      </c>
      <c r="G191" s="292">
        <v>1850.855</v>
      </c>
      <c r="H191" s="291" t="s">
        <v>320</v>
      </c>
      <c r="I191" s="291" t="s">
        <v>321</v>
      </c>
      <c r="J191" s="291" t="s">
        <v>284</v>
      </c>
      <c r="K191" s="293" t="s">
        <v>318</v>
      </c>
    </row>
    <row r="192" spans="1:11">
      <c r="A192" s="294" t="s">
        <v>11</v>
      </c>
      <c r="B192" s="295" t="s">
        <v>314</v>
      </c>
      <c r="C192" s="295" t="s">
        <v>315</v>
      </c>
      <c r="D192" s="295" t="s">
        <v>85</v>
      </c>
      <c r="E192" s="295">
        <v>103</v>
      </c>
      <c r="F192" s="296">
        <v>1850.855</v>
      </c>
      <c r="G192" s="296">
        <v>1854.0170000000001</v>
      </c>
      <c r="H192" s="295" t="s">
        <v>322</v>
      </c>
      <c r="I192" s="295" t="s">
        <v>323</v>
      </c>
      <c r="J192" s="295" t="s">
        <v>284</v>
      </c>
      <c r="K192" s="297" t="s">
        <v>318</v>
      </c>
    </row>
    <row r="193" spans="1:11">
      <c r="A193" s="290" t="s">
        <v>11</v>
      </c>
      <c r="B193" s="291" t="s">
        <v>314</v>
      </c>
      <c r="C193" s="291" t="s">
        <v>315</v>
      </c>
      <c r="D193" s="291" t="s">
        <v>85</v>
      </c>
      <c r="E193" s="291">
        <v>103</v>
      </c>
      <c r="F193" s="292">
        <v>1850.855</v>
      </c>
      <c r="G193" s="292">
        <v>1854.0170000000001</v>
      </c>
      <c r="H193" s="291" t="s">
        <v>322</v>
      </c>
      <c r="I193" s="291" t="s">
        <v>324</v>
      </c>
      <c r="J193" s="291" t="s">
        <v>284</v>
      </c>
      <c r="K193" s="293" t="s">
        <v>318</v>
      </c>
    </row>
    <row r="194" spans="1:11">
      <c r="A194" s="294" t="s">
        <v>11</v>
      </c>
      <c r="B194" s="295" t="s">
        <v>314</v>
      </c>
      <c r="C194" s="295" t="s">
        <v>315</v>
      </c>
      <c r="D194" s="295" t="s">
        <v>85</v>
      </c>
      <c r="E194" s="295">
        <v>103</v>
      </c>
      <c r="F194" s="296">
        <v>1854.0170000000001</v>
      </c>
      <c r="G194" s="296">
        <v>1892.068</v>
      </c>
      <c r="H194" s="295" t="s">
        <v>325</v>
      </c>
      <c r="I194" s="295" t="s">
        <v>326</v>
      </c>
      <c r="J194" s="295" t="s">
        <v>284</v>
      </c>
      <c r="K194" s="297" t="s">
        <v>318</v>
      </c>
    </row>
    <row r="195" spans="1:11">
      <c r="A195" s="290" t="s">
        <v>11</v>
      </c>
      <c r="B195" s="291" t="s">
        <v>314</v>
      </c>
      <c r="C195" s="291" t="s">
        <v>315</v>
      </c>
      <c r="D195" s="291" t="s">
        <v>85</v>
      </c>
      <c r="E195" s="291">
        <v>103</v>
      </c>
      <c r="F195" s="292">
        <v>1892.068</v>
      </c>
      <c r="G195" s="292">
        <v>1894.85</v>
      </c>
      <c r="H195" s="291" t="s">
        <v>327</v>
      </c>
      <c r="I195" s="291" t="s">
        <v>328</v>
      </c>
      <c r="J195" s="291" t="s">
        <v>284</v>
      </c>
      <c r="K195" s="293" t="s">
        <v>318</v>
      </c>
    </row>
    <row r="196" spans="1:11">
      <c r="A196" s="294" t="s">
        <v>11</v>
      </c>
      <c r="B196" s="295" t="s">
        <v>314</v>
      </c>
      <c r="C196" s="295" t="s">
        <v>315</v>
      </c>
      <c r="D196" s="295" t="s">
        <v>85</v>
      </c>
      <c r="E196" s="295">
        <v>103</v>
      </c>
      <c r="F196" s="296">
        <v>1892.068</v>
      </c>
      <c r="G196" s="296">
        <v>1894.85</v>
      </c>
      <c r="H196" s="295" t="s">
        <v>327</v>
      </c>
      <c r="I196" s="295" t="s">
        <v>329</v>
      </c>
      <c r="J196" s="295" t="s">
        <v>284</v>
      </c>
      <c r="K196" s="297" t="s">
        <v>318</v>
      </c>
    </row>
    <row r="197" spans="1:11">
      <c r="A197" s="290" t="s">
        <v>11</v>
      </c>
      <c r="B197" s="291" t="s">
        <v>314</v>
      </c>
      <c r="C197" s="291" t="s">
        <v>315</v>
      </c>
      <c r="D197" s="291" t="s">
        <v>85</v>
      </c>
      <c r="E197" s="291">
        <v>103</v>
      </c>
      <c r="F197" s="292">
        <v>1894.85</v>
      </c>
      <c r="G197" s="292">
        <v>1934.7660000000001</v>
      </c>
      <c r="H197" s="291" t="s">
        <v>330</v>
      </c>
      <c r="I197" s="291" t="s">
        <v>331</v>
      </c>
      <c r="J197" s="291" t="s">
        <v>284</v>
      </c>
      <c r="K197" s="293" t="s">
        <v>318</v>
      </c>
    </row>
    <row r="198" spans="1:11">
      <c r="A198" s="294" t="s">
        <v>11</v>
      </c>
      <c r="B198" s="295" t="s">
        <v>314</v>
      </c>
      <c r="C198" s="295" t="s">
        <v>315</v>
      </c>
      <c r="D198" s="295" t="s">
        <v>85</v>
      </c>
      <c r="E198" s="295">
        <v>103</v>
      </c>
      <c r="F198" s="296">
        <v>1934.7660000000001</v>
      </c>
      <c r="G198" s="296">
        <v>1937.5050000000001</v>
      </c>
      <c r="H198" s="295" t="s">
        <v>332</v>
      </c>
      <c r="I198" s="295" t="s">
        <v>333</v>
      </c>
      <c r="J198" s="295" t="s">
        <v>284</v>
      </c>
      <c r="K198" s="297" t="s">
        <v>318</v>
      </c>
    </row>
    <row r="199" spans="1:11">
      <c r="A199" s="290" t="s">
        <v>11</v>
      </c>
      <c r="B199" s="291" t="s">
        <v>314</v>
      </c>
      <c r="C199" s="291" t="s">
        <v>315</v>
      </c>
      <c r="D199" s="291" t="s">
        <v>85</v>
      </c>
      <c r="E199" s="291">
        <v>103</v>
      </c>
      <c r="F199" s="292">
        <v>1934.7660000000001</v>
      </c>
      <c r="G199" s="292">
        <v>1937.5050000000001</v>
      </c>
      <c r="H199" s="291" t="s">
        <v>332</v>
      </c>
      <c r="I199" s="291" t="s">
        <v>334</v>
      </c>
      <c r="J199" s="291" t="s">
        <v>284</v>
      </c>
      <c r="K199" s="293" t="s">
        <v>318</v>
      </c>
    </row>
    <row r="200" spans="1:11">
      <c r="A200" s="294" t="s">
        <v>11</v>
      </c>
      <c r="B200" s="295" t="s">
        <v>314</v>
      </c>
      <c r="C200" s="295" t="s">
        <v>315</v>
      </c>
      <c r="D200" s="295" t="s">
        <v>85</v>
      </c>
      <c r="E200" s="295">
        <v>103</v>
      </c>
      <c r="F200" s="296">
        <v>1937.5050000000001</v>
      </c>
      <c r="G200" s="296">
        <v>1983.4059999999999</v>
      </c>
      <c r="H200" s="295" t="s">
        <v>335</v>
      </c>
      <c r="I200" s="295" t="s">
        <v>336</v>
      </c>
      <c r="J200" s="295" t="s">
        <v>284</v>
      </c>
      <c r="K200" s="297" t="s">
        <v>318</v>
      </c>
    </row>
    <row r="201" spans="1:11">
      <c r="A201" s="290" t="s">
        <v>11</v>
      </c>
      <c r="B201" s="291" t="s">
        <v>314</v>
      </c>
      <c r="C201" s="291" t="s">
        <v>315</v>
      </c>
      <c r="D201" s="291" t="s">
        <v>85</v>
      </c>
      <c r="E201" s="291">
        <v>103</v>
      </c>
      <c r="F201" s="292">
        <v>1983.4059999999999</v>
      </c>
      <c r="G201" s="292">
        <v>1986.088</v>
      </c>
      <c r="H201" s="291" t="s">
        <v>337</v>
      </c>
      <c r="I201" s="291" t="s">
        <v>338</v>
      </c>
      <c r="J201" s="291" t="s">
        <v>284</v>
      </c>
      <c r="K201" s="293" t="s">
        <v>318</v>
      </c>
    </row>
    <row r="202" spans="1:11">
      <c r="A202" s="294" t="s">
        <v>11</v>
      </c>
      <c r="B202" s="295" t="s">
        <v>314</v>
      </c>
      <c r="C202" s="295" t="s">
        <v>315</v>
      </c>
      <c r="D202" s="295" t="s">
        <v>85</v>
      </c>
      <c r="E202" s="295">
        <v>103</v>
      </c>
      <c r="F202" s="296">
        <v>1983.4059999999999</v>
      </c>
      <c r="G202" s="296">
        <v>1986.088</v>
      </c>
      <c r="H202" s="295" t="s">
        <v>337</v>
      </c>
      <c r="I202" s="295" t="s">
        <v>339</v>
      </c>
      <c r="J202" s="295" t="s">
        <v>284</v>
      </c>
      <c r="K202" s="297" t="s">
        <v>318</v>
      </c>
    </row>
    <row r="203" spans="1:11">
      <c r="A203" s="290" t="s">
        <v>11</v>
      </c>
      <c r="B203" s="291" t="s">
        <v>314</v>
      </c>
      <c r="C203" s="291" t="s">
        <v>315</v>
      </c>
      <c r="D203" s="291" t="s">
        <v>85</v>
      </c>
      <c r="E203" s="291">
        <v>103</v>
      </c>
      <c r="F203" s="292">
        <v>1986.088</v>
      </c>
      <c r="G203" s="292">
        <v>2018</v>
      </c>
      <c r="H203" s="291" t="s">
        <v>340</v>
      </c>
      <c r="I203" s="291" t="s">
        <v>341</v>
      </c>
      <c r="J203" s="291" t="s">
        <v>284</v>
      </c>
      <c r="K203" s="293" t="s">
        <v>318</v>
      </c>
    </row>
    <row r="204" spans="1:11">
      <c r="A204" s="294" t="s">
        <v>11</v>
      </c>
      <c r="B204" s="295" t="s">
        <v>314</v>
      </c>
      <c r="C204" s="295" t="s">
        <v>315</v>
      </c>
      <c r="D204" s="295" t="s">
        <v>85</v>
      </c>
      <c r="E204" s="295">
        <v>103</v>
      </c>
      <c r="F204" s="296">
        <v>2018</v>
      </c>
      <c r="G204" s="296">
        <v>2027.47</v>
      </c>
      <c r="H204" s="295" t="s">
        <v>342</v>
      </c>
      <c r="I204" s="295" t="s">
        <v>343</v>
      </c>
      <c r="J204" s="295" t="s">
        <v>284</v>
      </c>
      <c r="K204" s="297" t="s">
        <v>318</v>
      </c>
    </row>
    <row r="205" spans="1:11">
      <c r="A205" s="290" t="s">
        <v>11</v>
      </c>
      <c r="B205" s="291" t="s">
        <v>314</v>
      </c>
      <c r="C205" s="291" t="s">
        <v>315</v>
      </c>
      <c r="D205" s="291" t="s">
        <v>85</v>
      </c>
      <c r="E205" s="291">
        <v>103</v>
      </c>
      <c r="F205" s="292">
        <v>2027.47</v>
      </c>
      <c r="G205" s="292">
        <v>2030.586</v>
      </c>
      <c r="H205" s="291" t="s">
        <v>344</v>
      </c>
      <c r="I205" s="291" t="s">
        <v>345</v>
      </c>
      <c r="J205" s="291" t="s">
        <v>284</v>
      </c>
      <c r="K205" s="293" t="s">
        <v>318</v>
      </c>
    </row>
    <row r="206" spans="1:11">
      <c r="A206" s="294" t="s">
        <v>11</v>
      </c>
      <c r="B206" s="295" t="s">
        <v>314</v>
      </c>
      <c r="C206" s="295" t="s">
        <v>315</v>
      </c>
      <c r="D206" s="295" t="s">
        <v>85</v>
      </c>
      <c r="E206" s="295">
        <v>103</v>
      </c>
      <c r="F206" s="296">
        <v>2027.47</v>
      </c>
      <c r="G206" s="296">
        <v>2030.586</v>
      </c>
      <c r="H206" s="295" t="s">
        <v>344</v>
      </c>
      <c r="I206" s="295" t="s">
        <v>346</v>
      </c>
      <c r="J206" s="295" t="s">
        <v>284</v>
      </c>
      <c r="K206" s="297" t="s">
        <v>318</v>
      </c>
    </row>
    <row r="207" spans="1:11">
      <c r="A207" s="290" t="s">
        <v>11</v>
      </c>
      <c r="B207" s="291" t="s">
        <v>314</v>
      </c>
      <c r="C207" s="291" t="s">
        <v>315</v>
      </c>
      <c r="D207" s="291" t="s">
        <v>85</v>
      </c>
      <c r="E207" s="291">
        <v>103</v>
      </c>
      <c r="F207" s="292">
        <v>2030.586</v>
      </c>
      <c r="G207" s="292">
        <v>2033.424</v>
      </c>
      <c r="H207" s="291" t="s">
        <v>347</v>
      </c>
      <c r="I207" s="291" t="s">
        <v>348</v>
      </c>
      <c r="J207" s="291" t="s">
        <v>284</v>
      </c>
      <c r="K207" s="293" t="s">
        <v>318</v>
      </c>
    </row>
    <row r="208" spans="1:11">
      <c r="A208" s="294" t="s">
        <v>11</v>
      </c>
      <c r="B208" s="295" t="s">
        <v>314</v>
      </c>
      <c r="C208" s="295" t="s">
        <v>315</v>
      </c>
      <c r="D208" s="295" t="s">
        <v>85</v>
      </c>
      <c r="E208" s="295">
        <v>103</v>
      </c>
      <c r="F208" s="296">
        <v>2030.586</v>
      </c>
      <c r="G208" s="296">
        <v>2033.424</v>
      </c>
      <c r="H208" s="295" t="s">
        <v>347</v>
      </c>
      <c r="I208" s="295" t="s">
        <v>349</v>
      </c>
      <c r="J208" s="295" t="s">
        <v>284</v>
      </c>
      <c r="K208" s="297" t="s">
        <v>318</v>
      </c>
    </row>
    <row r="209" spans="1:11">
      <c r="A209" s="290" t="s">
        <v>11</v>
      </c>
      <c r="B209" s="291" t="s">
        <v>314</v>
      </c>
      <c r="C209" s="291" t="s">
        <v>315</v>
      </c>
      <c r="D209" s="291" t="s">
        <v>85</v>
      </c>
      <c r="E209" s="291">
        <v>103</v>
      </c>
      <c r="F209" s="292">
        <v>2033.424</v>
      </c>
      <c r="G209" s="292">
        <v>2038</v>
      </c>
      <c r="H209" s="291" t="s">
        <v>274</v>
      </c>
      <c r="I209" s="291" t="s">
        <v>350</v>
      </c>
      <c r="J209" s="291" t="s">
        <v>284</v>
      </c>
      <c r="K209" s="293" t="s">
        <v>318</v>
      </c>
    </row>
    <row r="210" spans="1:11">
      <c r="A210" s="294" t="s">
        <v>11</v>
      </c>
      <c r="B210" s="295" t="s">
        <v>314</v>
      </c>
      <c r="C210" s="295" t="s">
        <v>315</v>
      </c>
      <c r="D210" s="295" t="s">
        <v>85</v>
      </c>
      <c r="E210" s="295">
        <v>103</v>
      </c>
      <c r="F210" s="296">
        <v>2038</v>
      </c>
      <c r="G210" s="296">
        <v>2056</v>
      </c>
      <c r="H210" s="295" t="s">
        <v>280</v>
      </c>
      <c r="I210" s="295" t="s">
        <v>351</v>
      </c>
      <c r="J210" s="295" t="s">
        <v>284</v>
      </c>
      <c r="K210" s="297" t="s">
        <v>318</v>
      </c>
    </row>
    <row r="211" spans="1:11">
      <c r="A211" s="290" t="s">
        <v>11</v>
      </c>
      <c r="B211" s="291" t="s">
        <v>314</v>
      </c>
      <c r="C211" s="291" t="s">
        <v>315</v>
      </c>
      <c r="D211" s="291" t="s">
        <v>85</v>
      </c>
      <c r="E211" s="291">
        <v>103</v>
      </c>
      <c r="F211" s="292">
        <v>2056</v>
      </c>
      <c r="G211" s="292">
        <v>2075.86</v>
      </c>
      <c r="H211" s="291" t="s">
        <v>352</v>
      </c>
      <c r="I211" s="291" t="s">
        <v>353</v>
      </c>
      <c r="J211" s="291" t="s">
        <v>284</v>
      </c>
      <c r="K211" s="293" t="s">
        <v>318</v>
      </c>
    </row>
    <row r="212" spans="1:11">
      <c r="A212" s="294" t="s">
        <v>11</v>
      </c>
      <c r="B212" s="295" t="s">
        <v>314</v>
      </c>
      <c r="C212" s="295" t="s">
        <v>315</v>
      </c>
      <c r="D212" s="295" t="s">
        <v>85</v>
      </c>
      <c r="E212" s="295">
        <v>103</v>
      </c>
      <c r="F212" s="296">
        <v>2075.86</v>
      </c>
      <c r="G212" s="296">
        <v>2078.5169999999998</v>
      </c>
      <c r="H212" s="295" t="s">
        <v>354</v>
      </c>
      <c r="I212" s="295" t="s">
        <v>355</v>
      </c>
      <c r="J212" s="295" t="s">
        <v>284</v>
      </c>
      <c r="K212" s="297" t="s">
        <v>318</v>
      </c>
    </row>
    <row r="213" spans="1:11">
      <c r="A213" s="290" t="s">
        <v>11</v>
      </c>
      <c r="B213" s="291" t="s">
        <v>314</v>
      </c>
      <c r="C213" s="291" t="s">
        <v>315</v>
      </c>
      <c r="D213" s="291" t="s">
        <v>85</v>
      </c>
      <c r="E213" s="291">
        <v>103</v>
      </c>
      <c r="F213" s="292">
        <v>2075.86</v>
      </c>
      <c r="G213" s="292">
        <v>2078.5169999999998</v>
      </c>
      <c r="H213" s="291" t="s">
        <v>354</v>
      </c>
      <c r="I213" s="291" t="s">
        <v>356</v>
      </c>
      <c r="J213" s="291" t="s">
        <v>284</v>
      </c>
      <c r="K213" s="293" t="s">
        <v>318</v>
      </c>
    </row>
    <row r="214" spans="1:11">
      <c r="A214" s="294" t="s">
        <v>11</v>
      </c>
      <c r="B214" s="295" t="s">
        <v>314</v>
      </c>
      <c r="C214" s="295" t="s">
        <v>315</v>
      </c>
      <c r="D214" s="295" t="s">
        <v>85</v>
      </c>
      <c r="E214" s="295">
        <v>103</v>
      </c>
      <c r="F214" s="296">
        <v>2078.5169999999998</v>
      </c>
      <c r="G214" s="296">
        <v>2096</v>
      </c>
      <c r="H214" s="295" t="s">
        <v>280</v>
      </c>
      <c r="I214" s="295" t="s">
        <v>357</v>
      </c>
      <c r="J214" s="295" t="s">
        <v>284</v>
      </c>
      <c r="K214" s="297" t="s">
        <v>318</v>
      </c>
    </row>
    <row r="215" spans="1:11">
      <c r="A215" s="290" t="s">
        <v>11</v>
      </c>
      <c r="B215" s="291" t="s">
        <v>314</v>
      </c>
      <c r="C215" s="291" t="s">
        <v>315</v>
      </c>
      <c r="D215" s="291" t="s">
        <v>85</v>
      </c>
      <c r="E215" s="291">
        <v>103</v>
      </c>
      <c r="F215" s="292">
        <v>2096</v>
      </c>
      <c r="G215" s="292">
        <v>2115.7240000000002</v>
      </c>
      <c r="H215" s="291" t="s">
        <v>358</v>
      </c>
      <c r="I215" s="291" t="s">
        <v>359</v>
      </c>
      <c r="J215" s="291" t="s">
        <v>284</v>
      </c>
      <c r="K215" s="293" t="s">
        <v>318</v>
      </c>
    </row>
    <row r="216" spans="1:11">
      <c r="A216" s="294" t="s">
        <v>11</v>
      </c>
      <c r="B216" s="295" t="s">
        <v>314</v>
      </c>
      <c r="C216" s="295" t="s">
        <v>315</v>
      </c>
      <c r="D216" s="295" t="s">
        <v>85</v>
      </c>
      <c r="E216" s="295">
        <v>103</v>
      </c>
      <c r="F216" s="296">
        <v>2115.7240000000002</v>
      </c>
      <c r="G216" s="296">
        <v>2118.4</v>
      </c>
      <c r="H216" s="295" t="s">
        <v>360</v>
      </c>
      <c r="I216" s="295" t="s">
        <v>361</v>
      </c>
      <c r="J216" s="295" t="s">
        <v>284</v>
      </c>
      <c r="K216" s="297" t="s">
        <v>318</v>
      </c>
    </row>
    <row r="217" spans="1:11">
      <c r="A217" s="290" t="s">
        <v>11</v>
      </c>
      <c r="B217" s="291" t="s">
        <v>314</v>
      </c>
      <c r="C217" s="291" t="s">
        <v>315</v>
      </c>
      <c r="D217" s="291" t="s">
        <v>85</v>
      </c>
      <c r="E217" s="291">
        <v>103</v>
      </c>
      <c r="F217" s="292">
        <v>2115.7240000000002</v>
      </c>
      <c r="G217" s="292">
        <v>2118.4</v>
      </c>
      <c r="H217" s="291" t="s">
        <v>360</v>
      </c>
      <c r="I217" s="291" t="s">
        <v>362</v>
      </c>
      <c r="J217" s="291" t="s">
        <v>284</v>
      </c>
      <c r="K217" s="293" t="s">
        <v>318</v>
      </c>
    </row>
    <row r="218" spans="1:11">
      <c r="A218" s="294" t="s">
        <v>11</v>
      </c>
      <c r="B218" s="295" t="s">
        <v>314</v>
      </c>
      <c r="C218" s="295" t="s">
        <v>315</v>
      </c>
      <c r="D218" s="295" t="s">
        <v>85</v>
      </c>
      <c r="E218" s="295">
        <v>103</v>
      </c>
      <c r="F218" s="296">
        <v>2118.4</v>
      </c>
      <c r="G218" s="296">
        <v>2122.431</v>
      </c>
      <c r="H218" s="295" t="s">
        <v>340</v>
      </c>
      <c r="I218" s="295" t="s">
        <v>363</v>
      </c>
      <c r="J218" s="295" t="s">
        <v>284</v>
      </c>
      <c r="K218" s="297" t="s">
        <v>318</v>
      </c>
    </row>
    <row r="219" spans="1:11">
      <c r="A219" s="290" t="s">
        <v>11</v>
      </c>
      <c r="B219" s="291" t="s">
        <v>314</v>
      </c>
      <c r="C219" s="291" t="s">
        <v>315</v>
      </c>
      <c r="D219" s="291" t="s">
        <v>85</v>
      </c>
      <c r="E219" s="291">
        <v>103</v>
      </c>
      <c r="F219" s="292">
        <v>2122.431</v>
      </c>
      <c r="G219" s="292">
        <v>2128</v>
      </c>
      <c r="H219" s="291" t="s">
        <v>342</v>
      </c>
      <c r="I219" s="291" t="s">
        <v>364</v>
      </c>
      <c r="J219" s="291" t="s">
        <v>284</v>
      </c>
      <c r="K219" s="293" t="s">
        <v>318</v>
      </c>
    </row>
    <row r="220" spans="1:11">
      <c r="A220" s="294" t="s">
        <v>11</v>
      </c>
      <c r="B220" s="295" t="s">
        <v>314</v>
      </c>
      <c r="C220" s="295" t="s">
        <v>315</v>
      </c>
      <c r="D220" s="295" t="s">
        <v>85</v>
      </c>
      <c r="E220" s="295">
        <v>103</v>
      </c>
      <c r="F220" s="296">
        <v>2128</v>
      </c>
      <c r="G220" s="296">
        <v>2151.7240000000002</v>
      </c>
      <c r="H220" s="295" t="s">
        <v>365</v>
      </c>
      <c r="I220" s="295" t="s">
        <v>366</v>
      </c>
      <c r="J220" s="295" t="s">
        <v>284</v>
      </c>
      <c r="K220" s="297" t="s">
        <v>318</v>
      </c>
    </row>
    <row r="221" spans="1:11">
      <c r="A221" s="290" t="s">
        <v>11</v>
      </c>
      <c r="B221" s="291" t="s">
        <v>314</v>
      </c>
      <c r="C221" s="291" t="s">
        <v>315</v>
      </c>
      <c r="D221" s="291" t="s">
        <v>85</v>
      </c>
      <c r="E221" s="291">
        <v>103</v>
      </c>
      <c r="F221" s="292">
        <v>2151.7240000000002</v>
      </c>
      <c r="G221" s="292">
        <v>2154.395</v>
      </c>
      <c r="H221" s="291" t="s">
        <v>367</v>
      </c>
      <c r="I221" s="291" t="s">
        <v>368</v>
      </c>
      <c r="J221" s="291" t="s">
        <v>284</v>
      </c>
      <c r="K221" s="293" t="s">
        <v>318</v>
      </c>
    </row>
    <row r="222" spans="1:11">
      <c r="A222" s="294" t="s">
        <v>11</v>
      </c>
      <c r="B222" s="295" t="s">
        <v>314</v>
      </c>
      <c r="C222" s="295" t="s">
        <v>315</v>
      </c>
      <c r="D222" s="295" t="s">
        <v>85</v>
      </c>
      <c r="E222" s="295">
        <v>103</v>
      </c>
      <c r="F222" s="296">
        <v>2151.7240000000002</v>
      </c>
      <c r="G222" s="296">
        <v>2154.395</v>
      </c>
      <c r="H222" s="295" t="s">
        <v>367</v>
      </c>
      <c r="I222" s="295" t="s">
        <v>369</v>
      </c>
      <c r="J222" s="295" t="s">
        <v>284</v>
      </c>
      <c r="K222" s="297" t="s">
        <v>318</v>
      </c>
    </row>
    <row r="223" spans="1:11">
      <c r="A223" s="290" t="s">
        <v>11</v>
      </c>
      <c r="B223" s="291" t="s">
        <v>314</v>
      </c>
      <c r="C223" s="291" t="s">
        <v>315</v>
      </c>
      <c r="D223" s="291" t="s">
        <v>85</v>
      </c>
      <c r="E223" s="291">
        <v>103</v>
      </c>
      <c r="F223" s="292">
        <v>2154.395</v>
      </c>
      <c r="G223" s="292">
        <v>2175</v>
      </c>
      <c r="H223" s="291" t="s">
        <v>370</v>
      </c>
      <c r="I223" s="291" t="s">
        <v>371</v>
      </c>
      <c r="J223" s="291" t="s">
        <v>284</v>
      </c>
      <c r="K223" s="293" t="s">
        <v>318</v>
      </c>
    </row>
    <row r="224" spans="1:11">
      <c r="A224" s="294" t="s">
        <v>11</v>
      </c>
      <c r="B224" s="295" t="s">
        <v>314</v>
      </c>
      <c r="C224" s="295" t="s">
        <v>315</v>
      </c>
      <c r="D224" s="295" t="s">
        <v>85</v>
      </c>
      <c r="E224" s="295">
        <v>103</v>
      </c>
      <c r="F224" s="296">
        <v>2175</v>
      </c>
      <c r="G224" s="296">
        <v>2196.5650000000001</v>
      </c>
      <c r="H224" s="295" t="s">
        <v>372</v>
      </c>
      <c r="I224" s="295" t="s">
        <v>373</v>
      </c>
      <c r="J224" s="295" t="s">
        <v>284</v>
      </c>
      <c r="K224" s="297" t="s">
        <v>318</v>
      </c>
    </row>
    <row r="225" spans="1:11">
      <c r="A225" s="290" t="s">
        <v>11</v>
      </c>
      <c r="B225" s="291" t="s">
        <v>314</v>
      </c>
      <c r="C225" s="291" t="s">
        <v>315</v>
      </c>
      <c r="D225" s="291" t="s">
        <v>85</v>
      </c>
      <c r="E225" s="291">
        <v>103</v>
      </c>
      <c r="F225" s="292">
        <v>2196.5650000000001</v>
      </c>
      <c r="G225" s="292">
        <v>2199.4789999999998</v>
      </c>
      <c r="H225" s="291" t="s">
        <v>374</v>
      </c>
      <c r="I225" s="291" t="s">
        <v>375</v>
      </c>
      <c r="J225" s="291" t="s">
        <v>284</v>
      </c>
      <c r="K225" s="293" t="s">
        <v>318</v>
      </c>
    </row>
    <row r="226" spans="1:11">
      <c r="A226" s="294" t="s">
        <v>11</v>
      </c>
      <c r="B226" s="295" t="s">
        <v>314</v>
      </c>
      <c r="C226" s="295" t="s">
        <v>315</v>
      </c>
      <c r="D226" s="295" t="s">
        <v>85</v>
      </c>
      <c r="E226" s="295">
        <v>103</v>
      </c>
      <c r="F226" s="296">
        <v>2196.5650000000001</v>
      </c>
      <c r="G226" s="296">
        <v>2199.4789999999998</v>
      </c>
      <c r="H226" s="295" t="s">
        <v>374</v>
      </c>
      <c r="I226" s="295" t="s">
        <v>376</v>
      </c>
      <c r="J226" s="295" t="s">
        <v>284</v>
      </c>
      <c r="K226" s="297" t="s">
        <v>318</v>
      </c>
    </row>
    <row r="227" spans="1:11">
      <c r="A227" s="290" t="s">
        <v>11</v>
      </c>
      <c r="B227" s="291" t="s">
        <v>314</v>
      </c>
      <c r="C227" s="291" t="s">
        <v>315</v>
      </c>
      <c r="D227" s="291" t="s">
        <v>85</v>
      </c>
      <c r="E227" s="291">
        <v>103</v>
      </c>
      <c r="F227" s="292">
        <v>2199.4789999999998</v>
      </c>
      <c r="G227" s="292">
        <v>2203.627</v>
      </c>
      <c r="H227" s="291" t="s">
        <v>377</v>
      </c>
      <c r="I227" s="291" t="s">
        <v>378</v>
      </c>
      <c r="J227" s="291" t="s">
        <v>284</v>
      </c>
      <c r="K227" s="293" t="s">
        <v>318</v>
      </c>
    </row>
    <row r="228" spans="1:11">
      <c r="A228" s="294" t="s">
        <v>11</v>
      </c>
      <c r="B228" s="295" t="s">
        <v>379</v>
      </c>
      <c r="C228" s="295" t="s">
        <v>380</v>
      </c>
      <c r="D228" s="295" t="s">
        <v>85</v>
      </c>
      <c r="E228" s="295">
        <v>72</v>
      </c>
      <c r="F228" s="296">
        <v>255.5</v>
      </c>
      <c r="G228" s="296">
        <v>261.05399999999997</v>
      </c>
      <c r="H228" s="295" t="s">
        <v>381</v>
      </c>
      <c r="I228" s="295" t="s">
        <v>382</v>
      </c>
      <c r="J228" s="295" t="s">
        <v>383</v>
      </c>
      <c r="K228" s="297" t="s">
        <v>384</v>
      </c>
    </row>
    <row r="229" spans="1:11">
      <c r="A229" s="290" t="s">
        <v>11</v>
      </c>
      <c r="B229" s="291" t="s">
        <v>379</v>
      </c>
      <c r="C229" s="291" t="s">
        <v>380</v>
      </c>
      <c r="D229" s="291" t="s">
        <v>85</v>
      </c>
      <c r="E229" s="291">
        <v>72</v>
      </c>
      <c r="F229" s="292">
        <v>261.05399999999997</v>
      </c>
      <c r="G229" s="292">
        <v>264.98099999999999</v>
      </c>
      <c r="H229" s="291" t="s">
        <v>381</v>
      </c>
      <c r="I229" s="291" t="s">
        <v>385</v>
      </c>
      <c r="J229" s="291" t="s">
        <v>383</v>
      </c>
      <c r="K229" s="293" t="s">
        <v>384</v>
      </c>
    </row>
    <row r="230" spans="1:11">
      <c r="A230" s="294" t="s">
        <v>11</v>
      </c>
      <c r="B230" s="295" t="s">
        <v>379</v>
      </c>
      <c r="C230" s="295" t="s">
        <v>380</v>
      </c>
      <c r="D230" s="295" t="s">
        <v>85</v>
      </c>
      <c r="E230" s="295">
        <v>72</v>
      </c>
      <c r="F230" s="296">
        <v>264.98099999999999</v>
      </c>
      <c r="G230" s="296">
        <v>265.84500000000003</v>
      </c>
      <c r="H230" s="295" t="s">
        <v>386</v>
      </c>
      <c r="I230" s="295" t="s">
        <v>387</v>
      </c>
      <c r="J230" s="295" t="s">
        <v>383</v>
      </c>
      <c r="K230" s="297" t="s">
        <v>384</v>
      </c>
    </row>
    <row r="231" spans="1:11">
      <c r="A231" s="290" t="s">
        <v>11</v>
      </c>
      <c r="B231" s="291" t="s">
        <v>379</v>
      </c>
      <c r="C231" s="291" t="s">
        <v>380</v>
      </c>
      <c r="D231" s="291" t="s">
        <v>85</v>
      </c>
      <c r="E231" s="291">
        <v>72</v>
      </c>
      <c r="F231" s="292">
        <v>265.84500000000003</v>
      </c>
      <c r="G231" s="292">
        <v>285.25</v>
      </c>
      <c r="H231" s="291" t="s">
        <v>388</v>
      </c>
      <c r="I231" s="291" t="s">
        <v>389</v>
      </c>
      <c r="J231" s="291" t="s">
        <v>383</v>
      </c>
      <c r="K231" s="293" t="s">
        <v>384</v>
      </c>
    </row>
    <row r="232" spans="1:11">
      <c r="A232" s="294" t="s">
        <v>11</v>
      </c>
      <c r="B232" s="295" t="s">
        <v>379</v>
      </c>
      <c r="C232" s="295" t="s">
        <v>380</v>
      </c>
      <c r="D232" s="295" t="s">
        <v>85</v>
      </c>
      <c r="E232" s="295">
        <v>72</v>
      </c>
      <c r="F232" s="296">
        <v>285.25</v>
      </c>
      <c r="G232" s="296">
        <v>286.14800000000002</v>
      </c>
      <c r="H232" s="295" t="s">
        <v>390</v>
      </c>
      <c r="I232" s="295" t="s">
        <v>391</v>
      </c>
      <c r="J232" s="295" t="s">
        <v>383</v>
      </c>
      <c r="K232" s="297" t="s">
        <v>384</v>
      </c>
    </row>
    <row r="233" spans="1:11">
      <c r="A233" s="290" t="s">
        <v>11</v>
      </c>
      <c r="B233" s="291" t="s">
        <v>379</v>
      </c>
      <c r="C233" s="291" t="s">
        <v>380</v>
      </c>
      <c r="D233" s="291" t="s">
        <v>85</v>
      </c>
      <c r="E233" s="291">
        <v>72</v>
      </c>
      <c r="F233" s="292">
        <v>286</v>
      </c>
      <c r="G233" s="292">
        <v>286.14800000000002</v>
      </c>
      <c r="H233" s="291" t="s">
        <v>390</v>
      </c>
      <c r="I233" s="291" t="s">
        <v>392</v>
      </c>
      <c r="J233" s="291" t="s">
        <v>383</v>
      </c>
      <c r="K233" s="293" t="s">
        <v>384</v>
      </c>
    </row>
    <row r="234" spans="1:11">
      <c r="A234" s="294" t="s">
        <v>11</v>
      </c>
      <c r="B234" s="295" t="s">
        <v>379</v>
      </c>
      <c r="C234" s="295" t="s">
        <v>380</v>
      </c>
      <c r="D234" s="295" t="s">
        <v>85</v>
      </c>
      <c r="E234" s="295">
        <v>72</v>
      </c>
      <c r="F234" s="296">
        <v>286.14800000000002</v>
      </c>
      <c r="G234" s="296">
        <v>296.589</v>
      </c>
      <c r="H234" s="295" t="s">
        <v>393</v>
      </c>
      <c r="I234" s="295" t="s">
        <v>394</v>
      </c>
      <c r="J234" s="295" t="s">
        <v>383</v>
      </c>
      <c r="K234" s="297" t="s">
        <v>384</v>
      </c>
    </row>
    <row r="235" spans="1:11">
      <c r="A235" s="290" t="s">
        <v>11</v>
      </c>
      <c r="B235" s="291" t="s">
        <v>379</v>
      </c>
      <c r="C235" s="291" t="s">
        <v>380</v>
      </c>
      <c r="D235" s="291" t="s">
        <v>85</v>
      </c>
      <c r="E235" s="291">
        <v>72</v>
      </c>
      <c r="F235" s="292">
        <v>296.589</v>
      </c>
      <c r="G235" s="292">
        <v>297.62</v>
      </c>
      <c r="H235" s="291" t="s">
        <v>395</v>
      </c>
      <c r="I235" s="291" t="s">
        <v>396</v>
      </c>
      <c r="J235" s="291" t="s">
        <v>383</v>
      </c>
      <c r="K235" s="293" t="s">
        <v>384</v>
      </c>
    </row>
    <row r="236" spans="1:11">
      <c r="A236" s="294" t="s">
        <v>11</v>
      </c>
      <c r="B236" s="295" t="s">
        <v>379</v>
      </c>
      <c r="C236" s="295" t="s">
        <v>380</v>
      </c>
      <c r="D236" s="295" t="s">
        <v>85</v>
      </c>
      <c r="E236" s="295">
        <v>72</v>
      </c>
      <c r="F236" s="296">
        <v>297.62</v>
      </c>
      <c r="G236" s="296">
        <v>320.57</v>
      </c>
      <c r="H236" s="295" t="s">
        <v>397</v>
      </c>
      <c r="I236" s="295" t="s">
        <v>398</v>
      </c>
      <c r="J236" s="295" t="s">
        <v>383</v>
      </c>
      <c r="K236" s="297" t="s">
        <v>384</v>
      </c>
    </row>
    <row r="237" spans="1:11">
      <c r="A237" s="290" t="s">
        <v>11</v>
      </c>
      <c r="B237" s="291" t="s">
        <v>379</v>
      </c>
      <c r="C237" s="291" t="s">
        <v>380</v>
      </c>
      <c r="D237" s="291" t="s">
        <v>85</v>
      </c>
      <c r="E237" s="291">
        <v>72</v>
      </c>
      <c r="F237" s="292">
        <v>320.57</v>
      </c>
      <c r="G237" s="292">
        <v>320.714</v>
      </c>
      <c r="H237" s="291" t="s">
        <v>399</v>
      </c>
      <c r="I237" s="291" t="s">
        <v>400</v>
      </c>
      <c r="J237" s="291" t="s">
        <v>383</v>
      </c>
      <c r="K237" s="293" t="s">
        <v>384</v>
      </c>
    </row>
    <row r="238" spans="1:11">
      <c r="A238" s="294" t="s">
        <v>11</v>
      </c>
      <c r="B238" s="295" t="s">
        <v>379</v>
      </c>
      <c r="C238" s="295" t="s">
        <v>380</v>
      </c>
      <c r="D238" s="295" t="s">
        <v>85</v>
      </c>
      <c r="E238" s="295">
        <v>72</v>
      </c>
      <c r="F238" s="296">
        <v>320.714</v>
      </c>
      <c r="G238" s="296">
        <v>321.32799999999997</v>
      </c>
      <c r="H238" s="295" t="s">
        <v>401</v>
      </c>
      <c r="I238" s="295" t="s">
        <v>402</v>
      </c>
      <c r="J238" s="295" t="s">
        <v>383</v>
      </c>
      <c r="K238" s="297" t="s">
        <v>384</v>
      </c>
    </row>
    <row r="239" spans="1:11">
      <c r="A239" s="290" t="s">
        <v>11</v>
      </c>
      <c r="B239" s="291" t="s">
        <v>379</v>
      </c>
      <c r="C239" s="291" t="s">
        <v>380</v>
      </c>
      <c r="D239" s="291" t="s">
        <v>85</v>
      </c>
      <c r="E239" s="291">
        <v>72</v>
      </c>
      <c r="F239" s="292">
        <v>321.32799999999997</v>
      </c>
      <c r="G239" s="292">
        <v>337.24</v>
      </c>
      <c r="H239" s="291" t="s">
        <v>403</v>
      </c>
      <c r="I239" s="291" t="s">
        <v>404</v>
      </c>
      <c r="J239" s="291" t="s">
        <v>383</v>
      </c>
      <c r="K239" s="293" t="s">
        <v>384</v>
      </c>
    </row>
    <row r="240" spans="1:11">
      <c r="A240" s="294" t="s">
        <v>11</v>
      </c>
      <c r="B240" s="295" t="s">
        <v>379</v>
      </c>
      <c r="C240" s="295" t="s">
        <v>380</v>
      </c>
      <c r="D240" s="295" t="s">
        <v>85</v>
      </c>
      <c r="E240" s="295">
        <v>72</v>
      </c>
      <c r="F240" s="296">
        <v>321.32799999999997</v>
      </c>
      <c r="G240" s="296">
        <v>337.24</v>
      </c>
      <c r="H240" s="295" t="s">
        <v>403</v>
      </c>
      <c r="I240" s="295" t="s">
        <v>405</v>
      </c>
      <c r="J240" s="295" t="s">
        <v>383</v>
      </c>
      <c r="K240" s="297" t="s">
        <v>384</v>
      </c>
    </row>
    <row r="241" spans="1:11">
      <c r="A241" s="290" t="s">
        <v>11</v>
      </c>
      <c r="B241" s="291" t="s">
        <v>379</v>
      </c>
      <c r="C241" s="291" t="s">
        <v>380</v>
      </c>
      <c r="D241" s="291" t="s">
        <v>85</v>
      </c>
      <c r="E241" s="291">
        <v>72</v>
      </c>
      <c r="F241" s="292">
        <v>337.24</v>
      </c>
      <c r="G241" s="292">
        <v>356.803</v>
      </c>
      <c r="H241" s="291" t="s">
        <v>406</v>
      </c>
      <c r="I241" s="291" t="s">
        <v>407</v>
      </c>
      <c r="J241" s="291" t="s">
        <v>383</v>
      </c>
      <c r="K241" s="293" t="s">
        <v>384</v>
      </c>
    </row>
    <row r="242" spans="1:11">
      <c r="A242" s="294" t="s">
        <v>11</v>
      </c>
      <c r="B242" s="295" t="s">
        <v>379</v>
      </c>
      <c r="C242" s="295" t="s">
        <v>380</v>
      </c>
      <c r="D242" s="295" t="s">
        <v>85</v>
      </c>
      <c r="E242" s="295">
        <v>72</v>
      </c>
      <c r="F242" s="296">
        <v>356.803</v>
      </c>
      <c r="G242" s="296">
        <v>357.702</v>
      </c>
      <c r="H242" s="295" t="s">
        <v>408</v>
      </c>
      <c r="I242" s="295" t="s">
        <v>409</v>
      </c>
      <c r="J242" s="295" t="s">
        <v>383</v>
      </c>
      <c r="K242" s="297" t="s">
        <v>384</v>
      </c>
    </row>
    <row r="243" spans="1:11">
      <c r="A243" s="290" t="s">
        <v>11</v>
      </c>
      <c r="B243" s="291" t="s">
        <v>379</v>
      </c>
      <c r="C243" s="291" t="s">
        <v>380</v>
      </c>
      <c r="D243" s="291" t="s">
        <v>85</v>
      </c>
      <c r="E243" s="291">
        <v>72</v>
      </c>
      <c r="F243" s="292">
        <v>356.803</v>
      </c>
      <c r="G243" s="292">
        <v>357.702</v>
      </c>
      <c r="H243" s="291" t="s">
        <v>408</v>
      </c>
      <c r="I243" s="291" t="s">
        <v>410</v>
      </c>
      <c r="J243" s="291" t="s">
        <v>383</v>
      </c>
      <c r="K243" s="293" t="s">
        <v>384</v>
      </c>
    </row>
    <row r="244" spans="1:11">
      <c r="A244" s="294" t="s">
        <v>11</v>
      </c>
      <c r="B244" s="295" t="s">
        <v>379</v>
      </c>
      <c r="C244" s="295" t="s">
        <v>380</v>
      </c>
      <c r="D244" s="295" t="s">
        <v>85</v>
      </c>
      <c r="E244" s="295">
        <v>72</v>
      </c>
      <c r="F244" s="296">
        <v>357.702</v>
      </c>
      <c r="G244" s="296">
        <v>396.82</v>
      </c>
      <c r="H244" s="295" t="s">
        <v>411</v>
      </c>
      <c r="I244" s="295" t="s">
        <v>412</v>
      </c>
      <c r="J244" s="295" t="s">
        <v>383</v>
      </c>
      <c r="K244" s="297" t="s">
        <v>384</v>
      </c>
    </row>
    <row r="245" spans="1:11">
      <c r="A245" s="290" t="s">
        <v>11</v>
      </c>
      <c r="B245" s="291" t="s">
        <v>379</v>
      </c>
      <c r="C245" s="291" t="s">
        <v>380</v>
      </c>
      <c r="D245" s="291" t="s">
        <v>85</v>
      </c>
      <c r="E245" s="291">
        <v>72</v>
      </c>
      <c r="F245" s="292">
        <v>396.82</v>
      </c>
      <c r="G245" s="292">
        <v>398.33</v>
      </c>
      <c r="H245" s="291" t="s">
        <v>413</v>
      </c>
      <c r="I245" s="291" t="s">
        <v>414</v>
      </c>
      <c r="J245" s="291" t="s">
        <v>383</v>
      </c>
      <c r="K245" s="293" t="s">
        <v>384</v>
      </c>
    </row>
    <row r="246" spans="1:11">
      <c r="A246" s="294" t="s">
        <v>11</v>
      </c>
      <c r="B246" s="295" t="s">
        <v>379</v>
      </c>
      <c r="C246" s="295" t="s">
        <v>380</v>
      </c>
      <c r="D246" s="295" t="s">
        <v>85</v>
      </c>
      <c r="E246" s="295">
        <v>72</v>
      </c>
      <c r="F246" s="296">
        <v>396.82</v>
      </c>
      <c r="G246" s="296">
        <v>398.33</v>
      </c>
      <c r="H246" s="295" t="s">
        <v>413</v>
      </c>
      <c r="I246" s="295" t="s">
        <v>415</v>
      </c>
      <c r="J246" s="295" t="s">
        <v>383</v>
      </c>
      <c r="K246" s="297" t="s">
        <v>384</v>
      </c>
    </row>
    <row r="247" spans="1:11">
      <c r="A247" s="290" t="s">
        <v>11</v>
      </c>
      <c r="B247" s="291" t="s">
        <v>379</v>
      </c>
      <c r="C247" s="291" t="s">
        <v>380</v>
      </c>
      <c r="D247" s="291" t="s">
        <v>85</v>
      </c>
      <c r="E247" s="291">
        <v>72</v>
      </c>
      <c r="F247" s="292">
        <v>398.33</v>
      </c>
      <c r="G247" s="292">
        <v>427.81299999999999</v>
      </c>
      <c r="H247" s="291" t="s">
        <v>416</v>
      </c>
      <c r="I247" s="291" t="s">
        <v>417</v>
      </c>
      <c r="J247" s="291" t="s">
        <v>383</v>
      </c>
      <c r="K247" s="293" t="s">
        <v>384</v>
      </c>
    </row>
    <row r="248" spans="1:11">
      <c r="A248" s="294" t="s">
        <v>11</v>
      </c>
      <c r="B248" s="295" t="s">
        <v>379</v>
      </c>
      <c r="C248" s="295" t="s">
        <v>380</v>
      </c>
      <c r="D248" s="295" t="s">
        <v>85</v>
      </c>
      <c r="E248" s="295">
        <v>72</v>
      </c>
      <c r="F248" s="296">
        <v>427.81299999999999</v>
      </c>
      <c r="G248" s="296">
        <v>428.399</v>
      </c>
      <c r="H248" s="295" t="s">
        <v>418</v>
      </c>
      <c r="I248" s="295" t="s">
        <v>419</v>
      </c>
      <c r="J248" s="295" t="s">
        <v>383</v>
      </c>
      <c r="K248" s="297" t="s">
        <v>384</v>
      </c>
    </row>
    <row r="249" spans="1:11">
      <c r="A249" s="290" t="s">
        <v>11</v>
      </c>
      <c r="B249" s="291" t="s">
        <v>379</v>
      </c>
      <c r="C249" s="291" t="s">
        <v>380</v>
      </c>
      <c r="D249" s="291" t="s">
        <v>85</v>
      </c>
      <c r="E249" s="291">
        <v>72</v>
      </c>
      <c r="F249" s="292">
        <v>427.81299999999999</v>
      </c>
      <c r="G249" s="292">
        <v>428.399</v>
      </c>
      <c r="H249" s="291" t="s">
        <v>418</v>
      </c>
      <c r="I249" s="291" t="s">
        <v>420</v>
      </c>
      <c r="J249" s="291" t="s">
        <v>383</v>
      </c>
      <c r="K249" s="293" t="s">
        <v>384</v>
      </c>
    </row>
    <row r="250" spans="1:11">
      <c r="A250" s="294" t="s">
        <v>11</v>
      </c>
      <c r="B250" s="295" t="s">
        <v>379</v>
      </c>
      <c r="C250" s="295" t="s">
        <v>380</v>
      </c>
      <c r="D250" s="295" t="s">
        <v>85</v>
      </c>
      <c r="E250" s="295">
        <v>72</v>
      </c>
      <c r="F250" s="296">
        <v>428.399</v>
      </c>
      <c r="G250" s="296">
        <v>465</v>
      </c>
      <c r="H250" s="295" t="s">
        <v>421</v>
      </c>
      <c r="I250" s="295" t="s">
        <v>422</v>
      </c>
      <c r="J250" s="295" t="s">
        <v>383</v>
      </c>
      <c r="K250" s="297" t="s">
        <v>384</v>
      </c>
    </row>
    <row r="251" spans="1:11">
      <c r="A251" s="290" t="s">
        <v>11</v>
      </c>
      <c r="B251" s="291" t="s">
        <v>379</v>
      </c>
      <c r="C251" s="291" t="s">
        <v>380</v>
      </c>
      <c r="D251" s="291" t="s">
        <v>85</v>
      </c>
      <c r="E251" s="291">
        <v>72</v>
      </c>
      <c r="F251" s="292">
        <v>465</v>
      </c>
      <c r="G251" s="292">
        <v>506.37700000000001</v>
      </c>
      <c r="H251" s="291" t="s">
        <v>421</v>
      </c>
      <c r="I251" s="291" t="s">
        <v>423</v>
      </c>
      <c r="J251" s="291" t="s">
        <v>383</v>
      </c>
      <c r="K251" s="293" t="s">
        <v>384</v>
      </c>
    </row>
    <row r="252" spans="1:11">
      <c r="A252" s="294" t="s">
        <v>11</v>
      </c>
      <c r="B252" s="295" t="s">
        <v>379</v>
      </c>
      <c r="C252" s="295" t="s">
        <v>380</v>
      </c>
      <c r="D252" s="295" t="s">
        <v>85</v>
      </c>
      <c r="E252" s="295">
        <v>72</v>
      </c>
      <c r="F252" s="296">
        <v>506.37700000000001</v>
      </c>
      <c r="G252" s="296">
        <v>506.81</v>
      </c>
      <c r="H252" s="295" t="s">
        <v>424</v>
      </c>
      <c r="I252" s="295" t="s">
        <v>425</v>
      </c>
      <c r="J252" s="295" t="s">
        <v>383</v>
      </c>
      <c r="K252" s="297" t="s">
        <v>384</v>
      </c>
    </row>
    <row r="253" spans="1:11">
      <c r="A253" s="290" t="s">
        <v>11</v>
      </c>
      <c r="B253" s="291" t="s">
        <v>379</v>
      </c>
      <c r="C253" s="291" t="s">
        <v>380</v>
      </c>
      <c r="D253" s="291" t="s">
        <v>85</v>
      </c>
      <c r="E253" s="291">
        <v>72</v>
      </c>
      <c r="F253" s="292">
        <v>506.37700000000001</v>
      </c>
      <c r="G253" s="292">
        <v>506.81</v>
      </c>
      <c r="H253" s="291" t="s">
        <v>424</v>
      </c>
      <c r="I253" s="291" t="s">
        <v>426</v>
      </c>
      <c r="J253" s="291" t="s">
        <v>383</v>
      </c>
      <c r="K253" s="293" t="s">
        <v>384</v>
      </c>
    </row>
    <row r="254" spans="1:11">
      <c r="A254" s="294" t="s">
        <v>11</v>
      </c>
      <c r="B254" s="295" t="s">
        <v>379</v>
      </c>
      <c r="C254" s="295" t="s">
        <v>380</v>
      </c>
      <c r="D254" s="295" t="s">
        <v>85</v>
      </c>
      <c r="E254" s="295">
        <v>78</v>
      </c>
      <c r="F254" s="296">
        <v>174.887</v>
      </c>
      <c r="G254" s="296">
        <v>182.45400000000001</v>
      </c>
      <c r="H254" s="295" t="s">
        <v>427</v>
      </c>
      <c r="I254" s="295" t="s">
        <v>428</v>
      </c>
      <c r="J254" s="295" t="s">
        <v>429</v>
      </c>
      <c r="K254" s="297" t="s">
        <v>384</v>
      </c>
    </row>
    <row r="255" spans="1:11">
      <c r="A255" s="290" t="s">
        <v>11</v>
      </c>
      <c r="B255" s="291" t="s">
        <v>379</v>
      </c>
      <c r="C255" s="291" t="s">
        <v>380</v>
      </c>
      <c r="D255" s="291" t="s">
        <v>85</v>
      </c>
      <c r="E255" s="291">
        <v>78</v>
      </c>
      <c r="F255" s="292">
        <v>182.45400000000001</v>
      </c>
      <c r="G255" s="292">
        <v>183.511</v>
      </c>
      <c r="H255" s="291" t="s">
        <v>430</v>
      </c>
      <c r="I255" s="291" t="s">
        <v>431</v>
      </c>
      <c r="J255" s="291" t="s">
        <v>429</v>
      </c>
      <c r="K255" s="293" t="s">
        <v>384</v>
      </c>
    </row>
    <row r="256" spans="1:11">
      <c r="A256" s="294" t="s">
        <v>11</v>
      </c>
      <c r="B256" s="295" t="s">
        <v>379</v>
      </c>
      <c r="C256" s="295" t="s">
        <v>380</v>
      </c>
      <c r="D256" s="295" t="s">
        <v>85</v>
      </c>
      <c r="E256" s="295">
        <v>78</v>
      </c>
      <c r="F256" s="296">
        <v>183.511</v>
      </c>
      <c r="G256" s="296">
        <v>189.465</v>
      </c>
      <c r="H256" s="295" t="s">
        <v>432</v>
      </c>
      <c r="I256" s="295" t="s">
        <v>433</v>
      </c>
      <c r="J256" s="295" t="s">
        <v>429</v>
      </c>
      <c r="K256" s="297" t="s">
        <v>384</v>
      </c>
    </row>
    <row r="257" spans="1:11">
      <c r="A257" s="290" t="s">
        <v>11</v>
      </c>
      <c r="B257" s="291" t="s">
        <v>379</v>
      </c>
      <c r="C257" s="291" t="s">
        <v>380</v>
      </c>
      <c r="D257" s="291" t="s">
        <v>85</v>
      </c>
      <c r="E257" s="291">
        <v>78</v>
      </c>
      <c r="F257" s="292">
        <v>189.465</v>
      </c>
      <c r="G257" s="292">
        <v>190.654</v>
      </c>
      <c r="H257" s="291" t="s">
        <v>434</v>
      </c>
      <c r="I257" s="291" t="s">
        <v>435</v>
      </c>
      <c r="J257" s="291" t="s">
        <v>429</v>
      </c>
      <c r="K257" s="293" t="s">
        <v>384</v>
      </c>
    </row>
    <row r="258" spans="1:11">
      <c r="A258" s="294" t="s">
        <v>11</v>
      </c>
      <c r="B258" s="295" t="s">
        <v>379</v>
      </c>
      <c r="C258" s="295" t="s">
        <v>380</v>
      </c>
      <c r="D258" s="295" t="s">
        <v>85</v>
      </c>
      <c r="E258" s="295">
        <v>78</v>
      </c>
      <c r="F258" s="296">
        <v>189.465</v>
      </c>
      <c r="G258" s="296">
        <v>190.654</v>
      </c>
      <c r="H258" s="295" t="s">
        <v>434</v>
      </c>
      <c r="I258" s="295" t="s">
        <v>436</v>
      </c>
      <c r="J258" s="295" t="s">
        <v>429</v>
      </c>
      <c r="K258" s="297" t="s">
        <v>384</v>
      </c>
    </row>
    <row r="259" spans="1:11">
      <c r="A259" s="290" t="s">
        <v>11</v>
      </c>
      <c r="B259" s="291" t="s">
        <v>379</v>
      </c>
      <c r="C259" s="291" t="s">
        <v>380</v>
      </c>
      <c r="D259" s="291" t="s">
        <v>85</v>
      </c>
      <c r="E259" s="291">
        <v>78</v>
      </c>
      <c r="F259" s="292">
        <v>190.654</v>
      </c>
      <c r="G259" s="292">
        <v>197.24799999999999</v>
      </c>
      <c r="H259" s="291" t="s">
        <v>437</v>
      </c>
      <c r="I259" s="291" t="s">
        <v>438</v>
      </c>
      <c r="J259" s="291" t="s">
        <v>429</v>
      </c>
      <c r="K259" s="293" t="s">
        <v>384</v>
      </c>
    </row>
    <row r="260" spans="1:11">
      <c r="A260" s="294" t="s">
        <v>11</v>
      </c>
      <c r="B260" s="295" t="s">
        <v>379</v>
      </c>
      <c r="C260" s="295" t="s">
        <v>380</v>
      </c>
      <c r="D260" s="295" t="s">
        <v>85</v>
      </c>
      <c r="E260" s="295">
        <v>78</v>
      </c>
      <c r="F260" s="296">
        <v>197.24799999999999</v>
      </c>
      <c r="G260" s="296">
        <v>198.511</v>
      </c>
      <c r="H260" s="295" t="s">
        <v>439</v>
      </c>
      <c r="I260" s="295" t="s">
        <v>440</v>
      </c>
      <c r="J260" s="295" t="s">
        <v>429</v>
      </c>
      <c r="K260" s="297" t="s">
        <v>384</v>
      </c>
    </row>
    <row r="261" spans="1:11">
      <c r="A261" s="290" t="s">
        <v>11</v>
      </c>
      <c r="B261" s="291" t="s">
        <v>379</v>
      </c>
      <c r="C261" s="291" t="s">
        <v>380</v>
      </c>
      <c r="D261" s="291" t="s">
        <v>85</v>
      </c>
      <c r="E261" s="291">
        <v>78</v>
      </c>
      <c r="F261" s="292">
        <v>198.511</v>
      </c>
      <c r="G261" s="292">
        <v>206.14099999999999</v>
      </c>
      <c r="H261" s="291" t="s">
        <v>441</v>
      </c>
      <c r="I261" s="291" t="s">
        <v>442</v>
      </c>
      <c r="J261" s="291" t="s">
        <v>429</v>
      </c>
      <c r="K261" s="293" t="s">
        <v>384</v>
      </c>
    </row>
    <row r="262" spans="1:11">
      <c r="A262" s="294" t="s">
        <v>11</v>
      </c>
      <c r="B262" s="295" t="s">
        <v>379</v>
      </c>
      <c r="C262" s="295" t="s">
        <v>380</v>
      </c>
      <c r="D262" s="295" t="s">
        <v>85</v>
      </c>
      <c r="E262" s="295">
        <v>78</v>
      </c>
      <c r="F262" s="296">
        <v>206.14099999999999</v>
      </c>
      <c r="G262" s="296">
        <v>207.946</v>
      </c>
      <c r="H262" s="295" t="s">
        <v>443</v>
      </c>
      <c r="I262" s="295" t="s">
        <v>444</v>
      </c>
      <c r="J262" s="295" t="s">
        <v>429</v>
      </c>
      <c r="K262" s="297" t="s">
        <v>384</v>
      </c>
    </row>
    <row r="263" spans="1:11">
      <c r="A263" s="290" t="s">
        <v>11</v>
      </c>
      <c r="B263" s="291" t="s">
        <v>379</v>
      </c>
      <c r="C263" s="291" t="s">
        <v>380</v>
      </c>
      <c r="D263" s="291" t="s">
        <v>85</v>
      </c>
      <c r="E263" s="291">
        <v>78</v>
      </c>
      <c r="F263" s="292">
        <v>206.14099999999999</v>
      </c>
      <c r="G263" s="292">
        <v>207.946</v>
      </c>
      <c r="H263" s="291" t="s">
        <v>443</v>
      </c>
      <c r="I263" s="291" t="s">
        <v>445</v>
      </c>
      <c r="J263" s="291" t="s">
        <v>429</v>
      </c>
      <c r="K263" s="293" t="s">
        <v>384</v>
      </c>
    </row>
    <row r="264" spans="1:11">
      <c r="A264" s="294" t="s">
        <v>11</v>
      </c>
      <c r="B264" s="295" t="s">
        <v>379</v>
      </c>
      <c r="C264" s="295" t="s">
        <v>380</v>
      </c>
      <c r="D264" s="295" t="s">
        <v>85</v>
      </c>
      <c r="E264" s="295">
        <v>78</v>
      </c>
      <c r="F264" s="296">
        <v>207.946</v>
      </c>
      <c r="G264" s="296">
        <v>211.024</v>
      </c>
      <c r="H264" s="295" t="s">
        <v>446</v>
      </c>
      <c r="I264" s="295" t="s">
        <v>447</v>
      </c>
      <c r="J264" s="295" t="s">
        <v>429</v>
      </c>
      <c r="K264" s="297" t="s">
        <v>384</v>
      </c>
    </row>
    <row r="265" spans="1:11">
      <c r="A265" s="290" t="s">
        <v>11</v>
      </c>
      <c r="B265" s="291" t="s">
        <v>379</v>
      </c>
      <c r="C265" s="291" t="s">
        <v>380</v>
      </c>
      <c r="D265" s="291" t="s">
        <v>85</v>
      </c>
      <c r="E265" s="291">
        <v>78</v>
      </c>
      <c r="F265" s="292">
        <v>211.024</v>
      </c>
      <c r="G265" s="292">
        <v>211.95400000000001</v>
      </c>
      <c r="H265" s="291" t="s">
        <v>448</v>
      </c>
      <c r="I265" s="291" t="s">
        <v>449</v>
      </c>
      <c r="J265" s="291" t="s">
        <v>429</v>
      </c>
      <c r="K265" s="293" t="s">
        <v>384</v>
      </c>
    </row>
    <row r="266" spans="1:11">
      <c r="A266" s="294" t="s">
        <v>11</v>
      </c>
      <c r="B266" s="295" t="s">
        <v>379</v>
      </c>
      <c r="C266" s="295" t="s">
        <v>380</v>
      </c>
      <c r="D266" s="295" t="s">
        <v>85</v>
      </c>
      <c r="E266" s="295">
        <v>78</v>
      </c>
      <c r="F266" s="296">
        <v>211.95400000000001</v>
      </c>
      <c r="G266" s="296">
        <v>219.41300000000001</v>
      </c>
      <c r="H266" s="295" t="s">
        <v>450</v>
      </c>
      <c r="I266" s="295" t="s">
        <v>451</v>
      </c>
      <c r="J266" s="295" t="s">
        <v>429</v>
      </c>
      <c r="K266" s="297" t="s">
        <v>384</v>
      </c>
    </row>
    <row r="267" spans="1:11">
      <c r="A267" s="290" t="s">
        <v>11</v>
      </c>
      <c r="B267" s="291" t="s">
        <v>379</v>
      </c>
      <c r="C267" s="291" t="s">
        <v>380</v>
      </c>
      <c r="D267" s="291" t="s">
        <v>85</v>
      </c>
      <c r="E267" s="291">
        <v>78</v>
      </c>
      <c r="F267" s="292">
        <v>219.41300000000001</v>
      </c>
      <c r="G267" s="292">
        <v>220.22900000000001</v>
      </c>
      <c r="H267" s="291" t="s">
        <v>452</v>
      </c>
      <c r="I267" s="291" t="s">
        <v>453</v>
      </c>
      <c r="J267" s="291" t="s">
        <v>429</v>
      </c>
      <c r="K267" s="293" t="s">
        <v>384</v>
      </c>
    </row>
    <row r="268" spans="1:11">
      <c r="A268" s="294" t="s">
        <v>11</v>
      </c>
      <c r="B268" s="295" t="s">
        <v>379</v>
      </c>
      <c r="C268" s="295" t="s">
        <v>380</v>
      </c>
      <c r="D268" s="295" t="s">
        <v>85</v>
      </c>
      <c r="E268" s="295">
        <v>78</v>
      </c>
      <c r="F268" s="296">
        <v>220.22900000000001</v>
      </c>
      <c r="G268" s="296">
        <v>227.41300000000001</v>
      </c>
      <c r="H268" s="295" t="s">
        <v>454</v>
      </c>
      <c r="I268" s="295" t="s">
        <v>455</v>
      </c>
      <c r="J268" s="295" t="s">
        <v>429</v>
      </c>
      <c r="K268" s="297" t="s">
        <v>384</v>
      </c>
    </row>
    <row r="269" spans="1:11">
      <c r="A269" s="290" t="s">
        <v>11</v>
      </c>
      <c r="B269" s="291" t="s">
        <v>379</v>
      </c>
      <c r="C269" s="291" t="s">
        <v>380</v>
      </c>
      <c r="D269" s="291" t="s">
        <v>85</v>
      </c>
      <c r="E269" s="291">
        <v>78</v>
      </c>
      <c r="F269" s="292">
        <v>227.41300000000001</v>
      </c>
      <c r="G269" s="292">
        <v>228.57</v>
      </c>
      <c r="H269" s="291" t="s">
        <v>456</v>
      </c>
      <c r="I269" s="291" t="s">
        <v>457</v>
      </c>
      <c r="J269" s="291" t="s">
        <v>429</v>
      </c>
      <c r="K269" s="293" t="s">
        <v>384</v>
      </c>
    </row>
    <row r="270" spans="1:11">
      <c r="A270" s="294" t="s">
        <v>11</v>
      </c>
      <c r="B270" s="295" t="s">
        <v>379</v>
      </c>
      <c r="C270" s="295" t="s">
        <v>380</v>
      </c>
      <c r="D270" s="295" t="s">
        <v>85</v>
      </c>
      <c r="E270" s="295">
        <v>78</v>
      </c>
      <c r="F270" s="296">
        <v>227.41300000000001</v>
      </c>
      <c r="G270" s="296">
        <v>228.57</v>
      </c>
      <c r="H270" s="295" t="s">
        <v>456</v>
      </c>
      <c r="I270" s="295" t="s">
        <v>458</v>
      </c>
      <c r="J270" s="295" t="s">
        <v>429</v>
      </c>
      <c r="K270" s="297" t="s">
        <v>384</v>
      </c>
    </row>
    <row r="271" spans="1:11">
      <c r="A271" s="290" t="s">
        <v>11</v>
      </c>
      <c r="B271" s="291" t="s">
        <v>379</v>
      </c>
      <c r="C271" s="291" t="s">
        <v>380</v>
      </c>
      <c r="D271" s="291" t="s">
        <v>85</v>
      </c>
      <c r="E271" s="291">
        <v>78</v>
      </c>
      <c r="F271" s="292">
        <v>228.57</v>
      </c>
      <c r="G271" s="292">
        <v>233.43700000000001</v>
      </c>
      <c r="H271" s="291" t="s">
        <v>459</v>
      </c>
      <c r="I271" s="291" t="s">
        <v>460</v>
      </c>
      <c r="J271" s="291" t="s">
        <v>429</v>
      </c>
      <c r="K271" s="293" t="s">
        <v>384</v>
      </c>
    </row>
    <row r="272" spans="1:11">
      <c r="A272" s="294" t="s">
        <v>11</v>
      </c>
      <c r="B272" s="295" t="s">
        <v>379</v>
      </c>
      <c r="C272" s="295" t="s">
        <v>380</v>
      </c>
      <c r="D272" s="295" t="s">
        <v>85</v>
      </c>
      <c r="E272" s="295">
        <v>78</v>
      </c>
      <c r="F272" s="296">
        <v>233.43700000000001</v>
      </c>
      <c r="G272" s="296">
        <v>234.62200000000001</v>
      </c>
      <c r="H272" s="295" t="s">
        <v>461</v>
      </c>
      <c r="I272" s="295" t="s">
        <v>462</v>
      </c>
      <c r="J272" s="295" t="s">
        <v>429</v>
      </c>
      <c r="K272" s="297" t="s">
        <v>384</v>
      </c>
    </row>
    <row r="273" spans="1:11">
      <c r="A273" s="290" t="s">
        <v>11</v>
      </c>
      <c r="B273" s="291" t="s">
        <v>379</v>
      </c>
      <c r="C273" s="291" t="s">
        <v>380</v>
      </c>
      <c r="D273" s="291" t="s">
        <v>85</v>
      </c>
      <c r="E273" s="291">
        <v>78</v>
      </c>
      <c r="F273" s="292">
        <v>234.62200000000001</v>
      </c>
      <c r="G273" s="292">
        <v>242.61</v>
      </c>
      <c r="H273" s="291" t="s">
        <v>463</v>
      </c>
      <c r="I273" s="291" t="s">
        <v>464</v>
      </c>
      <c r="J273" s="291" t="s">
        <v>429</v>
      </c>
      <c r="K273" s="293" t="s">
        <v>384</v>
      </c>
    </row>
    <row r="274" spans="1:11">
      <c r="A274" s="294" t="s">
        <v>11</v>
      </c>
      <c r="B274" s="295" t="s">
        <v>379</v>
      </c>
      <c r="C274" s="295" t="s">
        <v>380</v>
      </c>
      <c r="D274" s="295" t="s">
        <v>85</v>
      </c>
      <c r="E274" s="295">
        <v>78</v>
      </c>
      <c r="F274" s="296">
        <v>242.61</v>
      </c>
      <c r="G274" s="296">
        <v>243.798</v>
      </c>
      <c r="H274" s="295" t="s">
        <v>465</v>
      </c>
      <c r="I274" s="295" t="s">
        <v>466</v>
      </c>
      <c r="J274" s="295" t="s">
        <v>429</v>
      </c>
      <c r="K274" s="297" t="s">
        <v>384</v>
      </c>
    </row>
    <row r="275" spans="1:11">
      <c r="A275" s="290" t="s">
        <v>11</v>
      </c>
      <c r="B275" s="291" t="s">
        <v>379</v>
      </c>
      <c r="C275" s="291" t="s">
        <v>380</v>
      </c>
      <c r="D275" s="291" t="s">
        <v>85</v>
      </c>
      <c r="E275" s="291">
        <v>78</v>
      </c>
      <c r="F275" s="292">
        <v>243.798</v>
      </c>
      <c r="G275" s="292">
        <v>250.56</v>
      </c>
      <c r="H275" s="291" t="s">
        <v>467</v>
      </c>
      <c r="I275" s="291" t="s">
        <v>468</v>
      </c>
      <c r="J275" s="291" t="s">
        <v>429</v>
      </c>
      <c r="K275" s="293" t="s">
        <v>384</v>
      </c>
    </row>
    <row r="276" spans="1:11">
      <c r="A276" s="294" t="s">
        <v>11</v>
      </c>
      <c r="B276" s="295" t="s">
        <v>379</v>
      </c>
      <c r="C276" s="295" t="s">
        <v>380</v>
      </c>
      <c r="D276" s="295" t="s">
        <v>85</v>
      </c>
      <c r="E276" s="295">
        <v>78</v>
      </c>
      <c r="F276" s="296">
        <v>250.56</v>
      </c>
      <c r="G276" s="296">
        <v>252.452</v>
      </c>
      <c r="H276" s="295" t="s">
        <v>469</v>
      </c>
      <c r="I276" s="295" t="s">
        <v>470</v>
      </c>
      <c r="J276" s="295" t="s">
        <v>429</v>
      </c>
      <c r="K276" s="297" t="s">
        <v>384</v>
      </c>
    </row>
    <row r="277" spans="1:11">
      <c r="A277" s="290" t="s">
        <v>11</v>
      </c>
      <c r="B277" s="291" t="s">
        <v>379</v>
      </c>
      <c r="C277" s="291" t="s">
        <v>380</v>
      </c>
      <c r="D277" s="291" t="s">
        <v>85</v>
      </c>
      <c r="E277" s="291">
        <v>78</v>
      </c>
      <c r="F277" s="292">
        <v>250.56</v>
      </c>
      <c r="G277" s="292">
        <v>252.452</v>
      </c>
      <c r="H277" s="291" t="s">
        <v>469</v>
      </c>
      <c r="I277" s="291" t="s">
        <v>471</v>
      </c>
      <c r="J277" s="291" t="s">
        <v>429</v>
      </c>
      <c r="K277" s="293" t="s">
        <v>384</v>
      </c>
    </row>
    <row r="278" spans="1:11">
      <c r="A278" s="294" t="s">
        <v>11</v>
      </c>
      <c r="B278" s="295" t="s">
        <v>379</v>
      </c>
      <c r="C278" s="295" t="s">
        <v>380</v>
      </c>
      <c r="D278" s="295" t="s">
        <v>85</v>
      </c>
      <c r="E278" s="295">
        <v>78</v>
      </c>
      <c r="F278" s="296">
        <v>252.452</v>
      </c>
      <c r="G278" s="296">
        <v>259.13600000000002</v>
      </c>
      <c r="H278" s="295" t="s">
        <v>472</v>
      </c>
      <c r="I278" s="295" t="s">
        <v>473</v>
      </c>
      <c r="J278" s="295" t="s">
        <v>429</v>
      </c>
      <c r="K278" s="297" t="s">
        <v>384</v>
      </c>
    </row>
    <row r="279" spans="1:11">
      <c r="A279" s="290" t="s">
        <v>11</v>
      </c>
      <c r="B279" s="291" t="s">
        <v>379</v>
      </c>
      <c r="C279" s="291" t="s">
        <v>380</v>
      </c>
      <c r="D279" s="291" t="s">
        <v>85</v>
      </c>
      <c r="E279" s="291">
        <v>78</v>
      </c>
      <c r="F279" s="292">
        <v>259.13600000000002</v>
      </c>
      <c r="G279" s="292">
        <v>260.39800000000002</v>
      </c>
      <c r="H279" s="291" t="s">
        <v>474</v>
      </c>
      <c r="I279" s="291" t="s">
        <v>475</v>
      </c>
      <c r="J279" s="291" t="s">
        <v>429</v>
      </c>
      <c r="K279" s="293" t="s">
        <v>384</v>
      </c>
    </row>
    <row r="280" spans="1:11">
      <c r="A280" s="294" t="s">
        <v>11</v>
      </c>
      <c r="B280" s="295" t="s">
        <v>379</v>
      </c>
      <c r="C280" s="295" t="s">
        <v>380</v>
      </c>
      <c r="D280" s="295" t="s">
        <v>85</v>
      </c>
      <c r="E280" s="295">
        <v>78</v>
      </c>
      <c r="F280" s="296">
        <v>260.39800000000002</v>
      </c>
      <c r="G280" s="296">
        <v>275.30799999999999</v>
      </c>
      <c r="H280" s="295" t="s">
        <v>476</v>
      </c>
      <c r="I280" s="295" t="s">
        <v>477</v>
      </c>
      <c r="J280" s="295" t="s">
        <v>429</v>
      </c>
      <c r="K280" s="297" t="s">
        <v>384</v>
      </c>
    </row>
    <row r="281" spans="1:11">
      <c r="A281" s="290" t="s">
        <v>11</v>
      </c>
      <c r="B281" s="291" t="s">
        <v>379</v>
      </c>
      <c r="C281" s="291" t="s">
        <v>380</v>
      </c>
      <c r="D281" s="291" t="s">
        <v>85</v>
      </c>
      <c r="E281" s="291">
        <v>78</v>
      </c>
      <c r="F281" s="292">
        <v>275.30799999999999</v>
      </c>
      <c r="G281" s="292">
        <v>276.47000000000003</v>
      </c>
      <c r="H281" s="291" t="s">
        <v>478</v>
      </c>
      <c r="I281" s="291" t="s">
        <v>479</v>
      </c>
      <c r="J281" s="291" t="s">
        <v>429</v>
      </c>
      <c r="K281" s="293" t="s">
        <v>384</v>
      </c>
    </row>
    <row r="282" spans="1:11">
      <c r="A282" s="294" t="s">
        <v>11</v>
      </c>
      <c r="B282" s="295" t="s">
        <v>379</v>
      </c>
      <c r="C282" s="295" t="s">
        <v>380</v>
      </c>
      <c r="D282" s="295" t="s">
        <v>85</v>
      </c>
      <c r="E282" s="295">
        <v>78</v>
      </c>
      <c r="F282" s="296">
        <v>275.30799999999999</v>
      </c>
      <c r="G282" s="296">
        <v>276.47000000000003</v>
      </c>
      <c r="H282" s="295" t="s">
        <v>478</v>
      </c>
      <c r="I282" s="295" t="s">
        <v>480</v>
      </c>
      <c r="J282" s="295" t="s">
        <v>429</v>
      </c>
      <c r="K282" s="297" t="s">
        <v>384</v>
      </c>
    </row>
    <row r="283" spans="1:11">
      <c r="A283" s="290" t="s">
        <v>11</v>
      </c>
      <c r="B283" s="291" t="s">
        <v>379</v>
      </c>
      <c r="C283" s="291" t="s">
        <v>380</v>
      </c>
      <c r="D283" s="291" t="s">
        <v>85</v>
      </c>
      <c r="E283" s="291">
        <v>78</v>
      </c>
      <c r="F283" s="292">
        <v>276.47000000000003</v>
      </c>
      <c r="G283" s="292">
        <v>284.48899999999998</v>
      </c>
      <c r="H283" s="291" t="s">
        <v>481</v>
      </c>
      <c r="I283" s="291" t="s">
        <v>482</v>
      </c>
      <c r="J283" s="291" t="s">
        <v>429</v>
      </c>
      <c r="K283" s="293" t="s">
        <v>384</v>
      </c>
    </row>
    <row r="284" spans="1:11">
      <c r="A284" s="294" t="s">
        <v>11</v>
      </c>
      <c r="B284" s="295" t="s">
        <v>379</v>
      </c>
      <c r="C284" s="295" t="s">
        <v>380</v>
      </c>
      <c r="D284" s="295" t="s">
        <v>85</v>
      </c>
      <c r="E284" s="295">
        <v>78</v>
      </c>
      <c r="F284" s="296">
        <v>284.48899999999998</v>
      </c>
      <c r="G284" s="296">
        <v>285.58600000000001</v>
      </c>
      <c r="H284" s="295" t="s">
        <v>483</v>
      </c>
      <c r="I284" s="295" t="s">
        <v>484</v>
      </c>
      <c r="J284" s="295" t="s">
        <v>429</v>
      </c>
      <c r="K284" s="297" t="s">
        <v>384</v>
      </c>
    </row>
    <row r="285" spans="1:11">
      <c r="A285" s="290" t="s">
        <v>11</v>
      </c>
      <c r="B285" s="291" t="s">
        <v>379</v>
      </c>
      <c r="C285" s="291" t="s">
        <v>380</v>
      </c>
      <c r="D285" s="291" t="s">
        <v>85</v>
      </c>
      <c r="E285" s="291">
        <v>78</v>
      </c>
      <c r="F285" s="292">
        <v>285.58600000000001</v>
      </c>
      <c r="G285" s="292">
        <v>291.50299999999999</v>
      </c>
      <c r="H285" s="291" t="s">
        <v>485</v>
      </c>
      <c r="I285" s="291" t="s">
        <v>486</v>
      </c>
      <c r="J285" s="291" t="s">
        <v>429</v>
      </c>
      <c r="K285" s="293" t="s">
        <v>384</v>
      </c>
    </row>
    <row r="286" spans="1:11">
      <c r="A286" s="294" t="s">
        <v>11</v>
      </c>
      <c r="B286" s="295" t="s">
        <v>379</v>
      </c>
      <c r="C286" s="295" t="s">
        <v>380</v>
      </c>
      <c r="D286" s="295" t="s">
        <v>85</v>
      </c>
      <c r="E286" s="295">
        <v>78</v>
      </c>
      <c r="F286" s="296">
        <v>291.50299999999999</v>
      </c>
      <c r="G286" s="296">
        <v>292.58100000000002</v>
      </c>
      <c r="H286" s="295" t="s">
        <v>487</v>
      </c>
      <c r="I286" s="295" t="s">
        <v>488</v>
      </c>
      <c r="J286" s="295" t="s">
        <v>429</v>
      </c>
      <c r="K286" s="297" t="s">
        <v>384</v>
      </c>
    </row>
    <row r="287" spans="1:11">
      <c r="A287" s="290" t="s">
        <v>11</v>
      </c>
      <c r="B287" s="291" t="s">
        <v>379</v>
      </c>
      <c r="C287" s="291" t="s">
        <v>380</v>
      </c>
      <c r="D287" s="291" t="s">
        <v>85</v>
      </c>
      <c r="E287" s="291">
        <v>78</v>
      </c>
      <c r="F287" s="292">
        <v>292.58100000000002</v>
      </c>
      <c r="G287" s="292">
        <v>293.3</v>
      </c>
      <c r="H287" s="291" t="s">
        <v>489</v>
      </c>
      <c r="I287" s="291" t="s">
        <v>490</v>
      </c>
      <c r="J287" s="291" t="s">
        <v>429</v>
      </c>
      <c r="K287" s="293" t="s">
        <v>384</v>
      </c>
    </row>
    <row r="288" spans="1:11">
      <c r="A288" s="294" t="s">
        <v>11</v>
      </c>
      <c r="B288" s="295" t="s">
        <v>379</v>
      </c>
      <c r="C288" s="295" t="s">
        <v>380</v>
      </c>
      <c r="D288" s="295" t="s">
        <v>85</v>
      </c>
      <c r="E288" s="295">
        <v>78</v>
      </c>
      <c r="F288" s="296">
        <v>293.3</v>
      </c>
      <c r="G288" s="296">
        <v>295.07</v>
      </c>
      <c r="H288" s="295" t="s">
        <v>489</v>
      </c>
      <c r="I288" s="295">
        <v>293295</v>
      </c>
      <c r="J288" s="295" t="s">
        <v>429</v>
      </c>
      <c r="K288" s="297" t="s">
        <v>384</v>
      </c>
    </row>
    <row r="289" spans="1:11">
      <c r="A289" s="290" t="s">
        <v>11</v>
      </c>
      <c r="B289" s="291" t="s">
        <v>379</v>
      </c>
      <c r="C289" s="291" t="s">
        <v>380</v>
      </c>
      <c r="D289" s="291" t="s">
        <v>85</v>
      </c>
      <c r="E289" s="291">
        <v>78</v>
      </c>
      <c r="F289" s="292">
        <v>295.07</v>
      </c>
      <c r="G289" s="292">
        <v>295.59800000000001</v>
      </c>
      <c r="H289" s="291" t="s">
        <v>370</v>
      </c>
      <c r="I289" s="291">
        <v>295296</v>
      </c>
      <c r="J289" s="291" t="s">
        <v>429</v>
      </c>
      <c r="K289" s="293" t="s">
        <v>384</v>
      </c>
    </row>
    <row r="290" spans="1:11">
      <c r="A290" s="294" t="s">
        <v>11</v>
      </c>
      <c r="B290" s="295" t="s">
        <v>379</v>
      </c>
      <c r="C290" s="295" t="s">
        <v>380</v>
      </c>
      <c r="D290" s="295" t="s">
        <v>85</v>
      </c>
      <c r="E290" s="295">
        <v>78</v>
      </c>
      <c r="F290" s="296">
        <v>295.59800000000001</v>
      </c>
      <c r="G290" s="296">
        <v>301.98399999999998</v>
      </c>
      <c r="H290" s="295" t="s">
        <v>310</v>
      </c>
      <c r="I290" s="295" t="s">
        <v>491</v>
      </c>
      <c r="J290" s="295" t="s">
        <v>429</v>
      </c>
      <c r="K290" s="297" t="s">
        <v>384</v>
      </c>
    </row>
    <row r="291" spans="1:11">
      <c r="A291" s="290" t="s">
        <v>11</v>
      </c>
      <c r="B291" s="291" t="s">
        <v>379</v>
      </c>
      <c r="C291" s="291" t="s">
        <v>380</v>
      </c>
      <c r="D291" s="291" t="s">
        <v>85</v>
      </c>
      <c r="E291" s="291">
        <v>78</v>
      </c>
      <c r="F291" s="292">
        <v>301.98399999999998</v>
      </c>
      <c r="G291" s="292">
        <v>303.20499999999998</v>
      </c>
      <c r="H291" s="291" t="s">
        <v>492</v>
      </c>
      <c r="I291" s="291" t="s">
        <v>493</v>
      </c>
      <c r="J291" s="291" t="s">
        <v>429</v>
      </c>
      <c r="K291" s="293" t="s">
        <v>384</v>
      </c>
    </row>
    <row r="292" spans="1:11">
      <c r="A292" s="294" t="s">
        <v>11</v>
      </c>
      <c r="B292" s="295" t="s">
        <v>379</v>
      </c>
      <c r="C292" s="295" t="s">
        <v>380</v>
      </c>
      <c r="D292" s="295" t="s">
        <v>85</v>
      </c>
      <c r="E292" s="295">
        <v>78</v>
      </c>
      <c r="F292" s="296">
        <v>301.98399999999998</v>
      </c>
      <c r="G292" s="296">
        <v>303.20499999999998</v>
      </c>
      <c r="H292" s="295" t="s">
        <v>492</v>
      </c>
      <c r="I292" s="295" t="s">
        <v>494</v>
      </c>
      <c r="J292" s="295" t="s">
        <v>429</v>
      </c>
      <c r="K292" s="297" t="s">
        <v>384</v>
      </c>
    </row>
    <row r="293" spans="1:11">
      <c r="A293" s="290" t="s">
        <v>11</v>
      </c>
      <c r="B293" s="291" t="s">
        <v>379</v>
      </c>
      <c r="C293" s="291" t="s">
        <v>380</v>
      </c>
      <c r="D293" s="291" t="s">
        <v>85</v>
      </c>
      <c r="E293" s="291">
        <v>78</v>
      </c>
      <c r="F293" s="292">
        <v>303.20499999999998</v>
      </c>
      <c r="G293" s="292">
        <v>309.61099999999999</v>
      </c>
      <c r="H293" s="291" t="s">
        <v>495</v>
      </c>
      <c r="I293" s="291" t="s">
        <v>496</v>
      </c>
      <c r="J293" s="291" t="s">
        <v>429</v>
      </c>
      <c r="K293" s="293" t="s">
        <v>384</v>
      </c>
    </row>
    <row r="294" spans="1:11">
      <c r="A294" s="294" t="s">
        <v>11</v>
      </c>
      <c r="B294" s="295" t="s">
        <v>379</v>
      </c>
      <c r="C294" s="295" t="s">
        <v>380</v>
      </c>
      <c r="D294" s="295" t="s">
        <v>85</v>
      </c>
      <c r="E294" s="295">
        <v>78</v>
      </c>
      <c r="F294" s="296">
        <v>309.61099999999999</v>
      </c>
      <c r="G294" s="296">
        <v>310.52999999999997</v>
      </c>
      <c r="H294" s="295" t="s">
        <v>497</v>
      </c>
      <c r="I294" s="295" t="s">
        <v>498</v>
      </c>
      <c r="J294" s="295" t="s">
        <v>429</v>
      </c>
      <c r="K294" s="297" t="s">
        <v>384</v>
      </c>
    </row>
    <row r="295" spans="1:11">
      <c r="A295" s="290" t="s">
        <v>11</v>
      </c>
      <c r="B295" s="291" t="s">
        <v>379</v>
      </c>
      <c r="C295" s="291" t="s">
        <v>380</v>
      </c>
      <c r="D295" s="291" t="s">
        <v>85</v>
      </c>
      <c r="E295" s="291">
        <v>78</v>
      </c>
      <c r="F295" s="292">
        <v>310.52999999999997</v>
      </c>
      <c r="G295" s="292">
        <v>318.03100000000001</v>
      </c>
      <c r="H295" s="291" t="s">
        <v>499</v>
      </c>
      <c r="I295" s="291" t="s">
        <v>500</v>
      </c>
      <c r="J295" s="291" t="s">
        <v>429</v>
      </c>
      <c r="K295" s="293" t="s">
        <v>384</v>
      </c>
    </row>
    <row r="296" spans="1:11">
      <c r="A296" s="294" t="s">
        <v>11</v>
      </c>
      <c r="B296" s="295" t="s">
        <v>379</v>
      </c>
      <c r="C296" s="295" t="s">
        <v>380</v>
      </c>
      <c r="D296" s="295" t="s">
        <v>85</v>
      </c>
      <c r="E296" s="295">
        <v>78</v>
      </c>
      <c r="F296" s="296">
        <v>318.03100000000001</v>
      </c>
      <c r="G296" s="296">
        <v>319.322</v>
      </c>
      <c r="H296" s="295" t="s">
        <v>501</v>
      </c>
      <c r="I296" s="295" t="s">
        <v>502</v>
      </c>
      <c r="J296" s="295" t="s">
        <v>429</v>
      </c>
      <c r="K296" s="297" t="s">
        <v>384</v>
      </c>
    </row>
    <row r="297" spans="1:11">
      <c r="A297" s="290" t="s">
        <v>11</v>
      </c>
      <c r="B297" s="291" t="s">
        <v>379</v>
      </c>
      <c r="C297" s="291" t="s">
        <v>380</v>
      </c>
      <c r="D297" s="291" t="s">
        <v>85</v>
      </c>
      <c r="E297" s="291">
        <v>78</v>
      </c>
      <c r="F297" s="292">
        <v>319.322</v>
      </c>
      <c r="G297" s="292">
        <v>329.63299999999998</v>
      </c>
      <c r="H297" s="291" t="s">
        <v>503</v>
      </c>
      <c r="I297" s="291" t="s">
        <v>504</v>
      </c>
      <c r="J297" s="291" t="s">
        <v>429</v>
      </c>
      <c r="K297" s="293" t="s">
        <v>384</v>
      </c>
    </row>
    <row r="298" spans="1:11">
      <c r="A298" s="294" t="s">
        <v>11</v>
      </c>
      <c r="B298" s="295" t="s">
        <v>379</v>
      </c>
      <c r="C298" s="295" t="s">
        <v>380</v>
      </c>
      <c r="D298" s="295" t="s">
        <v>85</v>
      </c>
      <c r="E298" s="295">
        <v>78</v>
      </c>
      <c r="F298" s="296">
        <v>329.63299999999998</v>
      </c>
      <c r="G298" s="296">
        <v>330.93900000000002</v>
      </c>
      <c r="H298" s="295" t="s">
        <v>505</v>
      </c>
      <c r="I298" s="295" t="s">
        <v>506</v>
      </c>
      <c r="J298" s="295" t="s">
        <v>429</v>
      </c>
      <c r="K298" s="297" t="s">
        <v>384</v>
      </c>
    </row>
    <row r="299" spans="1:11">
      <c r="A299" s="290" t="s">
        <v>11</v>
      </c>
      <c r="B299" s="291" t="s">
        <v>379</v>
      </c>
      <c r="C299" s="291" t="s">
        <v>380</v>
      </c>
      <c r="D299" s="291" t="s">
        <v>85</v>
      </c>
      <c r="E299" s="291">
        <v>78</v>
      </c>
      <c r="F299" s="292">
        <v>330.93900000000002</v>
      </c>
      <c r="G299" s="292">
        <v>334.75900000000001</v>
      </c>
      <c r="H299" s="291" t="s">
        <v>507</v>
      </c>
      <c r="I299" s="291" t="s">
        <v>508</v>
      </c>
      <c r="J299" s="291" t="s">
        <v>429</v>
      </c>
      <c r="K299" s="293" t="s">
        <v>384</v>
      </c>
    </row>
    <row r="300" spans="1:11">
      <c r="A300" s="294" t="s">
        <v>11</v>
      </c>
      <c r="B300" s="295" t="s">
        <v>379</v>
      </c>
      <c r="C300" s="295" t="s">
        <v>380</v>
      </c>
      <c r="D300" s="295" t="s">
        <v>85</v>
      </c>
      <c r="E300" s="295">
        <v>78</v>
      </c>
      <c r="F300" s="296">
        <v>336.81799999999998</v>
      </c>
      <c r="G300" s="296">
        <v>338.88</v>
      </c>
      <c r="H300" s="295" t="s">
        <v>509</v>
      </c>
      <c r="I300" s="295" t="s">
        <v>510</v>
      </c>
      <c r="J300" s="295" t="s">
        <v>429</v>
      </c>
      <c r="K300" s="297" t="s">
        <v>384</v>
      </c>
    </row>
    <row r="301" spans="1:11">
      <c r="A301" s="290" t="s">
        <v>11</v>
      </c>
      <c r="B301" s="291" t="s">
        <v>379</v>
      </c>
      <c r="C301" s="291" t="s">
        <v>380</v>
      </c>
      <c r="D301" s="291" t="s">
        <v>85</v>
      </c>
      <c r="E301" s="291">
        <v>78</v>
      </c>
      <c r="F301" s="292">
        <v>336.81799999999998</v>
      </c>
      <c r="G301" s="292">
        <v>338.88</v>
      </c>
      <c r="H301" s="291" t="s">
        <v>509</v>
      </c>
      <c r="I301" s="291" t="s">
        <v>511</v>
      </c>
      <c r="J301" s="291" t="s">
        <v>429</v>
      </c>
      <c r="K301" s="293" t="s">
        <v>384</v>
      </c>
    </row>
    <row r="302" spans="1:11">
      <c r="A302" s="294" t="s">
        <v>11</v>
      </c>
      <c r="B302" s="295" t="s">
        <v>379</v>
      </c>
      <c r="C302" s="295" t="s">
        <v>380</v>
      </c>
      <c r="D302" s="295" t="s">
        <v>85</v>
      </c>
      <c r="E302" s="295">
        <v>97</v>
      </c>
      <c r="F302" s="296">
        <v>2.1339999999999999</v>
      </c>
      <c r="G302" s="296">
        <v>3</v>
      </c>
      <c r="H302" s="295" t="s">
        <v>512</v>
      </c>
      <c r="I302" s="295" t="s">
        <v>513</v>
      </c>
      <c r="J302" s="295" t="s">
        <v>514</v>
      </c>
      <c r="K302" s="297" t="s">
        <v>384</v>
      </c>
    </row>
    <row r="303" spans="1:11">
      <c r="A303" s="290" t="s">
        <v>11</v>
      </c>
      <c r="B303" s="291" t="s">
        <v>379</v>
      </c>
      <c r="C303" s="291" t="s">
        <v>380</v>
      </c>
      <c r="D303" s="291" t="s">
        <v>85</v>
      </c>
      <c r="E303" s="291">
        <v>97</v>
      </c>
      <c r="F303" s="292">
        <v>3</v>
      </c>
      <c r="G303" s="292">
        <v>5.0049999999999999</v>
      </c>
      <c r="H303" s="291" t="s">
        <v>515</v>
      </c>
      <c r="I303" s="291" t="s">
        <v>516</v>
      </c>
      <c r="J303" s="291" t="s">
        <v>514</v>
      </c>
      <c r="K303" s="293" t="s">
        <v>384</v>
      </c>
    </row>
    <row r="304" spans="1:11">
      <c r="A304" s="294" t="s">
        <v>11</v>
      </c>
      <c r="B304" s="295" t="s">
        <v>379</v>
      </c>
      <c r="C304" s="295" t="s">
        <v>380</v>
      </c>
      <c r="D304" s="295" t="s">
        <v>85</v>
      </c>
      <c r="E304" s="295">
        <v>97</v>
      </c>
      <c r="F304" s="296">
        <v>5.0049999999999999</v>
      </c>
      <c r="G304" s="296">
        <v>6.5170000000000003</v>
      </c>
      <c r="H304" s="295" t="s">
        <v>515</v>
      </c>
      <c r="I304" s="295" t="s">
        <v>517</v>
      </c>
      <c r="J304" s="295" t="s">
        <v>514</v>
      </c>
      <c r="K304" s="297" t="s">
        <v>384</v>
      </c>
    </row>
    <row r="305" spans="1:11">
      <c r="A305" s="290" t="s">
        <v>11</v>
      </c>
      <c r="B305" s="291" t="s">
        <v>379</v>
      </c>
      <c r="C305" s="291" t="s">
        <v>380</v>
      </c>
      <c r="D305" s="291" t="s">
        <v>85</v>
      </c>
      <c r="E305" s="291">
        <v>97</v>
      </c>
      <c r="F305" s="292">
        <v>6.5170000000000003</v>
      </c>
      <c r="G305" s="292">
        <v>9.1470000000000002</v>
      </c>
      <c r="H305" s="291" t="s">
        <v>518</v>
      </c>
      <c r="I305" s="291" t="s">
        <v>519</v>
      </c>
      <c r="J305" s="291" t="s">
        <v>514</v>
      </c>
      <c r="K305" s="293" t="s">
        <v>384</v>
      </c>
    </row>
    <row r="306" spans="1:11">
      <c r="A306" s="294" t="s">
        <v>11</v>
      </c>
      <c r="B306" s="295" t="s">
        <v>379</v>
      </c>
      <c r="C306" s="295" t="s">
        <v>380</v>
      </c>
      <c r="D306" s="295" t="s">
        <v>85</v>
      </c>
      <c r="E306" s="295">
        <v>78</v>
      </c>
      <c r="F306" s="296">
        <v>334.75900000000001</v>
      </c>
      <c r="G306" s="296">
        <v>336.81799999999998</v>
      </c>
      <c r="H306" s="295" t="s">
        <v>520</v>
      </c>
      <c r="I306" s="295" t="s">
        <v>521</v>
      </c>
      <c r="J306" s="295" t="s">
        <v>429</v>
      </c>
      <c r="K306" s="297" t="s">
        <v>384</v>
      </c>
    </row>
    <row r="307" spans="1:11">
      <c r="A307" s="290" t="s">
        <v>11</v>
      </c>
      <c r="B307" s="291" t="s">
        <v>379</v>
      </c>
      <c r="C307" s="291" t="s">
        <v>380</v>
      </c>
      <c r="D307" s="291" t="s">
        <v>85</v>
      </c>
      <c r="E307" s="291">
        <v>78</v>
      </c>
      <c r="F307" s="292">
        <v>334.75900000000001</v>
      </c>
      <c r="G307" s="292">
        <v>336.81799999999998</v>
      </c>
      <c r="H307" s="291" t="s">
        <v>520</v>
      </c>
      <c r="I307" s="291" t="s">
        <v>522</v>
      </c>
      <c r="J307" s="291" t="s">
        <v>429</v>
      </c>
      <c r="K307" s="293" t="s">
        <v>384</v>
      </c>
    </row>
    <row r="308" spans="1:11">
      <c r="A308" s="294" t="s">
        <v>11</v>
      </c>
      <c r="B308" s="295" t="s">
        <v>195</v>
      </c>
      <c r="C308" s="295" t="s">
        <v>523</v>
      </c>
      <c r="D308" s="295" t="s">
        <v>14</v>
      </c>
      <c r="E308" s="295">
        <v>74</v>
      </c>
      <c r="F308" s="296">
        <v>290.75099999999998</v>
      </c>
      <c r="G308" s="296">
        <v>290.78699999999998</v>
      </c>
      <c r="H308" s="295" t="s">
        <v>524</v>
      </c>
      <c r="I308" s="295" t="s">
        <v>525</v>
      </c>
      <c r="J308" s="295" t="s">
        <v>184</v>
      </c>
      <c r="K308" s="297" t="s">
        <v>194</v>
      </c>
    </row>
    <row r="309" spans="1:11">
      <c r="A309" s="290" t="s">
        <v>11</v>
      </c>
      <c r="B309" s="291" t="s">
        <v>195</v>
      </c>
      <c r="C309" s="291" t="s">
        <v>523</v>
      </c>
      <c r="D309" s="291" t="s">
        <v>14</v>
      </c>
      <c r="E309" s="291">
        <v>74</v>
      </c>
      <c r="F309" s="292">
        <v>290.78699999999998</v>
      </c>
      <c r="G309" s="292">
        <v>291.36900000000003</v>
      </c>
      <c r="H309" s="291" t="s">
        <v>526</v>
      </c>
      <c r="I309" s="291" t="s">
        <v>527</v>
      </c>
      <c r="J309" s="291" t="s">
        <v>184</v>
      </c>
      <c r="K309" s="293" t="s">
        <v>194</v>
      </c>
    </row>
    <row r="310" spans="1:11">
      <c r="A310" s="294" t="s">
        <v>11</v>
      </c>
      <c r="B310" s="295" t="s">
        <v>195</v>
      </c>
      <c r="C310" s="295" t="s">
        <v>523</v>
      </c>
      <c r="D310" s="295" t="s">
        <v>14</v>
      </c>
      <c r="E310" s="295">
        <v>74</v>
      </c>
      <c r="F310" s="296">
        <v>290.78699999999998</v>
      </c>
      <c r="G310" s="296">
        <v>291.36900000000003</v>
      </c>
      <c r="H310" s="295" t="s">
        <v>526</v>
      </c>
      <c r="I310" s="295" t="s">
        <v>528</v>
      </c>
      <c r="J310" s="295" t="s">
        <v>184</v>
      </c>
      <c r="K310" s="297" t="s">
        <v>194</v>
      </c>
    </row>
    <row r="311" spans="1:11">
      <c r="A311" s="290" t="s">
        <v>11</v>
      </c>
      <c r="B311" s="291" t="s">
        <v>180</v>
      </c>
      <c r="C311" s="291" t="s">
        <v>523</v>
      </c>
      <c r="D311" s="291" t="s">
        <v>14</v>
      </c>
      <c r="E311" s="291">
        <v>74</v>
      </c>
      <c r="F311" s="292">
        <v>291.36900000000003</v>
      </c>
      <c r="G311" s="292">
        <v>293.26100000000002</v>
      </c>
      <c r="H311" s="291" t="s">
        <v>526</v>
      </c>
      <c r="I311" s="291" t="s">
        <v>529</v>
      </c>
      <c r="J311" s="291" t="s">
        <v>184</v>
      </c>
      <c r="K311" s="293" t="s">
        <v>194</v>
      </c>
    </row>
    <row r="312" spans="1:11">
      <c r="A312" s="294" t="s">
        <v>11</v>
      </c>
      <c r="B312" s="295" t="s">
        <v>195</v>
      </c>
      <c r="C312" s="295" t="s">
        <v>523</v>
      </c>
      <c r="D312" s="295" t="s">
        <v>14</v>
      </c>
      <c r="E312" s="295">
        <v>74</v>
      </c>
      <c r="F312" s="296">
        <v>291.36900000000003</v>
      </c>
      <c r="G312" s="296">
        <v>293.26</v>
      </c>
      <c r="H312" s="295" t="s">
        <v>526</v>
      </c>
      <c r="I312" s="295" t="s">
        <v>530</v>
      </c>
      <c r="J312" s="295" t="s">
        <v>184</v>
      </c>
      <c r="K312" s="297" t="s">
        <v>194</v>
      </c>
    </row>
    <row r="313" spans="1:11">
      <c r="A313" s="290" t="s">
        <v>11</v>
      </c>
      <c r="B313" s="291" t="s">
        <v>195</v>
      </c>
      <c r="C313" s="291" t="s">
        <v>523</v>
      </c>
      <c r="D313" s="291" t="s">
        <v>14</v>
      </c>
      <c r="E313" s="291">
        <v>74</v>
      </c>
      <c r="F313" s="292">
        <v>293.26</v>
      </c>
      <c r="G313" s="292">
        <v>293.96499999999997</v>
      </c>
      <c r="H313" s="291" t="s">
        <v>531</v>
      </c>
      <c r="I313" s="291" t="s">
        <v>532</v>
      </c>
      <c r="J313" s="291" t="s">
        <v>184</v>
      </c>
      <c r="K313" s="293" t="s">
        <v>194</v>
      </c>
    </row>
    <row r="314" spans="1:11">
      <c r="A314" s="294" t="s">
        <v>11</v>
      </c>
      <c r="B314" s="295" t="s">
        <v>195</v>
      </c>
      <c r="C314" s="295" t="s">
        <v>523</v>
      </c>
      <c r="D314" s="295" t="s">
        <v>14</v>
      </c>
      <c r="E314" s="295">
        <v>74</v>
      </c>
      <c r="F314" s="296">
        <v>293.26100000000002</v>
      </c>
      <c r="G314" s="296">
        <v>293.96499999999997</v>
      </c>
      <c r="H314" s="295" t="s">
        <v>531</v>
      </c>
      <c r="I314" s="295" t="s">
        <v>533</v>
      </c>
      <c r="J314" s="295" t="s">
        <v>184</v>
      </c>
      <c r="K314" s="297" t="s">
        <v>194</v>
      </c>
    </row>
    <row r="315" spans="1:11">
      <c r="A315" s="290" t="s">
        <v>11</v>
      </c>
      <c r="B315" s="291" t="s">
        <v>195</v>
      </c>
      <c r="C315" s="291" t="s">
        <v>523</v>
      </c>
      <c r="D315" s="291" t="s">
        <v>14</v>
      </c>
      <c r="E315" s="291">
        <v>74</v>
      </c>
      <c r="F315" s="292">
        <v>293.96499999999997</v>
      </c>
      <c r="G315" s="292">
        <v>300.97899999999998</v>
      </c>
      <c r="H315" s="291" t="s">
        <v>531</v>
      </c>
      <c r="I315" s="291" t="s">
        <v>534</v>
      </c>
      <c r="J315" s="291" t="s">
        <v>184</v>
      </c>
      <c r="K315" s="293" t="s">
        <v>194</v>
      </c>
    </row>
    <row r="316" spans="1:11">
      <c r="A316" s="294" t="s">
        <v>11</v>
      </c>
      <c r="B316" s="295" t="s">
        <v>195</v>
      </c>
      <c r="C316" s="295" t="s">
        <v>523</v>
      </c>
      <c r="D316" s="295" t="s">
        <v>14</v>
      </c>
      <c r="E316" s="295">
        <v>74</v>
      </c>
      <c r="F316" s="296">
        <v>300.97899999999998</v>
      </c>
      <c r="G316" s="296">
        <v>304.07799999999997</v>
      </c>
      <c r="H316" s="295" t="s">
        <v>535</v>
      </c>
      <c r="I316" s="295" t="s">
        <v>536</v>
      </c>
      <c r="J316" s="295" t="s">
        <v>184</v>
      </c>
      <c r="K316" s="297" t="s">
        <v>194</v>
      </c>
    </row>
    <row r="317" spans="1:11">
      <c r="A317" s="290" t="s">
        <v>11</v>
      </c>
      <c r="B317" s="291" t="s">
        <v>195</v>
      </c>
      <c r="C317" s="291" t="s">
        <v>523</v>
      </c>
      <c r="D317" s="291" t="s">
        <v>14</v>
      </c>
      <c r="E317" s="291">
        <v>74</v>
      </c>
      <c r="F317" s="292">
        <v>300.97899999999998</v>
      </c>
      <c r="G317" s="292">
        <v>304.07799999999997</v>
      </c>
      <c r="H317" s="291" t="s">
        <v>535</v>
      </c>
      <c r="I317" s="291" t="s">
        <v>537</v>
      </c>
      <c r="J317" s="291" t="s">
        <v>184</v>
      </c>
      <c r="K317" s="293" t="s">
        <v>194</v>
      </c>
    </row>
    <row r="318" spans="1:11">
      <c r="A318" s="294" t="s">
        <v>11</v>
      </c>
      <c r="B318" s="295" t="s">
        <v>195</v>
      </c>
      <c r="C318" s="295" t="s">
        <v>523</v>
      </c>
      <c r="D318" s="295" t="s">
        <v>14</v>
      </c>
      <c r="E318" s="295">
        <v>74</v>
      </c>
      <c r="F318" s="296">
        <v>304.07799999999997</v>
      </c>
      <c r="G318" s="296">
        <v>309</v>
      </c>
      <c r="H318" s="295" t="s">
        <v>538</v>
      </c>
      <c r="I318" s="295" t="s">
        <v>539</v>
      </c>
      <c r="J318" s="295" t="s">
        <v>184</v>
      </c>
      <c r="K318" s="297" t="s">
        <v>194</v>
      </c>
    </row>
    <row r="319" spans="1:11">
      <c r="A319" s="290" t="s">
        <v>11</v>
      </c>
      <c r="B319" s="291" t="s">
        <v>195</v>
      </c>
      <c r="C319" s="291" t="s">
        <v>523</v>
      </c>
      <c r="D319" s="291" t="s">
        <v>14</v>
      </c>
      <c r="E319" s="291">
        <v>74</v>
      </c>
      <c r="F319" s="292">
        <v>309</v>
      </c>
      <c r="G319" s="292">
        <v>314.54000000000002</v>
      </c>
      <c r="H319" s="291" t="s">
        <v>538</v>
      </c>
      <c r="I319" s="291" t="s">
        <v>540</v>
      </c>
      <c r="J319" s="291" t="s">
        <v>184</v>
      </c>
      <c r="K319" s="293" t="s">
        <v>194</v>
      </c>
    </row>
    <row r="320" spans="1:11">
      <c r="A320" s="294" t="s">
        <v>11</v>
      </c>
      <c r="B320" s="295" t="s">
        <v>195</v>
      </c>
      <c r="C320" s="295" t="s">
        <v>523</v>
      </c>
      <c r="D320" s="295" t="s">
        <v>14</v>
      </c>
      <c r="E320" s="295">
        <v>74</v>
      </c>
      <c r="F320" s="296">
        <v>314.54000000000002</v>
      </c>
      <c r="G320" s="296">
        <v>317.25200000000001</v>
      </c>
      <c r="H320" s="295" t="s">
        <v>541</v>
      </c>
      <c r="I320" s="295" t="s">
        <v>542</v>
      </c>
      <c r="J320" s="295" t="s">
        <v>184</v>
      </c>
      <c r="K320" s="297" t="s">
        <v>194</v>
      </c>
    </row>
    <row r="321" spans="1:11">
      <c r="A321" s="290" t="s">
        <v>11</v>
      </c>
      <c r="B321" s="291" t="s">
        <v>195</v>
      </c>
      <c r="C321" s="291" t="s">
        <v>523</v>
      </c>
      <c r="D321" s="291" t="s">
        <v>14</v>
      </c>
      <c r="E321" s="291">
        <v>74</v>
      </c>
      <c r="F321" s="292">
        <v>314.54000000000002</v>
      </c>
      <c r="G321" s="292">
        <v>317.25200000000001</v>
      </c>
      <c r="H321" s="291" t="s">
        <v>541</v>
      </c>
      <c r="I321" s="291" t="s">
        <v>543</v>
      </c>
      <c r="J321" s="291" t="s">
        <v>184</v>
      </c>
      <c r="K321" s="293" t="s">
        <v>194</v>
      </c>
    </row>
    <row r="322" spans="1:11">
      <c r="A322" s="294" t="s">
        <v>11</v>
      </c>
      <c r="B322" s="295" t="s">
        <v>195</v>
      </c>
      <c r="C322" s="295" t="s">
        <v>523</v>
      </c>
      <c r="D322" s="295" t="s">
        <v>14</v>
      </c>
      <c r="E322" s="295">
        <v>74</v>
      </c>
      <c r="F322" s="296">
        <v>317.25200000000001</v>
      </c>
      <c r="G322" s="296">
        <v>326</v>
      </c>
      <c r="H322" s="295" t="s">
        <v>192</v>
      </c>
      <c r="I322" s="295" t="s">
        <v>544</v>
      </c>
      <c r="J322" s="295" t="s">
        <v>184</v>
      </c>
      <c r="K322" s="297" t="s">
        <v>194</v>
      </c>
    </row>
    <row r="323" spans="1:11">
      <c r="A323" s="290" t="s">
        <v>11</v>
      </c>
      <c r="B323" s="291" t="s">
        <v>195</v>
      </c>
      <c r="C323" s="291" t="s">
        <v>523</v>
      </c>
      <c r="D323" s="291" t="s">
        <v>14</v>
      </c>
      <c r="E323" s="291">
        <v>74</v>
      </c>
      <c r="F323" s="292">
        <v>335.31</v>
      </c>
      <c r="G323" s="292">
        <v>338.31</v>
      </c>
      <c r="H323" s="291" t="s">
        <v>545</v>
      </c>
      <c r="I323" s="291" t="s">
        <v>546</v>
      </c>
      <c r="J323" s="291" t="s">
        <v>184</v>
      </c>
      <c r="K323" s="293" t="s">
        <v>194</v>
      </c>
    </row>
    <row r="324" spans="1:11">
      <c r="A324" s="294" t="s">
        <v>11</v>
      </c>
      <c r="B324" s="295" t="s">
        <v>195</v>
      </c>
      <c r="C324" s="295" t="s">
        <v>523</v>
      </c>
      <c r="D324" s="295" t="s">
        <v>14</v>
      </c>
      <c r="E324" s="295">
        <v>74</v>
      </c>
      <c r="F324" s="296">
        <v>335.31</v>
      </c>
      <c r="G324" s="296">
        <v>338.31</v>
      </c>
      <c r="H324" s="295" t="s">
        <v>545</v>
      </c>
      <c r="I324" s="295" t="s">
        <v>547</v>
      </c>
      <c r="J324" s="295" t="s">
        <v>184</v>
      </c>
      <c r="K324" s="297" t="s">
        <v>194</v>
      </c>
    </row>
    <row r="325" spans="1:11">
      <c r="A325" s="290" t="s">
        <v>11</v>
      </c>
      <c r="B325" s="291" t="s">
        <v>195</v>
      </c>
      <c r="C325" s="291" t="s">
        <v>523</v>
      </c>
      <c r="D325" s="291" t="s">
        <v>14</v>
      </c>
      <c r="E325" s="291">
        <v>74</v>
      </c>
      <c r="F325" s="292">
        <v>338.31</v>
      </c>
      <c r="G325" s="292">
        <v>350</v>
      </c>
      <c r="H325" s="291" t="s">
        <v>548</v>
      </c>
      <c r="I325" s="291" t="s">
        <v>549</v>
      </c>
      <c r="J325" s="291" t="s">
        <v>184</v>
      </c>
      <c r="K325" s="293" t="s">
        <v>194</v>
      </c>
    </row>
    <row r="326" spans="1:11">
      <c r="A326" s="294" t="s">
        <v>11</v>
      </c>
      <c r="B326" s="295" t="s">
        <v>195</v>
      </c>
      <c r="C326" s="295" t="s">
        <v>523</v>
      </c>
      <c r="D326" s="295" t="s">
        <v>14</v>
      </c>
      <c r="E326" s="295">
        <v>74</v>
      </c>
      <c r="F326" s="296">
        <v>350</v>
      </c>
      <c r="G326" s="296">
        <v>362.04399999999998</v>
      </c>
      <c r="H326" s="295" t="s">
        <v>548</v>
      </c>
      <c r="I326" s="295" t="s">
        <v>550</v>
      </c>
      <c r="J326" s="295" t="s">
        <v>184</v>
      </c>
      <c r="K326" s="297" t="s">
        <v>194</v>
      </c>
    </row>
    <row r="327" spans="1:11">
      <c r="A327" s="290" t="s">
        <v>11</v>
      </c>
      <c r="B327" s="291" t="s">
        <v>195</v>
      </c>
      <c r="C327" s="291" t="s">
        <v>523</v>
      </c>
      <c r="D327" s="291" t="s">
        <v>14</v>
      </c>
      <c r="E327" s="291">
        <v>74</v>
      </c>
      <c r="F327" s="292">
        <v>362.04399999999998</v>
      </c>
      <c r="G327" s="292">
        <v>364.67099999999999</v>
      </c>
      <c r="H327" s="291" t="s">
        <v>551</v>
      </c>
      <c r="I327" s="291" t="s">
        <v>552</v>
      </c>
      <c r="J327" s="291" t="s">
        <v>184</v>
      </c>
      <c r="K327" s="293" t="s">
        <v>194</v>
      </c>
    </row>
    <row r="328" spans="1:11">
      <c r="A328" s="294" t="s">
        <v>11</v>
      </c>
      <c r="B328" s="295" t="s">
        <v>195</v>
      </c>
      <c r="C328" s="295" t="s">
        <v>523</v>
      </c>
      <c r="D328" s="295" t="s">
        <v>14</v>
      </c>
      <c r="E328" s="295">
        <v>74</v>
      </c>
      <c r="F328" s="296">
        <v>362.04399999999998</v>
      </c>
      <c r="G328" s="296">
        <v>364.67099999999999</v>
      </c>
      <c r="H328" s="295" t="s">
        <v>551</v>
      </c>
      <c r="I328" s="295" t="s">
        <v>553</v>
      </c>
      <c r="J328" s="295" t="s">
        <v>184</v>
      </c>
      <c r="K328" s="297" t="s">
        <v>194</v>
      </c>
    </row>
    <row r="329" spans="1:11">
      <c r="A329" s="290" t="s">
        <v>11</v>
      </c>
      <c r="B329" s="291" t="s">
        <v>195</v>
      </c>
      <c r="C329" s="291" t="s">
        <v>523</v>
      </c>
      <c r="D329" s="291" t="s">
        <v>14</v>
      </c>
      <c r="E329" s="291">
        <v>74</v>
      </c>
      <c r="F329" s="292">
        <v>364.67099999999999</v>
      </c>
      <c r="G329" s="292">
        <v>370</v>
      </c>
      <c r="H329" s="291" t="s">
        <v>554</v>
      </c>
      <c r="I329" s="291" t="s">
        <v>555</v>
      </c>
      <c r="J329" s="291" t="s">
        <v>184</v>
      </c>
      <c r="K329" s="293" t="s">
        <v>194</v>
      </c>
    </row>
    <row r="330" spans="1:11">
      <c r="A330" s="294" t="s">
        <v>11</v>
      </c>
      <c r="B330" s="295" t="s">
        <v>195</v>
      </c>
      <c r="C330" s="295" t="s">
        <v>523</v>
      </c>
      <c r="D330" s="295" t="s">
        <v>14</v>
      </c>
      <c r="E330" s="295">
        <v>74</v>
      </c>
      <c r="F330" s="296">
        <v>370</v>
      </c>
      <c r="G330" s="296">
        <v>375.471</v>
      </c>
      <c r="H330" s="295" t="s">
        <v>554</v>
      </c>
      <c r="I330" s="295" t="s">
        <v>556</v>
      </c>
      <c r="J330" s="295" t="s">
        <v>184</v>
      </c>
      <c r="K330" s="297" t="s">
        <v>194</v>
      </c>
    </row>
    <row r="331" spans="1:11">
      <c r="A331" s="290" t="s">
        <v>11</v>
      </c>
      <c r="B331" s="291" t="s">
        <v>195</v>
      </c>
      <c r="C331" s="291" t="s">
        <v>523</v>
      </c>
      <c r="D331" s="291" t="s">
        <v>14</v>
      </c>
      <c r="E331" s="291">
        <v>74</v>
      </c>
      <c r="F331" s="292">
        <v>375.471</v>
      </c>
      <c r="G331" s="292">
        <v>378.45800000000003</v>
      </c>
      <c r="H331" s="291" t="s">
        <v>557</v>
      </c>
      <c r="I331" s="291" t="s">
        <v>558</v>
      </c>
      <c r="J331" s="291" t="s">
        <v>184</v>
      </c>
      <c r="K331" s="293" t="s">
        <v>194</v>
      </c>
    </row>
    <row r="332" spans="1:11">
      <c r="A332" s="294" t="s">
        <v>11</v>
      </c>
      <c r="B332" s="295" t="s">
        <v>195</v>
      </c>
      <c r="C332" s="295" t="s">
        <v>523</v>
      </c>
      <c r="D332" s="295" t="s">
        <v>14</v>
      </c>
      <c r="E332" s="295">
        <v>74</v>
      </c>
      <c r="F332" s="296">
        <v>375.471</v>
      </c>
      <c r="G332" s="296">
        <v>378.45800000000003</v>
      </c>
      <c r="H332" s="295" t="s">
        <v>557</v>
      </c>
      <c r="I332" s="295" t="s">
        <v>559</v>
      </c>
      <c r="J332" s="295" t="s">
        <v>184</v>
      </c>
      <c r="K332" s="297" t="s">
        <v>194</v>
      </c>
    </row>
    <row r="333" spans="1:11">
      <c r="A333" s="290" t="s">
        <v>11</v>
      </c>
      <c r="B333" s="291" t="s">
        <v>195</v>
      </c>
      <c r="C333" s="291" t="s">
        <v>523</v>
      </c>
      <c r="D333" s="291" t="s">
        <v>14</v>
      </c>
      <c r="E333" s="291">
        <v>74</v>
      </c>
      <c r="F333" s="292">
        <v>378.45800000000003</v>
      </c>
      <c r="G333" s="292">
        <v>389</v>
      </c>
      <c r="H333" s="291" t="s">
        <v>560</v>
      </c>
      <c r="I333" s="291" t="s">
        <v>561</v>
      </c>
      <c r="J333" s="291" t="s">
        <v>184</v>
      </c>
      <c r="K333" s="293" t="s">
        <v>194</v>
      </c>
    </row>
    <row r="334" spans="1:11">
      <c r="A334" s="294" t="s">
        <v>11</v>
      </c>
      <c r="B334" s="295" t="s">
        <v>195</v>
      </c>
      <c r="C334" s="295" t="s">
        <v>523</v>
      </c>
      <c r="D334" s="295" t="s">
        <v>14</v>
      </c>
      <c r="E334" s="295">
        <v>74</v>
      </c>
      <c r="F334" s="296">
        <v>389</v>
      </c>
      <c r="G334" s="296">
        <v>399.34100000000001</v>
      </c>
      <c r="H334" s="295" t="s">
        <v>560</v>
      </c>
      <c r="I334" s="295" t="s">
        <v>562</v>
      </c>
      <c r="J334" s="295" t="s">
        <v>184</v>
      </c>
      <c r="K334" s="297" t="s">
        <v>194</v>
      </c>
    </row>
    <row r="335" spans="1:11">
      <c r="A335" s="290" t="s">
        <v>11</v>
      </c>
      <c r="B335" s="291" t="s">
        <v>195</v>
      </c>
      <c r="C335" s="291" t="s">
        <v>523</v>
      </c>
      <c r="D335" s="291" t="s">
        <v>14</v>
      </c>
      <c r="E335" s="291">
        <v>74</v>
      </c>
      <c r="F335" s="292">
        <v>399.34100000000001</v>
      </c>
      <c r="G335" s="292">
        <v>400.94099999999997</v>
      </c>
      <c r="H335" s="291" t="s">
        <v>563</v>
      </c>
      <c r="I335" s="291" t="s">
        <v>564</v>
      </c>
      <c r="J335" s="291" t="s">
        <v>184</v>
      </c>
      <c r="K335" s="293" t="s">
        <v>194</v>
      </c>
    </row>
    <row r="336" spans="1:11">
      <c r="A336" s="294" t="s">
        <v>11</v>
      </c>
      <c r="B336" s="295" t="s">
        <v>195</v>
      </c>
      <c r="C336" s="295" t="s">
        <v>523</v>
      </c>
      <c r="D336" s="295" t="s">
        <v>14</v>
      </c>
      <c r="E336" s="295">
        <v>74</v>
      </c>
      <c r="F336" s="296">
        <v>400.94099999999997</v>
      </c>
      <c r="G336" s="296">
        <v>403.13299999999998</v>
      </c>
      <c r="H336" s="295" t="s">
        <v>565</v>
      </c>
      <c r="I336" s="295" t="s">
        <v>566</v>
      </c>
      <c r="J336" s="295" t="s">
        <v>184</v>
      </c>
      <c r="K336" s="297" t="s">
        <v>194</v>
      </c>
    </row>
    <row r="337" spans="1:11">
      <c r="A337" s="290" t="s">
        <v>11</v>
      </c>
      <c r="B337" s="291" t="s">
        <v>195</v>
      </c>
      <c r="C337" s="291" t="s">
        <v>523</v>
      </c>
      <c r="D337" s="291" t="s">
        <v>14</v>
      </c>
      <c r="E337" s="291">
        <v>74</v>
      </c>
      <c r="F337" s="292">
        <v>400.94099999999997</v>
      </c>
      <c r="G337" s="292">
        <v>403.13299999999998</v>
      </c>
      <c r="H337" s="291" t="s">
        <v>565</v>
      </c>
      <c r="I337" s="291" t="s">
        <v>567</v>
      </c>
      <c r="J337" s="291" t="s">
        <v>184</v>
      </c>
      <c r="K337" s="293" t="s">
        <v>194</v>
      </c>
    </row>
    <row r="338" spans="1:11">
      <c r="A338" s="294" t="s">
        <v>11</v>
      </c>
      <c r="B338" s="295" t="s">
        <v>195</v>
      </c>
      <c r="C338" s="295" t="s">
        <v>523</v>
      </c>
      <c r="D338" s="295" t="s">
        <v>14</v>
      </c>
      <c r="E338" s="295">
        <v>74</v>
      </c>
      <c r="F338" s="296">
        <v>403.13299999999998</v>
      </c>
      <c r="G338" s="296">
        <v>403.25799999999998</v>
      </c>
      <c r="H338" s="295" t="s">
        <v>568</v>
      </c>
      <c r="I338" s="295" t="s">
        <v>569</v>
      </c>
      <c r="J338" s="295" t="s">
        <v>184</v>
      </c>
      <c r="K338" s="297" t="s">
        <v>194</v>
      </c>
    </row>
    <row r="339" spans="1:11">
      <c r="A339" s="290" t="s">
        <v>11</v>
      </c>
      <c r="B339" s="291" t="s">
        <v>195</v>
      </c>
      <c r="C339" s="291" t="s">
        <v>523</v>
      </c>
      <c r="D339" s="291" t="s">
        <v>14</v>
      </c>
      <c r="E339" s="291">
        <v>74</v>
      </c>
      <c r="F339" s="292">
        <v>403.25799999999998</v>
      </c>
      <c r="G339" s="292">
        <v>406.37099999999998</v>
      </c>
      <c r="H339" s="291" t="s">
        <v>570</v>
      </c>
      <c r="I339" s="291" t="s">
        <v>571</v>
      </c>
      <c r="J339" s="291" t="s">
        <v>184</v>
      </c>
      <c r="K339" s="293" t="s">
        <v>194</v>
      </c>
    </row>
    <row r="340" spans="1:11">
      <c r="A340" s="294" t="s">
        <v>11</v>
      </c>
      <c r="B340" s="295" t="s">
        <v>195</v>
      </c>
      <c r="C340" s="295" t="s">
        <v>523</v>
      </c>
      <c r="D340" s="295" t="s">
        <v>14</v>
      </c>
      <c r="E340" s="295">
        <v>74</v>
      </c>
      <c r="F340" s="296">
        <v>403.25799999999998</v>
      </c>
      <c r="G340" s="296">
        <v>406.37099999999998</v>
      </c>
      <c r="H340" s="295" t="s">
        <v>570</v>
      </c>
      <c r="I340" s="295" t="s">
        <v>572</v>
      </c>
      <c r="J340" s="295" t="s">
        <v>184</v>
      </c>
      <c r="K340" s="297" t="s">
        <v>194</v>
      </c>
    </row>
    <row r="341" spans="1:11">
      <c r="A341" s="290" t="s">
        <v>11</v>
      </c>
      <c r="B341" s="291" t="s">
        <v>195</v>
      </c>
      <c r="C341" s="291" t="s">
        <v>523</v>
      </c>
      <c r="D341" s="291" t="s">
        <v>14</v>
      </c>
      <c r="E341" s="291">
        <v>74</v>
      </c>
      <c r="F341" s="292">
        <v>406.37099999999998</v>
      </c>
      <c r="G341" s="292">
        <v>416</v>
      </c>
      <c r="H341" s="291" t="s">
        <v>573</v>
      </c>
      <c r="I341" s="291" t="s">
        <v>574</v>
      </c>
      <c r="J341" s="291" t="s">
        <v>184</v>
      </c>
      <c r="K341" s="293" t="s">
        <v>194</v>
      </c>
    </row>
    <row r="342" spans="1:11">
      <c r="A342" s="294" t="s">
        <v>11</v>
      </c>
      <c r="B342" s="295" t="s">
        <v>195</v>
      </c>
      <c r="C342" s="295" t="s">
        <v>523</v>
      </c>
      <c r="D342" s="295" t="s">
        <v>14</v>
      </c>
      <c r="E342" s="295">
        <v>74</v>
      </c>
      <c r="F342" s="296">
        <v>416</v>
      </c>
      <c r="G342" s="296">
        <v>426.60399999999998</v>
      </c>
      <c r="H342" s="295" t="s">
        <v>573</v>
      </c>
      <c r="I342" s="295" t="s">
        <v>575</v>
      </c>
      <c r="J342" s="295" t="s">
        <v>184</v>
      </c>
      <c r="K342" s="297" t="s">
        <v>194</v>
      </c>
    </row>
    <row r="343" spans="1:11">
      <c r="A343" s="290" t="s">
        <v>11</v>
      </c>
      <c r="B343" s="291" t="s">
        <v>195</v>
      </c>
      <c r="C343" s="291" t="s">
        <v>523</v>
      </c>
      <c r="D343" s="291" t="s">
        <v>14</v>
      </c>
      <c r="E343" s="291">
        <v>74</v>
      </c>
      <c r="F343" s="292">
        <v>426.60399999999998</v>
      </c>
      <c r="G343" s="292">
        <v>429.572</v>
      </c>
      <c r="H343" s="291" t="s">
        <v>576</v>
      </c>
      <c r="I343" s="291" t="s">
        <v>577</v>
      </c>
      <c r="J343" s="291" t="s">
        <v>184</v>
      </c>
      <c r="K343" s="293" t="s">
        <v>194</v>
      </c>
    </row>
    <row r="344" spans="1:11">
      <c r="A344" s="294" t="s">
        <v>11</v>
      </c>
      <c r="B344" s="295" t="s">
        <v>195</v>
      </c>
      <c r="C344" s="295" t="s">
        <v>523</v>
      </c>
      <c r="D344" s="295" t="s">
        <v>14</v>
      </c>
      <c r="E344" s="295">
        <v>74</v>
      </c>
      <c r="F344" s="296">
        <v>426.60399999999998</v>
      </c>
      <c r="G344" s="296">
        <v>429.572</v>
      </c>
      <c r="H344" s="295" t="s">
        <v>576</v>
      </c>
      <c r="I344" s="295" t="s">
        <v>578</v>
      </c>
      <c r="J344" s="295" t="s">
        <v>184</v>
      </c>
      <c r="K344" s="297" t="s">
        <v>194</v>
      </c>
    </row>
    <row r="345" spans="1:11">
      <c r="A345" s="290" t="s">
        <v>11</v>
      </c>
      <c r="B345" s="291" t="s">
        <v>195</v>
      </c>
      <c r="C345" s="291" t="s">
        <v>523</v>
      </c>
      <c r="D345" s="291" t="s">
        <v>14</v>
      </c>
      <c r="E345" s="291">
        <v>74</v>
      </c>
      <c r="F345" s="292">
        <v>429.572</v>
      </c>
      <c r="G345" s="292">
        <v>440</v>
      </c>
      <c r="H345" s="291" t="s">
        <v>579</v>
      </c>
      <c r="I345" s="291" t="s">
        <v>580</v>
      </c>
      <c r="J345" s="291" t="s">
        <v>184</v>
      </c>
      <c r="K345" s="293" t="s">
        <v>194</v>
      </c>
    </row>
    <row r="346" spans="1:11">
      <c r="A346" s="294" t="s">
        <v>11</v>
      </c>
      <c r="B346" s="295" t="s">
        <v>195</v>
      </c>
      <c r="C346" s="295" t="s">
        <v>523</v>
      </c>
      <c r="D346" s="295" t="s">
        <v>14</v>
      </c>
      <c r="E346" s="295">
        <v>74</v>
      </c>
      <c r="F346" s="296">
        <v>440</v>
      </c>
      <c r="G346" s="296">
        <v>450.62299999999999</v>
      </c>
      <c r="H346" s="295" t="s">
        <v>579</v>
      </c>
      <c r="I346" s="295" t="s">
        <v>581</v>
      </c>
      <c r="J346" s="295" t="s">
        <v>184</v>
      </c>
      <c r="K346" s="297" t="s">
        <v>194</v>
      </c>
    </row>
    <row r="347" spans="1:11">
      <c r="A347" s="290" t="s">
        <v>11</v>
      </c>
      <c r="B347" s="291" t="s">
        <v>195</v>
      </c>
      <c r="C347" s="291" t="s">
        <v>523</v>
      </c>
      <c r="D347" s="291" t="s">
        <v>14</v>
      </c>
      <c r="E347" s="291">
        <v>74</v>
      </c>
      <c r="F347" s="292">
        <v>450.62299999999999</v>
      </c>
      <c r="G347" s="292">
        <v>453.32100000000003</v>
      </c>
      <c r="H347" s="291" t="s">
        <v>582</v>
      </c>
      <c r="I347" s="291" t="s">
        <v>583</v>
      </c>
      <c r="J347" s="291" t="s">
        <v>184</v>
      </c>
      <c r="K347" s="293" t="s">
        <v>194</v>
      </c>
    </row>
    <row r="348" spans="1:11">
      <c r="A348" s="294" t="s">
        <v>11</v>
      </c>
      <c r="B348" s="295" t="s">
        <v>195</v>
      </c>
      <c r="C348" s="295" t="s">
        <v>523</v>
      </c>
      <c r="D348" s="295" t="s">
        <v>14</v>
      </c>
      <c r="E348" s="295">
        <v>74</v>
      </c>
      <c r="F348" s="296">
        <v>450.62299999999999</v>
      </c>
      <c r="G348" s="296">
        <v>453.32100000000003</v>
      </c>
      <c r="H348" s="295" t="s">
        <v>582</v>
      </c>
      <c r="I348" s="295" t="s">
        <v>584</v>
      </c>
      <c r="J348" s="295" t="s">
        <v>184</v>
      </c>
      <c r="K348" s="297" t="s">
        <v>194</v>
      </c>
    </row>
    <row r="349" spans="1:11">
      <c r="A349" s="290" t="s">
        <v>11</v>
      </c>
      <c r="B349" s="291" t="s">
        <v>195</v>
      </c>
      <c r="C349" s="291" t="s">
        <v>523</v>
      </c>
      <c r="D349" s="291" t="s">
        <v>14</v>
      </c>
      <c r="E349" s="291">
        <v>74</v>
      </c>
      <c r="F349" s="292">
        <v>453.32100000000003</v>
      </c>
      <c r="G349" s="292">
        <v>464</v>
      </c>
      <c r="H349" s="291" t="s">
        <v>585</v>
      </c>
      <c r="I349" s="291" t="s">
        <v>586</v>
      </c>
      <c r="J349" s="291" t="s">
        <v>184</v>
      </c>
      <c r="K349" s="293" t="s">
        <v>194</v>
      </c>
    </row>
    <row r="350" spans="1:11">
      <c r="A350" s="294" t="s">
        <v>11</v>
      </c>
      <c r="B350" s="295" t="s">
        <v>195</v>
      </c>
      <c r="C350" s="295" t="s">
        <v>523</v>
      </c>
      <c r="D350" s="295" t="s">
        <v>14</v>
      </c>
      <c r="E350" s="295">
        <v>74</v>
      </c>
      <c r="F350" s="296">
        <v>464</v>
      </c>
      <c r="G350" s="296">
        <v>474.98899999999998</v>
      </c>
      <c r="H350" s="295" t="s">
        <v>585</v>
      </c>
      <c r="I350" s="295" t="s">
        <v>587</v>
      </c>
      <c r="J350" s="295" t="s">
        <v>184</v>
      </c>
      <c r="K350" s="297" t="s">
        <v>194</v>
      </c>
    </row>
    <row r="351" spans="1:11">
      <c r="A351" s="290" t="s">
        <v>11</v>
      </c>
      <c r="B351" s="291" t="s">
        <v>195</v>
      </c>
      <c r="C351" s="291" t="s">
        <v>523</v>
      </c>
      <c r="D351" s="291" t="s">
        <v>14</v>
      </c>
      <c r="E351" s="291">
        <v>74</v>
      </c>
      <c r="F351" s="292">
        <v>474.98899999999998</v>
      </c>
      <c r="G351" s="292">
        <v>477.84699999999998</v>
      </c>
      <c r="H351" s="291" t="s">
        <v>588</v>
      </c>
      <c r="I351" s="291" t="s">
        <v>589</v>
      </c>
      <c r="J351" s="291" t="s">
        <v>184</v>
      </c>
      <c r="K351" s="293" t="s">
        <v>194</v>
      </c>
    </row>
    <row r="352" spans="1:11">
      <c r="A352" s="294" t="s">
        <v>11</v>
      </c>
      <c r="B352" s="295" t="s">
        <v>195</v>
      </c>
      <c r="C352" s="295" t="s">
        <v>523</v>
      </c>
      <c r="D352" s="295" t="s">
        <v>14</v>
      </c>
      <c r="E352" s="295">
        <v>74</v>
      </c>
      <c r="F352" s="296">
        <v>474.98899999999998</v>
      </c>
      <c r="G352" s="296">
        <v>477.84699999999998</v>
      </c>
      <c r="H352" s="295" t="s">
        <v>588</v>
      </c>
      <c r="I352" s="295" t="s">
        <v>590</v>
      </c>
      <c r="J352" s="295" t="s">
        <v>184</v>
      </c>
      <c r="K352" s="297" t="s">
        <v>194</v>
      </c>
    </row>
    <row r="353" spans="1:11">
      <c r="A353" s="290" t="s">
        <v>11</v>
      </c>
      <c r="B353" s="291" t="s">
        <v>195</v>
      </c>
      <c r="C353" s="291" t="s">
        <v>523</v>
      </c>
      <c r="D353" s="291" t="s">
        <v>14</v>
      </c>
      <c r="E353" s="291">
        <v>74</v>
      </c>
      <c r="F353" s="292">
        <v>477.84699999999998</v>
      </c>
      <c r="G353" s="292">
        <v>487</v>
      </c>
      <c r="H353" s="291" t="s">
        <v>591</v>
      </c>
      <c r="I353" s="291" t="s">
        <v>592</v>
      </c>
      <c r="J353" s="291" t="s">
        <v>184</v>
      </c>
      <c r="K353" s="293" t="s">
        <v>194</v>
      </c>
    </row>
    <row r="354" spans="1:11">
      <c r="A354" s="294" t="s">
        <v>11</v>
      </c>
      <c r="B354" s="295" t="s">
        <v>195</v>
      </c>
      <c r="C354" s="295" t="s">
        <v>523</v>
      </c>
      <c r="D354" s="295" t="s">
        <v>14</v>
      </c>
      <c r="E354" s="295">
        <v>74</v>
      </c>
      <c r="F354" s="296">
        <v>487</v>
      </c>
      <c r="G354" s="296">
        <v>492</v>
      </c>
      <c r="H354" s="295" t="s">
        <v>591</v>
      </c>
      <c r="I354" s="295">
        <v>487492</v>
      </c>
      <c r="J354" s="295" t="s">
        <v>184</v>
      </c>
      <c r="K354" s="297" t="s">
        <v>194</v>
      </c>
    </row>
    <row r="355" spans="1:11">
      <c r="A355" s="290" t="s">
        <v>11</v>
      </c>
      <c r="B355" s="291" t="s">
        <v>195</v>
      </c>
      <c r="C355" s="291" t="s">
        <v>523</v>
      </c>
      <c r="D355" s="291" t="s">
        <v>14</v>
      </c>
      <c r="E355" s="291">
        <v>74</v>
      </c>
      <c r="F355" s="292">
        <v>492</v>
      </c>
      <c r="G355" s="292">
        <v>498.77</v>
      </c>
      <c r="H355" s="291" t="s">
        <v>591</v>
      </c>
      <c r="I355" s="291">
        <v>492499</v>
      </c>
      <c r="J355" s="291" t="s">
        <v>184</v>
      </c>
      <c r="K355" s="293" t="s">
        <v>194</v>
      </c>
    </row>
    <row r="356" spans="1:11">
      <c r="A356" s="298" t="s">
        <v>11</v>
      </c>
      <c r="B356" s="299" t="s">
        <v>195</v>
      </c>
      <c r="C356" s="299" t="s">
        <v>523</v>
      </c>
      <c r="D356" s="299" t="s">
        <v>14</v>
      </c>
      <c r="E356" s="299">
        <v>74</v>
      </c>
      <c r="F356" s="300">
        <v>498.77</v>
      </c>
      <c r="G356" s="300">
        <v>499.37099999999998</v>
      </c>
      <c r="H356" s="299" t="s">
        <v>591</v>
      </c>
      <c r="I356" s="299" t="s">
        <v>593</v>
      </c>
      <c r="J356" s="301" t="s">
        <v>184</v>
      </c>
      <c r="K356" s="302" t="s">
        <v>194</v>
      </c>
    </row>
    <row r="357" spans="1:11">
      <c r="A357" s="303" t="s">
        <v>11</v>
      </c>
      <c r="B357" s="304" t="s">
        <v>195</v>
      </c>
      <c r="C357" s="304" t="s">
        <v>523</v>
      </c>
      <c r="D357" s="304" t="s">
        <v>14</v>
      </c>
      <c r="E357" s="304">
        <v>74</v>
      </c>
      <c r="F357" s="305">
        <v>498.77</v>
      </c>
      <c r="G357" s="305">
        <v>499.38799999999998</v>
      </c>
      <c r="H357" s="304" t="s">
        <v>591</v>
      </c>
      <c r="I357" s="304" t="s">
        <v>594</v>
      </c>
      <c r="J357" s="306" t="s">
        <v>184</v>
      </c>
      <c r="K357" s="307" t="s">
        <v>194</v>
      </c>
    </row>
    <row r="358" spans="1:11">
      <c r="A358" s="298" t="s">
        <v>11</v>
      </c>
      <c r="B358" s="299" t="s">
        <v>195</v>
      </c>
      <c r="C358" s="299" t="s">
        <v>523</v>
      </c>
      <c r="D358" s="299" t="s">
        <v>14</v>
      </c>
      <c r="E358" s="299">
        <v>74</v>
      </c>
      <c r="F358" s="300">
        <v>499.37099999999998</v>
      </c>
      <c r="G358" s="300">
        <v>501.30900000000003</v>
      </c>
      <c r="H358" s="299" t="s">
        <v>595</v>
      </c>
      <c r="I358" s="299" t="s">
        <v>596</v>
      </c>
      <c r="J358" s="301" t="s">
        <v>184</v>
      </c>
      <c r="K358" s="302" t="s">
        <v>194</v>
      </c>
    </row>
    <row r="359" spans="1:11">
      <c r="A359" s="303" t="s">
        <v>11</v>
      </c>
      <c r="B359" s="304" t="s">
        <v>195</v>
      </c>
      <c r="C359" s="304" t="s">
        <v>523</v>
      </c>
      <c r="D359" s="304" t="s">
        <v>14</v>
      </c>
      <c r="E359" s="304">
        <v>74</v>
      </c>
      <c r="F359" s="305">
        <v>499.38799999999998</v>
      </c>
      <c r="G359" s="305">
        <v>501.30900000000003</v>
      </c>
      <c r="H359" s="304" t="s">
        <v>595</v>
      </c>
      <c r="I359" s="304" t="s">
        <v>597</v>
      </c>
      <c r="J359" s="306" t="s">
        <v>184</v>
      </c>
      <c r="K359" s="30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5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27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27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27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27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27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27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27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27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27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27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27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27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27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27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27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27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27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27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27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27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27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27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27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27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27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27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27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27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27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27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27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27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27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27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27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27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27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27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27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27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27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27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27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27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27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27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27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27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27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27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27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27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27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27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27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27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27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27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27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27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27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27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27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27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27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27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27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27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27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27" t="s">
        <v>818</v>
      </c>
      <c r="D75" s="332" t="s">
        <v>819</v>
      </c>
      <c r="E75" s="333" t="s">
        <v>636</v>
      </c>
      <c r="F75" s="333" t="s">
        <v>608</v>
      </c>
      <c r="G75" s="333" t="s">
        <v>618</v>
      </c>
      <c r="H75" s="333" t="s">
        <v>609</v>
      </c>
      <c r="I75" s="333">
        <v>1</v>
      </c>
      <c r="J75" s="334">
        <v>1</v>
      </c>
      <c r="K75" s="335" t="s">
        <v>618</v>
      </c>
    </row>
    <row r="76" spans="1:11">
      <c r="A76" s="227" t="s">
        <v>820</v>
      </c>
    </row>
    <row r="77" spans="1:11">
      <c r="A77" s="227" t="s">
        <v>821</v>
      </c>
    </row>
    <row r="78" spans="1:11">
      <c r="A78" s="227" t="s">
        <v>822</v>
      </c>
    </row>
    <row r="79" spans="1:11">
      <c r="A79" s="227" t="s">
        <v>823</v>
      </c>
    </row>
    <row r="80" spans="1:11">
      <c r="A80" s="227" t="s">
        <v>824</v>
      </c>
    </row>
    <row r="81" spans="1:1">
      <c r="A81" s="227" t="s">
        <v>825</v>
      </c>
    </row>
    <row r="82" spans="1:1">
      <c r="A82" t="s">
        <v>826</v>
      </c>
    </row>
    <row r="83" spans="1:1">
      <c r="A83" s="227" t="s">
        <v>827</v>
      </c>
    </row>
    <row r="84" spans="1:1">
      <c r="A84" s="227" t="s">
        <v>828</v>
      </c>
    </row>
    <row r="85" spans="1:1">
      <c r="A85" s="227" t="s">
        <v>829</v>
      </c>
    </row>
    <row r="86" spans="1:1">
      <c r="A86" s="227" t="s">
        <v>830</v>
      </c>
    </row>
    <row r="87" spans="1:1">
      <c r="A87" s="227" t="s">
        <v>831</v>
      </c>
    </row>
    <row r="88" spans="1:1">
      <c r="A88" s="227" t="s">
        <v>832</v>
      </c>
    </row>
    <row r="89" spans="1:1">
      <c r="A89" s="227" t="s">
        <v>833</v>
      </c>
    </row>
    <row r="90" spans="1:1">
      <c r="A90" s="227" t="s">
        <v>834</v>
      </c>
    </row>
    <row r="91" spans="1:1">
      <c r="A91" s="227" t="s">
        <v>835</v>
      </c>
    </row>
    <row r="92" spans="1:1">
      <c r="A92" s="227" t="s">
        <v>836</v>
      </c>
    </row>
    <row r="93" spans="1:1">
      <c r="A93" s="227" t="s">
        <v>837</v>
      </c>
    </row>
    <row r="94" spans="1:1">
      <c r="A94" s="227" t="s">
        <v>838</v>
      </c>
    </row>
    <row r="95" spans="1:1">
      <c r="A95" s="227" t="s">
        <v>839</v>
      </c>
    </row>
    <row r="96" spans="1:1">
      <c r="A96" s="227" t="s">
        <v>840</v>
      </c>
    </row>
    <row r="97" spans="1:1">
      <c r="A97" s="227" t="s">
        <v>841</v>
      </c>
    </row>
    <row r="98" spans="1:1">
      <c r="A98" s="227" t="s">
        <v>842</v>
      </c>
    </row>
    <row r="99" spans="1:1">
      <c r="A99" s="227" t="s">
        <v>843</v>
      </c>
    </row>
    <row r="100" spans="1:1">
      <c r="A100" s="227" t="s">
        <v>844</v>
      </c>
    </row>
    <row r="101" spans="1:1">
      <c r="A101" s="227" t="s">
        <v>845</v>
      </c>
    </row>
    <row r="102" spans="1:1">
      <c r="A102" s="227" t="s">
        <v>846</v>
      </c>
    </row>
    <row r="103" spans="1:1">
      <c r="A103" s="227" t="s">
        <v>847</v>
      </c>
    </row>
    <row r="104" spans="1:1">
      <c r="A104" s="227" t="s">
        <v>848</v>
      </c>
    </row>
    <row r="105" spans="1:1">
      <c r="A105" s="227" t="s">
        <v>849</v>
      </c>
    </row>
    <row r="106" spans="1:1">
      <c r="A106" s="227" t="s">
        <v>850</v>
      </c>
    </row>
    <row r="107" spans="1:1">
      <c r="A107" s="227" t="s">
        <v>851</v>
      </c>
    </row>
    <row r="108" spans="1:1">
      <c r="A108" s="227" t="s">
        <v>852</v>
      </c>
    </row>
    <row r="109" spans="1:1">
      <c r="A109" s="227" t="s">
        <v>753</v>
      </c>
    </row>
    <row r="110" spans="1:1">
      <c r="A110" s="227" t="s">
        <v>853</v>
      </c>
    </row>
    <row r="111" spans="1:1">
      <c r="A111" s="227" t="s">
        <v>854</v>
      </c>
    </row>
    <row r="112" spans="1:1">
      <c r="A112" s="227" t="s">
        <v>855</v>
      </c>
    </row>
    <row r="113" spans="1:1">
      <c r="A113" s="227" t="s">
        <v>856</v>
      </c>
    </row>
    <row r="114" spans="1:1">
      <c r="A114" s="227" t="s">
        <v>857</v>
      </c>
    </row>
    <row r="115" spans="1:1">
      <c r="A115" s="227" t="s">
        <v>858</v>
      </c>
    </row>
    <row r="116" spans="1:1">
      <c r="A116" s="227" t="s">
        <v>859</v>
      </c>
    </row>
    <row r="117" spans="1:1">
      <c r="A117" s="227" t="s">
        <v>860</v>
      </c>
    </row>
    <row r="118" spans="1:1">
      <c r="A118" s="227" t="s">
        <v>861</v>
      </c>
    </row>
    <row r="119" spans="1:1">
      <c r="A119" s="227" t="s">
        <v>862</v>
      </c>
    </row>
    <row r="120" spans="1:1">
      <c r="A120" s="227" t="s">
        <v>863</v>
      </c>
    </row>
    <row r="121" spans="1:1">
      <c r="A121" s="227" t="s">
        <v>864</v>
      </c>
    </row>
    <row r="122" spans="1:1">
      <c r="A122" s="227" t="s">
        <v>865</v>
      </c>
    </row>
    <row r="123" spans="1:1">
      <c r="A123" s="227" t="s">
        <v>866</v>
      </c>
    </row>
    <row r="124" spans="1:1">
      <c r="A124" s="227" t="s">
        <v>867</v>
      </c>
    </row>
    <row r="125" spans="1:1">
      <c r="A125" s="227" t="s">
        <v>868</v>
      </c>
    </row>
    <row r="126" spans="1:1">
      <c r="A126" s="227" t="s">
        <v>869</v>
      </c>
    </row>
    <row r="127" spans="1:1">
      <c r="A127" s="227" t="s">
        <v>870</v>
      </c>
    </row>
    <row r="128" spans="1:1">
      <c r="A128" t="s">
        <v>871</v>
      </c>
    </row>
    <row r="129" spans="1:1">
      <c r="A129" s="227" t="s">
        <v>872</v>
      </c>
    </row>
    <row r="130" spans="1:1">
      <c r="A130" s="227" t="s">
        <v>873</v>
      </c>
    </row>
    <row r="131" spans="1:1">
      <c r="A131" s="227" t="s">
        <v>874</v>
      </c>
    </row>
    <row r="132" spans="1:1">
      <c r="A132" s="227" t="s">
        <v>875</v>
      </c>
    </row>
    <row r="133" spans="1:1">
      <c r="A133" s="227" t="s">
        <v>876</v>
      </c>
    </row>
    <row r="134" spans="1:1">
      <c r="A134" s="227" t="s">
        <v>877</v>
      </c>
    </row>
    <row r="135" spans="1:1">
      <c r="A135" s="227" t="s">
        <v>878</v>
      </c>
    </row>
    <row r="136" spans="1:1">
      <c r="A136" s="227" t="s">
        <v>879</v>
      </c>
    </row>
    <row r="137" spans="1:1">
      <c r="A137" s="227" t="s">
        <v>880</v>
      </c>
    </row>
    <row r="138" spans="1:1">
      <c r="A138" s="227" t="s">
        <v>881</v>
      </c>
    </row>
    <row r="139" spans="1:1">
      <c r="A139" s="227" t="s">
        <v>882</v>
      </c>
    </row>
    <row r="140" spans="1:1">
      <c r="A140" s="227" t="s">
        <v>883</v>
      </c>
    </row>
    <row r="141" spans="1:1">
      <c r="A141" s="227" t="s">
        <v>884</v>
      </c>
    </row>
    <row r="142" spans="1:1">
      <c r="A142" s="227" t="s">
        <v>885</v>
      </c>
    </row>
    <row r="143" spans="1:1">
      <c r="A143" s="227" t="s">
        <v>886</v>
      </c>
    </row>
    <row r="144" spans="1:1">
      <c r="A144" s="227" t="s">
        <v>887</v>
      </c>
    </row>
    <row r="145" spans="1:1">
      <c r="A145" s="227" t="s">
        <v>888</v>
      </c>
    </row>
    <row r="146" spans="1:1">
      <c r="A146" s="227" t="s">
        <v>889</v>
      </c>
    </row>
    <row r="147" spans="1:1">
      <c r="A147" s="227" t="s">
        <v>890</v>
      </c>
    </row>
    <row r="148" spans="1:1">
      <c r="A148" s="227" t="s">
        <v>891</v>
      </c>
    </row>
    <row r="149" spans="1:1">
      <c r="A149" s="227" t="s">
        <v>892</v>
      </c>
    </row>
    <row r="150" spans="1:1">
      <c r="A150" s="227" t="s">
        <v>893</v>
      </c>
    </row>
    <row r="151" spans="1:1">
      <c r="A151" s="227" t="s">
        <v>894</v>
      </c>
    </row>
    <row r="152" spans="1:1">
      <c r="A152" s="227" t="s">
        <v>895</v>
      </c>
    </row>
    <row r="153" spans="1:1">
      <c r="A153" s="227" t="s">
        <v>896</v>
      </c>
    </row>
    <row r="154" spans="1:1">
      <c r="A154" s="227" t="s">
        <v>897</v>
      </c>
    </row>
    <row r="155" spans="1:1">
      <c r="A155" s="227" t="s">
        <v>898</v>
      </c>
    </row>
    <row r="156" spans="1:1">
      <c r="A156" s="227" t="s">
        <v>899</v>
      </c>
    </row>
    <row r="157" spans="1:1">
      <c r="A157" s="227" t="s">
        <v>900</v>
      </c>
    </row>
    <row r="158" spans="1:1">
      <c r="A158" s="227" t="s">
        <v>901</v>
      </c>
    </row>
    <row r="159" spans="1:1">
      <c r="A159" s="227" t="s">
        <v>902</v>
      </c>
    </row>
    <row r="160" spans="1:1">
      <c r="A160" s="227" t="s">
        <v>903</v>
      </c>
    </row>
    <row r="161" spans="1:1">
      <c r="A161" s="227" t="s">
        <v>904</v>
      </c>
    </row>
    <row r="162" spans="1:1">
      <c r="A162" s="227" t="s">
        <v>905</v>
      </c>
    </row>
    <row r="163" spans="1:1">
      <c r="A163" s="227" t="s">
        <v>906</v>
      </c>
    </row>
    <row r="164" spans="1:1">
      <c r="A164" s="227" t="s">
        <v>907</v>
      </c>
    </row>
    <row r="165" spans="1:1">
      <c r="A165" s="227" t="s">
        <v>908</v>
      </c>
    </row>
    <row r="166" spans="1:1">
      <c r="A166" s="227" t="s">
        <v>909</v>
      </c>
    </row>
    <row r="167" spans="1:1">
      <c r="A167" s="227" t="s">
        <v>910</v>
      </c>
    </row>
    <row r="168" spans="1:1">
      <c r="A168" s="227" t="s">
        <v>911</v>
      </c>
    </row>
    <row r="169" spans="1:1">
      <c r="A169" s="227" t="s">
        <v>912</v>
      </c>
    </row>
    <row r="170" spans="1:1">
      <c r="A170" s="227" t="s">
        <v>913</v>
      </c>
    </row>
    <row r="171" spans="1:1">
      <c r="A171" s="227" t="s">
        <v>914</v>
      </c>
    </row>
    <row r="172" spans="1:1">
      <c r="A172" s="227" t="s">
        <v>915</v>
      </c>
    </row>
    <row r="173" spans="1:1">
      <c r="A173" s="227" t="s">
        <v>916</v>
      </c>
    </row>
    <row r="174" spans="1:1">
      <c r="A174" s="227" t="s">
        <v>917</v>
      </c>
    </row>
    <row r="175" spans="1:1">
      <c r="A175" s="227" t="s">
        <v>918</v>
      </c>
    </row>
    <row r="176" spans="1:1">
      <c r="A176" s="227" t="s">
        <v>919</v>
      </c>
    </row>
    <row r="177" spans="1:1">
      <c r="A177" s="227" t="s">
        <v>920</v>
      </c>
    </row>
    <row r="178" spans="1:1">
      <c r="A178" s="227" t="s">
        <v>921</v>
      </c>
    </row>
    <row r="179" spans="1:1">
      <c r="A179" t="s">
        <v>922</v>
      </c>
    </row>
    <row r="180" spans="1:1">
      <c r="A180" s="227" t="s">
        <v>923</v>
      </c>
    </row>
    <row r="181" spans="1:1">
      <c r="A181" s="227" t="s">
        <v>924</v>
      </c>
    </row>
    <row r="182" spans="1:1">
      <c r="A182" s="227" t="s">
        <v>925</v>
      </c>
    </row>
    <row r="183" spans="1:1">
      <c r="A183" s="227" t="s">
        <v>926</v>
      </c>
    </row>
    <row r="184" spans="1:1">
      <c r="A184" s="227" t="s">
        <v>927</v>
      </c>
    </row>
    <row r="185" spans="1:1">
      <c r="A185" s="227" t="s">
        <v>928</v>
      </c>
    </row>
    <row r="186" spans="1:1">
      <c r="A186" s="227" t="s">
        <v>929</v>
      </c>
    </row>
    <row r="187" spans="1:1">
      <c r="A187" s="227" t="s">
        <v>930</v>
      </c>
    </row>
    <row r="188" spans="1:1">
      <c r="A188" s="227" t="s">
        <v>931</v>
      </c>
    </row>
    <row r="189" spans="1:1">
      <c r="A189" s="227" t="s">
        <v>932</v>
      </c>
    </row>
    <row r="190" spans="1:1">
      <c r="A190" s="227" t="s">
        <v>933</v>
      </c>
    </row>
    <row r="191" spans="1:1">
      <c r="A191" s="227" t="s">
        <v>934</v>
      </c>
    </row>
    <row r="192" spans="1:1">
      <c r="A192" s="227" t="s">
        <v>935</v>
      </c>
    </row>
    <row r="193" spans="1:1">
      <c r="A193" s="227" t="s">
        <v>936</v>
      </c>
    </row>
    <row r="194" spans="1:1">
      <c r="A194" s="227" t="s">
        <v>937</v>
      </c>
    </row>
    <row r="195" spans="1:1">
      <c r="A195" s="227" t="s">
        <v>938</v>
      </c>
    </row>
    <row r="196" spans="1:1">
      <c r="A196" s="227" t="s">
        <v>939</v>
      </c>
    </row>
    <row r="197" spans="1:1">
      <c r="A197" s="227" t="s">
        <v>940</v>
      </c>
    </row>
    <row r="198" spans="1:1">
      <c r="A198" s="227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39" activePane="bottomRight" state="frozen"/>
      <selection pane="bottomRight" activeCell="B352" sqref="B3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4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5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09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7" t="s">
        <v>1123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1124</v>
      </c>
      <c r="BI1" s="352"/>
      <c r="BJ1" s="353"/>
      <c r="BK1" s="354"/>
      <c r="BL1" s="54"/>
      <c r="BM1" s="344" t="s">
        <v>1125</v>
      </c>
      <c r="BN1" s="345"/>
      <c r="BO1" s="345"/>
      <c r="BP1" s="345"/>
      <c r="BQ1" s="345"/>
      <c r="BR1" s="345"/>
      <c r="BS1" s="346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09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7" t="s">
        <v>1126</v>
      </c>
      <c r="AJ2" s="348"/>
      <c r="AK2" s="348"/>
      <c r="AL2" s="348"/>
      <c r="AM2" s="348"/>
      <c r="AN2" s="348"/>
      <c r="AO2" s="348"/>
      <c r="AP2" s="348"/>
      <c r="AQ2" s="350"/>
      <c r="AR2" s="260"/>
      <c r="AS2" s="362" t="s">
        <v>1129</v>
      </c>
      <c r="AT2" s="349"/>
      <c r="AU2" s="349"/>
      <c r="AV2" s="349"/>
      <c r="AW2" s="349"/>
      <c r="AX2" s="348"/>
      <c r="AY2" s="350"/>
      <c r="AZ2" s="4"/>
      <c r="BA2" s="341" t="s">
        <v>1130</v>
      </c>
      <c r="BB2" s="343"/>
      <c r="BC2" s="347" t="s">
        <v>1127</v>
      </c>
      <c r="BD2" s="348"/>
      <c r="BE2" s="348"/>
      <c r="BF2" s="350"/>
      <c r="BG2" s="3"/>
      <c r="BH2" s="355"/>
      <c r="BI2" s="356"/>
      <c r="BJ2" s="357"/>
      <c r="BK2" s="358"/>
      <c r="BL2" s="54"/>
      <c r="BM2" s="359"/>
      <c r="BN2" s="360"/>
      <c r="BO2" s="360"/>
      <c r="BP2" s="360"/>
      <c r="BQ2" s="360"/>
      <c r="BR2" s="360"/>
      <c r="BS2" s="361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0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41" t="s">
        <v>1131</v>
      </c>
      <c r="AJ3" s="343"/>
      <c r="AK3" s="341" t="s">
        <v>1132</v>
      </c>
      <c r="AL3" s="342"/>
      <c r="AM3" s="342"/>
      <c r="AN3" s="342"/>
      <c r="AO3" s="342"/>
      <c r="AP3" s="342"/>
      <c r="AQ3" s="343"/>
      <c r="AR3" s="261"/>
      <c r="AS3" s="365" t="s">
        <v>1138</v>
      </c>
      <c r="AT3" s="366"/>
      <c r="AU3" s="365" t="s">
        <v>1139</v>
      </c>
      <c r="AV3" s="366"/>
      <c r="AW3" s="365" t="s">
        <v>1140</v>
      </c>
      <c r="AX3" s="367"/>
      <c r="AY3" s="68" t="s">
        <v>1141</v>
      </c>
      <c r="AZ3" s="68"/>
      <c r="BA3" s="363"/>
      <c r="BB3" s="364"/>
      <c r="BC3" s="341" t="s">
        <v>1134</v>
      </c>
      <c r="BD3" s="342"/>
      <c r="BE3" s="342"/>
      <c r="BF3" s="343"/>
      <c r="BG3" s="67"/>
      <c r="BH3" s="355"/>
      <c r="BI3" s="356"/>
      <c r="BJ3" s="357"/>
      <c r="BK3" s="358"/>
      <c r="BL3" s="54"/>
      <c r="BM3" s="344" t="s">
        <v>1142</v>
      </c>
      <c r="BN3" s="345"/>
      <c r="BO3" s="345"/>
      <c r="BP3" s="346"/>
      <c r="BQ3" s="344" t="s">
        <v>759</v>
      </c>
      <c r="BR3" s="345"/>
      <c r="BS3" s="346"/>
      <c r="BT3" s="243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1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2" t="s">
        <v>1144</v>
      </c>
      <c r="AS4" s="262" t="s">
        <v>1144</v>
      </c>
      <c r="AT4" s="262" t="s">
        <v>1144</v>
      </c>
      <c r="AU4" s="262" t="s">
        <v>1144</v>
      </c>
      <c r="AV4" s="262" t="s">
        <v>1144</v>
      </c>
      <c r="AW4" s="262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2" customFormat="1" ht="14.25" customHeight="1">
      <c r="A5" s="239" t="s">
        <v>1147</v>
      </c>
      <c r="B5" s="239" t="s">
        <v>1148</v>
      </c>
      <c r="C5" s="314" t="s">
        <v>1149</v>
      </c>
      <c r="D5" s="240" t="s">
        <v>1150</v>
      </c>
      <c r="E5" s="240" t="s">
        <v>1151</v>
      </c>
      <c r="F5" s="240" t="s">
        <v>1152</v>
      </c>
      <c r="G5" s="240" t="s">
        <v>1153</v>
      </c>
      <c r="H5" s="240" t="s">
        <v>1154</v>
      </c>
      <c r="I5" s="240" t="s">
        <v>1155</v>
      </c>
      <c r="J5" s="240" t="s">
        <v>4</v>
      </c>
      <c r="K5" s="240" t="s">
        <v>1156</v>
      </c>
      <c r="L5" s="240" t="s">
        <v>1157</v>
      </c>
      <c r="M5" s="240" t="s">
        <v>1158</v>
      </c>
      <c r="N5" s="329" t="s">
        <v>8</v>
      </c>
      <c r="O5" s="240" t="s">
        <v>1159</v>
      </c>
      <c r="P5" s="240" t="s">
        <v>1160</v>
      </c>
      <c r="Q5" s="314" t="s">
        <v>1161</v>
      </c>
      <c r="R5" s="240" t="s">
        <v>1162</v>
      </c>
      <c r="S5" s="240" t="s">
        <v>1163</v>
      </c>
      <c r="T5" s="240" t="s">
        <v>1164</v>
      </c>
      <c r="U5" s="315" t="s">
        <v>7</v>
      </c>
      <c r="V5" s="240" t="s">
        <v>1165</v>
      </c>
      <c r="W5" s="240" t="s">
        <v>1166</v>
      </c>
      <c r="X5" s="240" t="s">
        <v>1167</v>
      </c>
      <c r="Y5" s="240" t="s">
        <v>1168</v>
      </c>
      <c r="Z5" s="240" t="s">
        <v>605</v>
      </c>
      <c r="AA5" s="314" t="s">
        <v>1169</v>
      </c>
      <c r="AB5" s="240" t="s">
        <v>1170</v>
      </c>
      <c r="AC5" s="240" t="s">
        <v>1171</v>
      </c>
      <c r="AD5" s="240" t="s">
        <v>1172</v>
      </c>
      <c r="AE5" s="314" t="s">
        <v>1173</v>
      </c>
      <c r="AF5" s="314" t="s">
        <v>1174</v>
      </c>
      <c r="AG5" s="314" t="s">
        <v>1175</v>
      </c>
      <c r="AH5" s="240" t="s">
        <v>1176</v>
      </c>
      <c r="AI5" s="240" t="s">
        <v>1177</v>
      </c>
      <c r="AJ5" s="240" t="s">
        <v>1178</v>
      </c>
      <c r="AK5" s="315" t="s">
        <v>1179</v>
      </c>
      <c r="AL5" s="315" t="s">
        <v>1180</v>
      </c>
      <c r="AM5" s="315" t="s">
        <v>1181</v>
      </c>
      <c r="AN5" s="315" t="s">
        <v>1182</v>
      </c>
      <c r="AO5" s="240" t="s">
        <v>1183</v>
      </c>
      <c r="AP5" s="240" t="s">
        <v>1184</v>
      </c>
      <c r="AQ5" s="240" t="s">
        <v>1185</v>
      </c>
      <c r="AR5" s="316" t="s">
        <v>1186</v>
      </c>
      <c r="AS5" s="316" t="s">
        <v>1187</v>
      </c>
      <c r="AT5" s="316" t="s">
        <v>1188</v>
      </c>
      <c r="AU5" s="316" t="s">
        <v>1189</v>
      </c>
      <c r="AV5" s="316" t="s">
        <v>1190</v>
      </c>
      <c r="AW5" s="316" t="s">
        <v>1191</v>
      </c>
      <c r="AX5" s="240" t="s">
        <v>1192</v>
      </c>
      <c r="AY5" s="240" t="s">
        <v>1141</v>
      </c>
      <c r="AZ5" s="240" t="s">
        <v>1193</v>
      </c>
      <c r="BA5" s="240" t="s">
        <v>1194</v>
      </c>
      <c r="BB5" s="240" t="s">
        <v>1195</v>
      </c>
      <c r="BC5" s="240" t="s">
        <v>1196</v>
      </c>
      <c r="BD5" s="240" t="s">
        <v>1197</v>
      </c>
      <c r="BE5" s="240" t="s">
        <v>1198</v>
      </c>
      <c r="BF5" s="240" t="s">
        <v>1199</v>
      </c>
      <c r="BG5" s="240" t="s">
        <v>1200</v>
      </c>
      <c r="BH5" s="240" t="s">
        <v>1201</v>
      </c>
      <c r="BI5" s="240" t="s">
        <v>1202</v>
      </c>
      <c r="BJ5" s="240" t="s">
        <v>1203</v>
      </c>
      <c r="BK5" s="240" t="s">
        <v>1204</v>
      </c>
      <c r="BL5" s="240" t="s">
        <v>1205</v>
      </c>
      <c r="BM5" s="240" t="s">
        <v>1206</v>
      </c>
      <c r="BN5" s="240" t="s">
        <v>1207</v>
      </c>
      <c r="BO5" s="240" t="s">
        <v>1208</v>
      </c>
      <c r="BP5" s="240" t="s">
        <v>1209</v>
      </c>
      <c r="BQ5" s="240" t="s">
        <v>1210</v>
      </c>
      <c r="BR5" s="240" t="s">
        <v>1211</v>
      </c>
      <c r="BS5" s="240" t="s">
        <v>1212</v>
      </c>
      <c r="BT5" s="179" t="s">
        <v>1213</v>
      </c>
      <c r="BX5" s="241"/>
    </row>
    <row r="6" spans="1:76" ht="16.5" hidden="1" customHeight="1">
      <c r="A6" s="55" t="str">
        <f>D6&amp;B6</f>
        <v>A8745931</v>
      </c>
      <c r="B6" s="181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2" t="s">
        <v>611</v>
      </c>
      <c r="G6" s="9" t="str">
        <f>IF(D6="","*",VLOOKUP(F6,BS_ATIVIDADE[#All],3,FALSE))</f>
        <v>CAMINHÂO - SOLDA</v>
      </c>
      <c r="H6" s="183" t="s">
        <v>464</v>
      </c>
      <c r="I6" s="183" t="s">
        <v>464</v>
      </c>
      <c r="J6" s="231">
        <v>78</v>
      </c>
      <c r="K6" s="231">
        <v>235</v>
      </c>
      <c r="L6" s="89" t="s">
        <v>609</v>
      </c>
      <c r="M6" s="21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1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3">
        <v>0.35416666666666669</v>
      </c>
      <c r="P6" s="183">
        <v>0.125</v>
      </c>
      <c r="Q6" s="89">
        <v>2</v>
      </c>
      <c r="R6" s="10" t="str">
        <f>IFERROR(_xlfn.XLOOKUP(F6, BS_ATIVIDADE[ATIVIDADE],BS_ATIVIDADE[UNIDADE] ), "*")</f>
        <v>Nº DE SOLDA</v>
      </c>
      <c r="S6" s="33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08" t="s">
        <v>1214</v>
      </c>
      <c r="W6" s="183" t="s">
        <v>1215</v>
      </c>
      <c r="X6" s="232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3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4" t="str">
        <f>IF(BS_CONTROLE[[#This Row],[Local - Partida]]=0, "-", BS_CONTROLE[[#This Row],[Local - Partida]])</f>
        <v>ZTEZVT</v>
      </c>
      <c r="AL6" s="324" t="str">
        <f>IF(BS_CONTROLE[[#This Row],[Local - Encerramento]]=0, "-", BS_CONTROLE[[#This Row],[Local - Encerramento]])</f>
        <v>ZTEZVT</v>
      </c>
      <c r="AM6" s="324" t="str">
        <f>IF(BS_CONTROLE[[#This Row],[Entre - Estações]]=0, "-", BS_CONTROLE[[#This Row],[Entre - Estações]])</f>
        <v>ZTE-ZVT</v>
      </c>
      <c r="AN6" s="324" t="str">
        <f>IF(BS_CONTROLE[[#This Row],[SB]]=0, "-", BS_CONTROLE[[#This Row],[SB]])</f>
        <v>ZTEZVT</v>
      </c>
      <c r="AO6" s="325">
        <f>IF(BS_CONTROLE[[#This Row],[SUB]]=0, "-", BS_CONTROLE[[#This Row],[SUB]])</f>
        <v>78</v>
      </c>
      <c r="AP6" s="326">
        <f>IF(BS_CONTROLE[[#This Row],[KM - Inicio]]=0, "-", BS_CONTROLE[[#This Row],[KM - Inicio]])</f>
        <v>235</v>
      </c>
      <c r="AQ6" s="326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27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4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1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2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1" t="s">
        <v>1219</v>
      </c>
      <c r="N7" s="231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08" t="s">
        <v>1221</v>
      </c>
      <c r="W7" s="183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3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4" t="str">
        <f>IF(BS_CONTROLE[[#This Row],[Local - Partida]]=0, "-", BS_CONTROLE[[#This Row],[Local - Partida]])</f>
        <v>752RVD</v>
      </c>
      <c r="AL7" s="324" t="str">
        <f>IF(BS_CONTROLE[[#This Row],[Local - Encerramento]]=0, "-", BS_CONTROLE[[#This Row],[Local - Encerramento]])</f>
        <v>TGR2</v>
      </c>
      <c r="AM7" s="324" t="str">
        <f>IF(BS_CONTROLE[[#This Row],[Entre - Estações]]=0, "-", BS_CONTROLE[[#This Row],[Entre - Estações]])</f>
        <v>RVD-TAG</v>
      </c>
      <c r="AN7" s="324" t="str">
        <f>IF(BS_CONTROLE[[#This Row],[SB]]=0, "-", BS_CONTROLE[[#This Row],[SB]])</f>
        <v>RVDTAG</v>
      </c>
      <c r="AO7" s="325">
        <f>IF(BS_CONTROLE[[#This Row],[SUB]]=0, "-", BS_CONTROLE[[#This Row],[SUB]])</f>
        <v>98</v>
      </c>
      <c r="AP7" s="326">
        <f>IF(BS_CONTROLE[[#This Row],[KM - Inicio]]=0, "-", BS_CONTROLE[[#This Row],[KM - Inicio]])</f>
        <v>752.38</v>
      </c>
      <c r="AQ7" s="326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27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4" t="s">
        <v>1223</v>
      </c>
      <c r="BK7" s="184" t="s">
        <v>1224</v>
      </c>
      <c r="BL7" s="20"/>
      <c r="BM7" s="18" t="s">
        <v>978</v>
      </c>
      <c r="BN7" s="18" t="s">
        <v>1006</v>
      </c>
      <c r="BO7" s="173" t="s">
        <v>1069</v>
      </c>
      <c r="BP7" s="184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4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1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2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08" t="s">
        <v>1227</v>
      </c>
      <c r="W8" s="183" t="s">
        <v>1228</v>
      </c>
      <c r="X8" s="232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3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4" t="str">
        <f>IF(BS_CONTROLE[[#This Row],[Local - Partida]]=0, "-", BS_CONTROLE[[#This Row],[Local - Partida]])</f>
        <v>PSS1</v>
      </c>
      <c r="AL8" s="324" t="str">
        <f>IF(BS_CONTROLE[[#This Row],[Local - Encerramento]]=0, "-", BS_CONTROLE[[#This Row],[Local - Encerramento]])</f>
        <v>POA1</v>
      </c>
      <c r="AM8" s="324" t="str">
        <f>IF(BS_CONTROLE[[#This Row],[Entre - Estações]]=0, "-", BS_CONTROLE[[#This Row],[Entre - Estações]])</f>
        <v>PSS-POA</v>
      </c>
      <c r="AN8" s="324" t="str">
        <f>IF(BS_CONTROLE[[#This Row],[SB]]=0, "-", BS_CONTROLE[[#This Row],[SB]])</f>
        <v>PSSPOA</v>
      </c>
      <c r="AO8" s="325">
        <f>IF(BS_CONTROLE[[#This Row],[SUB]]=0, "-", BS_CONTROLE[[#This Row],[SUB]])</f>
        <v>103</v>
      </c>
      <c r="AP8" s="326">
        <f>IF(BS_CONTROLE[[#This Row],[KM - Inicio]]=0, "-", BS_CONTROLE[[#This Row],[KM - Inicio]])</f>
        <v>2031</v>
      </c>
      <c r="AQ8" s="326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27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4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1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2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08" t="s">
        <v>1231</v>
      </c>
      <c r="W9" s="183" t="s">
        <v>1232</v>
      </c>
      <c r="X9" s="232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3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4" t="str">
        <f>IF(BS_CONTROLE[[#This Row],[Local - Partida]]=0, "-", BS_CONTROLE[[#This Row],[Local - Partida]])</f>
        <v>TGR2</v>
      </c>
      <c r="AL9" s="324" t="str">
        <f>IF(BS_CONTROLE[[#This Row],[Local - Encerramento]]=0, "-", BS_CONTROLE[[#This Row],[Local - Encerramento]])</f>
        <v>TGR</v>
      </c>
      <c r="AM9" s="324" t="str">
        <f>IF(BS_CONTROLE[[#This Row],[Entre - Estações]]=0, "-", BS_CONTROLE[[#This Row],[Entre - Estações]])</f>
        <v>TVL-TBR</v>
      </c>
      <c r="AN9" s="324" t="str">
        <f>IF(BS_CONTROLE[[#This Row],[SB]]=0, "-", BS_CONTROLE[[#This Row],[SB]])</f>
        <v>TVL464</v>
      </c>
      <c r="AO9" s="325">
        <f>IF(BS_CONTROLE[[#This Row],[SUB]]=0, "-", BS_CONTROLE[[#This Row],[SUB]])</f>
        <v>74</v>
      </c>
      <c r="AP9" s="326">
        <f>IF(BS_CONTROLE[[#This Row],[KM - Inicio]]=0, "-", BS_CONTROLE[[#This Row],[KM - Inicio]])</f>
        <v>463</v>
      </c>
      <c r="AQ9" s="326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27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3" t="s">
        <v>1233</v>
      </c>
      <c r="BK9" s="233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4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1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2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1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08" t="s">
        <v>1235</v>
      </c>
      <c r="W10" s="183" t="s">
        <v>1236</v>
      </c>
      <c r="X10" s="232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3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4" t="str">
        <f>IF(BS_CONTROLE[[#This Row],[Local - Partida]]=0, "-", BS_CONTROLE[[#This Row],[Local - Partida]])</f>
        <v>TVI2</v>
      </c>
      <c r="AL10" s="324" t="str">
        <f>IF(BS_CONTROLE[[#This Row],[Local - Encerramento]]=0, "-", BS_CONTROLE[[#This Row],[Local - Encerramento]])</f>
        <v>TVI2</v>
      </c>
      <c r="AM10" s="324" t="str">
        <f>IF(BS_CONTROLE[[#This Row],[Entre - Estações]]=0, "-", BS_CONTROLE[[#This Row],[Entre - Estações]])</f>
        <v>TID-TVI</v>
      </c>
      <c r="AN10" s="324">
        <f>IF(BS_CONTROLE[[#This Row],[SB]]=0, "-", BS_CONTROLE[[#This Row],[SB]])</f>
        <v>201213</v>
      </c>
      <c r="AO10" s="325">
        <f>IF(BS_CONTROLE[[#This Row],[SUB]]=0, "-", BS_CONTROLE[[#This Row],[SUB]])</f>
        <v>74</v>
      </c>
      <c r="AP10" s="326">
        <f>IF(BS_CONTROLE[[#This Row],[KM - Inicio]]=0, "-", BS_CONTROLE[[#This Row],[KM - Inicio]])</f>
        <v>209</v>
      </c>
      <c r="AQ10" s="326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27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4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1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2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08" t="s">
        <v>1238</v>
      </c>
      <c r="W11" s="183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3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4" t="str">
        <f>IF(BS_CONTROLE[[#This Row],[Local - Partida]]=0, "-", BS_CONTROLE[[#This Row],[Local - Partida]])</f>
        <v>ZGT1</v>
      </c>
      <c r="AL11" s="324" t="str">
        <f>IF(BS_CONTROLE[[#This Row],[Local - Encerramento]]=0, "-", BS_CONTROLE[[#This Row],[Local - Encerramento]])</f>
        <v>ZGT1</v>
      </c>
      <c r="AM11" s="324" t="str">
        <f>IF(BS_CONTROLE[[#This Row],[Entre - Estações]]=0, "-", BS_CONTROLE[[#This Row],[Entre - Estações]])</f>
        <v>ZGT-ZXE</v>
      </c>
      <c r="AN11" s="324" t="str">
        <f>IF(BS_CONTROLE[[#This Row],[SB]]=0, "-", BS_CONTROLE[[#This Row],[SB]])</f>
        <v>ZGTZXE</v>
      </c>
      <c r="AO11" s="325">
        <f>IF(BS_CONTROLE[[#This Row],[SUB]]=0, "-", BS_CONTROLE[[#This Row],[SUB]])</f>
        <v>72</v>
      </c>
      <c r="AP11" s="326">
        <f>IF(BS_CONTROLE[[#This Row],[KM - Inicio]]=0, "-", BS_CONTROLE[[#This Row],[KM - Inicio]])</f>
        <v>301</v>
      </c>
      <c r="AQ11" s="326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>
        <v>0</v>
      </c>
      <c r="BB11" s="10" t="str">
        <f>IFERROR(_xlfn.XLOOKUP(AI11, BS_ATIVIDADE[ATIVIDADE],BS_ATIVIDADE[UNIDADE] ), "*")</f>
        <v>M</v>
      </c>
      <c r="BC11" s="33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27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 t="s">
        <v>973</v>
      </c>
      <c r="BN11" s="18" t="s">
        <v>1003</v>
      </c>
      <c r="BO11" s="173" t="s">
        <v>1061</v>
      </c>
      <c r="BP11" s="22" t="s">
        <v>609</v>
      </c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4" t="str">
        <f t="shared" si="0"/>
        <v>MecanizaçãoAtivos</v>
      </c>
    </row>
    <row r="12" spans="1:76" hidden="1">
      <c r="A12" s="55" t="str">
        <f>D12&amp;B12</f>
        <v>W7045931</v>
      </c>
      <c r="B12" s="181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2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08" t="s">
        <v>1240</v>
      </c>
      <c r="W12" s="183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3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4" t="str">
        <f>IF(BS_CONTROLE[[#This Row],[Local - Partida]]=0, "-", BS_CONTROLE[[#This Row],[Local - Partida]])</f>
        <v>TGR2</v>
      </c>
      <c r="AL12" s="324" t="str">
        <f>IF(BS_CONTROLE[[#This Row],[Local - Encerramento]]=0, "-", BS_CONTROLE[[#This Row],[Local - Encerramento]])</f>
        <v>TGR2</v>
      </c>
      <c r="AM12" s="324" t="str">
        <f>IF(BS_CONTROLE[[#This Row],[Entre - Estações]]=0, "-", BS_CONTROLE[[#This Row],[Entre - Estações]])</f>
        <v>TRM-TEP</v>
      </c>
      <c r="AN12" s="324" t="str">
        <f>IF(BS_CONTROLE[[#This Row],[SB]]=0, "-", BS_CONTROLE[[#This Row],[SB]])</f>
        <v>556TEP</v>
      </c>
      <c r="AO12" s="325">
        <f>IF(BS_CONTROLE[[#This Row],[SUB]]=0, "-", BS_CONTROLE[[#This Row],[SUB]])</f>
        <v>98</v>
      </c>
      <c r="AP12" s="326">
        <f>IF(BS_CONTROLE[[#This Row],[KM - Inicio]]=0, "-", BS_CONTROLE[[#This Row],[KM - Inicio]])</f>
        <v>560</v>
      </c>
      <c r="AQ12" s="326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27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4" t="str">
        <f t="shared" si="0"/>
        <v>OKOK</v>
      </c>
    </row>
    <row r="13" spans="1:76" hidden="1">
      <c r="A13" s="55" t="str">
        <f>D13&amp;B13</f>
        <v>BRUNO (TF-525)45931</v>
      </c>
      <c r="B13" s="181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2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08" t="s">
        <v>1245</v>
      </c>
      <c r="W13" s="183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3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4" t="str">
        <f>IF(BS_CONTROLE[[#This Row],[Local - Partida]]=0, "-", BS_CONTROLE[[#This Row],[Local - Partida]])</f>
        <v>TMJ1</v>
      </c>
      <c r="AL13" s="324" t="str">
        <f>IF(BS_CONTROLE[[#This Row],[Local - Encerramento]]=0, "-", BS_CONTROLE[[#This Row],[Local - Encerramento]])</f>
        <v>-</v>
      </c>
      <c r="AM13" s="324" t="str">
        <f>IF(BS_CONTROLE[[#This Row],[Entre - Estações]]=0, "-", BS_CONTROLE[[#This Row],[Entre - Estações]])</f>
        <v>TMJ-S</v>
      </c>
      <c r="AN13" s="324" t="str">
        <f>IF(BS_CONTROLE[[#This Row],[SB]]=0, "-", BS_CONTROLE[[#This Row],[SB]])</f>
        <v>TMJS</v>
      </c>
      <c r="AO13" s="325">
        <f>IF(BS_CONTROLE[[#This Row],[SUB]]=0, "-", BS_CONTROLE[[#This Row],[SUB]])</f>
        <v>98</v>
      </c>
      <c r="AP13" s="326">
        <f>IF(BS_CONTROLE[[#This Row],[KM - Inicio]]=0, "-", BS_CONTROLE[[#This Row],[KM - Inicio]])</f>
        <v>596.20000000000005</v>
      </c>
      <c r="AQ13" s="326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27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4" t="str">
        <f t="shared" si="0"/>
        <v>OKOK</v>
      </c>
    </row>
    <row r="14" spans="1:76" hidden="1">
      <c r="A14" s="55" t="str">
        <f>D14&amp;B14</f>
        <v>ELSON (TF-526)45931</v>
      </c>
      <c r="B14" s="181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2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08" t="s">
        <v>1249</v>
      </c>
      <c r="W14" s="183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3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4" t="str">
        <f>IF(BS_CONTROLE[[#This Row],[Local - Partida]]=0, "-", BS_CONTROLE[[#This Row],[Local - Partida]])</f>
        <v>TBR487</v>
      </c>
      <c r="AL14" s="324" t="str">
        <f>IF(BS_CONTROLE[[#This Row],[Local - Encerramento]]=0, "-", BS_CONTROLE[[#This Row],[Local - Encerramento]])</f>
        <v>-</v>
      </c>
      <c r="AM14" s="324" t="str">
        <f>IF(BS_CONTROLE[[#This Row],[Entre - Estações]]=0, "-", BS_CONTROLE[[#This Row],[Entre - Estações]])</f>
        <v>TBR-TGR</v>
      </c>
      <c r="AN14" s="324" t="str">
        <f>IF(BS_CONTROLE[[#This Row],[SB]]=0, "-", BS_CONTROLE[[#This Row],[SB]])</f>
        <v>TBR487</v>
      </c>
      <c r="AO14" s="325">
        <f>IF(BS_CONTROLE[[#This Row],[SUB]]=0, "-", BS_CONTROLE[[#This Row],[SUB]])</f>
        <v>74</v>
      </c>
      <c r="AP14" s="326">
        <f>IF(BS_CONTROLE[[#This Row],[KM - Inicio]]=0, "-", BS_CONTROLE[[#This Row],[KM - Inicio]])</f>
        <v>482</v>
      </c>
      <c r="AQ14" s="326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27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4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1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2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08" t="s">
        <v>1214</v>
      </c>
      <c r="W15" s="183" t="s">
        <v>1253</v>
      </c>
      <c r="X15" s="232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3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4" t="str">
        <f>IF(BS_CONTROLE[[#This Row],[Local - Partida]]=0, "-", BS_CONTROLE[[#This Row],[Local - Partida]])</f>
        <v>PUD1</v>
      </c>
      <c r="AL15" s="324" t="str">
        <f>IF(BS_CONTROLE[[#This Row],[Local - Encerramento]]=0, "-", BS_CONTROLE[[#This Row],[Local - Encerramento]])</f>
        <v>-</v>
      </c>
      <c r="AM15" s="324" t="str">
        <f>IF(BS_CONTROLE[[#This Row],[Entre - Estações]]=0, "-", BS_CONTROLE[[#This Row],[Entre - Estações]])</f>
        <v>PAS-PUD</v>
      </c>
      <c r="AN15" s="324" t="str">
        <f>IF(BS_CONTROLE[[#This Row],[SB]]=0, "-", BS_CONTROLE[[#This Row],[SB]])</f>
        <v>K96PUD</v>
      </c>
      <c r="AO15" s="325">
        <f>IF(BS_CONTROLE[[#This Row],[SUB]]=0, "-", BS_CONTROLE[[#This Row],[SUB]])</f>
        <v>103</v>
      </c>
      <c r="AP15" s="326">
        <f>IF(BS_CONTROLE[[#This Row],[KM - Inicio]]=0, "-", BS_CONTROLE[[#This Row],[KM - Inicio]])</f>
        <v>2090</v>
      </c>
      <c r="AQ15" s="326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27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4" t="str">
        <f t="shared" si="0"/>
        <v>OKOK</v>
      </c>
    </row>
    <row r="16" spans="1:76" hidden="1">
      <c r="A16" s="55" t="str">
        <f>D16&amp;B16</f>
        <v>W5045931</v>
      </c>
      <c r="B16" s="181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2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08" t="s">
        <v>1257</v>
      </c>
      <c r="W16" s="183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3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4" t="str">
        <f>IF(BS_CONTROLE[[#This Row],[Local - Partida]]=0, "-", BS_CONTROLE[[#This Row],[Local - Partida]])</f>
        <v>TIN2</v>
      </c>
      <c r="AL16" s="324" t="str">
        <f>IF(BS_CONTROLE[[#This Row],[Local - Encerramento]]=0, "-", BS_CONTROLE[[#This Row],[Local - Encerramento]])</f>
        <v>TCS2</v>
      </c>
      <c r="AM16" s="324" t="str">
        <f>IF(BS_CONTROLE[[#This Row],[Entre - Estações]]=0, "-", BS_CONTROLE[[#This Row],[Entre - Estações]])</f>
        <v>TIN-TCS</v>
      </c>
      <c r="AN16" s="324" t="str">
        <f>IF(BS_CONTROLE[[#This Row],[SB]]=0, "-", BS_CONTROLE[[#This Row],[SB]])</f>
        <v>TID2</v>
      </c>
      <c r="AO16" s="325">
        <f>IF(BS_CONTROLE[[#This Row],[SUB]]=0, "-", BS_CONTROLE[[#This Row],[SUB]])</f>
        <v>74</v>
      </c>
      <c r="AP16" s="326">
        <f>IF(BS_CONTROLE[[#This Row],[KM - Inicio]]=0, "-", BS_CONTROLE[[#This Row],[KM - Inicio]])</f>
        <v>188</v>
      </c>
      <c r="AQ16" s="326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27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4" t="str">
        <f t="shared" si="0"/>
        <v>OKOK</v>
      </c>
    </row>
    <row r="17" spans="1:72" hidden="1">
      <c r="A17" s="55" t="str">
        <f>D17&amp;B17</f>
        <v>E4045932</v>
      </c>
      <c r="B17" s="181">
        <v>45932</v>
      </c>
      <c r="C17" s="8">
        <f>IF(BS_CONTROLE[[#This Row],[DATA]]="","",WEEKNUM(BS_CONTROLE[[#This Row],[DATA]]))</f>
        <v>40</v>
      </c>
      <c r="D17" s="232" t="s">
        <v>752</v>
      </c>
      <c r="E17" s="236">
        <v>12</v>
      </c>
      <c r="F17" s="182" t="s">
        <v>623</v>
      </c>
      <c r="G17" s="9" t="str">
        <f>IF(D17="","*",VLOOKUP(F17,BS_ATIVIDADE[#All],3,FALSE))</f>
        <v>OUTROS</v>
      </c>
      <c r="H17" s="183" t="s">
        <v>436</v>
      </c>
      <c r="I17" s="183" t="s">
        <v>1261</v>
      </c>
      <c r="J17" s="231">
        <v>78</v>
      </c>
      <c r="K17" s="231">
        <v>190</v>
      </c>
      <c r="L17" s="89" t="s">
        <v>609</v>
      </c>
      <c r="M17" s="231" t="s">
        <v>1262</v>
      </c>
      <c r="N17" s="231" t="s">
        <v>1263</v>
      </c>
      <c r="O17" s="183">
        <v>0.39583333333333331</v>
      </c>
      <c r="P17" s="183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08" t="s">
        <v>1264</v>
      </c>
      <c r="W17" s="183" t="s">
        <v>1265</v>
      </c>
      <c r="X17" s="232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3">
        <v>0.35416666666666669</v>
      </c>
      <c r="AE17" s="89">
        <v>9341</v>
      </c>
      <c r="AF17" s="231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4" t="str">
        <f>IF(BS_CONTROLE[[#This Row],[Local - Partida]]=0, "-", BS_CONTROLE[[#This Row],[Local - Partida]])</f>
        <v>ZFH2</v>
      </c>
      <c r="AL17" s="324" t="str">
        <f>IF(BS_CONTROLE[[#This Row],[Local - Encerramento]]=0, "-", BS_CONTROLE[[#This Row],[Local - Encerramento]])</f>
        <v>ZTO</v>
      </c>
      <c r="AM17" s="324" t="str">
        <f>IF(BS_CONTROLE[[#This Row],[Entre - Estações]]=0, "-", BS_CONTROLE[[#This Row],[Entre - Estações]])</f>
        <v>ZFH-ZTP</v>
      </c>
      <c r="AN17" s="324" t="str">
        <f>IF(BS_CONTROLE[[#This Row],[SB]]=0, "-", BS_CONTROLE[[#This Row],[SB]])</f>
        <v>ZFHZTO</v>
      </c>
      <c r="AO17" s="325">
        <f>IF(BS_CONTROLE[[#This Row],[SUB]]=0, "-", BS_CONTROLE[[#This Row],[SUB]])</f>
        <v>78</v>
      </c>
      <c r="AP17" s="326">
        <f>IF(BS_CONTROLE[[#This Row],[KM - Inicio]]=0, "-", BS_CONTROLE[[#This Row],[KM - Inicio]])</f>
        <v>190</v>
      </c>
      <c r="AQ17" s="326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27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4" t="str">
        <f t="shared" si="0"/>
        <v>OKOK</v>
      </c>
    </row>
    <row r="18" spans="1:72" hidden="1">
      <c r="A18" s="55" t="str">
        <f>D18&amp;B18</f>
        <v>W7145932</v>
      </c>
      <c r="B18" s="181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2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1" t="s">
        <v>1219</v>
      </c>
      <c r="N18" s="231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08" t="s">
        <v>1221</v>
      </c>
      <c r="W18" s="183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3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4" t="str">
        <f>IF(BS_CONTROLE[[#This Row],[Local - Partida]]=0, "-", BS_CONTROLE[[#This Row],[Local - Partida]])</f>
        <v>752RVD</v>
      </c>
      <c r="AL18" s="324" t="str">
        <f>IF(BS_CONTROLE[[#This Row],[Local - Encerramento]]=0, "-", BS_CONTROLE[[#This Row],[Local - Encerramento]])</f>
        <v>TGR2</v>
      </c>
      <c r="AM18" s="324" t="str">
        <f>IF(BS_CONTROLE[[#This Row],[Entre - Estações]]=0, "-", BS_CONTROLE[[#This Row],[Entre - Estações]])</f>
        <v>RVD-TAG</v>
      </c>
      <c r="AN18" s="324" t="str">
        <f>IF(BS_CONTROLE[[#This Row],[SB]]=0, "-", BS_CONTROLE[[#This Row],[SB]])</f>
        <v>RVDTAG</v>
      </c>
      <c r="AO18" s="325">
        <f>IF(BS_CONTROLE[[#This Row],[SUB]]=0, "-", BS_CONTROLE[[#This Row],[SUB]])</f>
        <v>98</v>
      </c>
      <c r="AP18" s="326">
        <f>IF(BS_CONTROLE[[#This Row],[KM - Inicio]]=0, "-", BS_CONTROLE[[#This Row],[KM - Inicio]])</f>
        <v>752.38</v>
      </c>
      <c r="AQ18" s="326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27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4" t="s">
        <v>1223</v>
      </c>
      <c r="BK18" s="184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4" t="str">
        <f t="shared" si="0"/>
        <v>OKOK</v>
      </c>
    </row>
    <row r="19" spans="1:72" hidden="1">
      <c r="A19" s="55" t="str">
        <f>D19&amp;B19</f>
        <v>V9845932</v>
      </c>
      <c r="B19" s="181">
        <v>45932</v>
      </c>
      <c r="C19" s="8">
        <f>IF(BS_CONTROLE[[#This Row],[DATA]]="","",WEEKNUM(BS_CONTROLE[[#This Row],[DATA]]))</f>
        <v>40</v>
      </c>
      <c r="D19" s="56" t="s">
        <v>825</v>
      </c>
      <c r="E19" s="236">
        <v>14</v>
      </c>
      <c r="F19" s="182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08" t="s">
        <v>1273</v>
      </c>
      <c r="W19" s="183" t="s">
        <v>1274</v>
      </c>
      <c r="X19" s="232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3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4" t="str">
        <f>IF(BS_CONTROLE[[#This Row],[Local - Partida]]=0, "-", BS_CONTROLE[[#This Row],[Local - Partida]])</f>
        <v>TCS2</v>
      </c>
      <c r="AL19" s="324" t="str">
        <f>IF(BS_CONTROLE[[#This Row],[Local - Encerramento]]=0, "-", BS_CONTROLE[[#This Row],[Local - Encerramento]])</f>
        <v>TMI2</v>
      </c>
      <c r="AM19" s="324" t="str">
        <f>IF(BS_CONTROLE[[#This Row],[Entre - Estações]]=0, "-", BS_CONTROLE[[#This Row],[Entre - Estações]])</f>
        <v>TCS-TMI</v>
      </c>
      <c r="AN19" s="324" t="str">
        <f>IF(BS_CONTROLE[[#This Row],[SB]]=0, "-", BS_CONTROLE[[#This Row],[SB]])</f>
        <v>TCSTMI</v>
      </c>
      <c r="AO19" s="325">
        <f>IF(BS_CONTROLE[[#This Row],[SUB]]=0, "-", BS_CONTROLE[[#This Row],[SUB]])</f>
        <v>74</v>
      </c>
      <c r="AP19" s="326">
        <f>IF(BS_CONTROLE[[#This Row],[KM - Inicio]]=0, "-", BS_CONTROLE[[#This Row],[KM - Inicio]])</f>
        <v>290</v>
      </c>
      <c r="AQ19" s="326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27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5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4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1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2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17" t="s">
        <v>1276</v>
      </c>
      <c r="N20" s="217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08" t="s">
        <v>1278</v>
      </c>
      <c r="W20" s="183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3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4" t="str">
        <f>IF(BS_CONTROLE[[#This Row],[Local - Partida]]=0, "-", BS_CONTROLE[[#This Row],[Local - Partida]])</f>
        <v>TGR1</v>
      </c>
      <c r="AL20" s="324" t="str">
        <f>IF(BS_CONTROLE[[#This Row],[Local - Encerramento]]=0, "-", BS_CONTROLE[[#This Row],[Local - Encerramento]])</f>
        <v>TOM2</v>
      </c>
      <c r="AM20" s="324" t="str">
        <f>IF(BS_CONTROLE[[#This Row],[Entre - Estações]]=0, "-", BS_CONTROLE[[#This Row],[Entre - Estações]])</f>
        <v>TGR-TOM</v>
      </c>
      <c r="AN20" s="324" t="str">
        <f>IF(BS_CONTROLE[[#This Row],[SB]]=0, "-", BS_CONTROLE[[#This Row],[SB]])</f>
        <v>TGRTOM</v>
      </c>
      <c r="AO20" s="325">
        <f>IF(BS_CONTROLE[[#This Row],[SUB]]=0, "-", BS_CONTROLE[[#This Row],[SUB]])</f>
        <v>74</v>
      </c>
      <c r="AP20" s="326">
        <f>IF(BS_CONTROLE[[#This Row],[KM - Inicio]]=0, "-", BS_CONTROLE[[#This Row],[KM - Inicio]])</f>
        <v>501</v>
      </c>
      <c r="AQ20" s="326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27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4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1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2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08" t="s">
        <v>1231</v>
      </c>
      <c r="W21" s="183" t="s">
        <v>1232</v>
      </c>
      <c r="X21" s="232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3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4" t="str">
        <f>IF(BS_CONTROLE[[#This Row],[Local - Partida]]=0, "-", BS_CONTROLE[[#This Row],[Local - Partida]])</f>
        <v>TGR2</v>
      </c>
      <c r="AL21" s="324" t="str">
        <f>IF(BS_CONTROLE[[#This Row],[Local - Encerramento]]=0, "-", BS_CONTROLE[[#This Row],[Local - Encerramento]])</f>
        <v>TIQ2</v>
      </c>
      <c r="AM21" s="324" t="str">
        <f>IF(BS_CONTROLE[[#This Row],[Entre - Estações]]=0, "-", BS_CONTROLE[[#This Row],[Entre - Estações]])</f>
        <v>TGR-TIQ</v>
      </c>
      <c r="AN21" s="324" t="str">
        <f>IF(BS_CONTROLE[[#This Row],[SB]]=0, "-", BS_CONTROLE[[#This Row],[SB]])</f>
        <v>TGRTEP</v>
      </c>
      <c r="AO21" s="325">
        <f>IF(BS_CONTROLE[[#This Row],[SUB]]=0, "-", BS_CONTROLE[[#This Row],[SUB]])</f>
        <v>74</v>
      </c>
      <c r="AP21" s="326">
        <f>IF(BS_CONTROLE[[#This Row],[KM - Inicio]]=0, "-", BS_CONTROLE[[#This Row],[KM - Inicio]])</f>
        <v>501</v>
      </c>
      <c r="AQ21" s="326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27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3" t="s">
        <v>1233</v>
      </c>
      <c r="BK21" s="233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4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1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2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08" t="s">
        <v>1235</v>
      </c>
      <c r="W22" s="183" t="s">
        <v>1236</v>
      </c>
      <c r="X22" s="232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3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4" t="str">
        <f>IF(BS_CONTROLE[[#This Row],[Local - Partida]]=0, "-", BS_CONTROLE[[#This Row],[Local - Partida]])</f>
        <v>TVI2</v>
      </c>
      <c r="AL22" s="324" t="str">
        <f>IF(BS_CONTROLE[[#This Row],[Local - Encerramento]]=0, "-", BS_CONTROLE[[#This Row],[Local - Encerramento]])</f>
        <v>TVI2</v>
      </c>
      <c r="AM22" s="324" t="str">
        <f>IF(BS_CONTROLE[[#This Row],[Entre - Estações]]=0, "-", BS_CONTROLE[[#This Row],[Entre - Estações]])</f>
        <v>TID-TVI</v>
      </c>
      <c r="AN22" s="324">
        <f>IF(BS_CONTROLE[[#This Row],[SB]]=0, "-", BS_CONTROLE[[#This Row],[SB]])</f>
        <v>201213</v>
      </c>
      <c r="AO22" s="325">
        <f>IF(BS_CONTROLE[[#This Row],[SUB]]=0, "-", BS_CONTROLE[[#This Row],[SUB]])</f>
        <v>74</v>
      </c>
      <c r="AP22" s="326">
        <f>IF(BS_CONTROLE[[#This Row],[KM - Inicio]]=0, "-", BS_CONTROLE[[#This Row],[KM - Inicio]])</f>
        <v>209</v>
      </c>
      <c r="AQ22" s="326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27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4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1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2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08" t="s">
        <v>1257</v>
      </c>
      <c r="W23" s="183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3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4" t="str">
        <f>IF(BS_CONTROLE[[#This Row],[Local - Partida]]=0, "-", BS_CONTROLE[[#This Row],[Local - Partida]])</f>
        <v>TCS2</v>
      </c>
      <c r="AL23" s="324" t="str">
        <f>IF(BS_CONTROLE[[#This Row],[Local - Encerramento]]=0, "-", BS_CONTROLE[[#This Row],[Local - Encerramento]])</f>
        <v>TCS2</v>
      </c>
      <c r="AM23" s="324" t="str">
        <f>IF(BS_CONTROLE[[#This Row],[Entre - Estações]]=0, "-", BS_CONTROLE[[#This Row],[Entre - Estações]])</f>
        <v>TCS</v>
      </c>
      <c r="AN23" s="324" t="str">
        <f>IF(BS_CONTROLE[[#This Row],[SB]]=0, "-", BS_CONTROLE[[#This Row],[SB]])</f>
        <v>TCS2</v>
      </c>
      <c r="AO23" s="325">
        <f>IF(BS_CONTROLE[[#This Row],[SUB]]=0, "-", BS_CONTROLE[[#This Row],[SUB]])</f>
        <v>74</v>
      </c>
      <c r="AP23" s="326">
        <f>IF(BS_CONTROLE[[#This Row],[KM - Inicio]]=0, "-", BS_CONTROLE[[#This Row],[KM - Inicio]])</f>
        <v>290</v>
      </c>
      <c r="AQ23" s="326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27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4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1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2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08" t="s">
        <v>1227</v>
      </c>
      <c r="W24" s="183" t="s">
        <v>1289</v>
      </c>
      <c r="X24" s="232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3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4" t="str">
        <f>IF(BS_CONTROLE[[#This Row],[Local - Partida]]=0, "-", BS_CONTROLE[[#This Row],[Local - Partida]])</f>
        <v>PPR2</v>
      </c>
      <c r="AL24" s="324" t="str">
        <f>IF(BS_CONTROLE[[#This Row],[Local - Encerramento]]=0, "-", BS_CONTROLE[[#This Row],[Local - Encerramento]])</f>
        <v>PPR2</v>
      </c>
      <c r="AM24" s="324" t="str">
        <f>IF(BS_CONTROLE[[#This Row],[Entre - Estações]]=0, "-", BS_CONTROLE[[#This Row],[Entre - Estações]])</f>
        <v>PPR-PQI</v>
      </c>
      <c r="AN24" s="324" t="str">
        <f>IF(BS_CONTROLE[[#This Row],[SB]]=0, "-", BS_CONTROLE[[#This Row],[SB]])</f>
        <v>PPRPQI</v>
      </c>
      <c r="AO24" s="325">
        <f>IF(BS_CONTROLE[[#This Row],[SUB]]=0, "-", BS_CONTROLE[[#This Row],[SUB]])</f>
        <v>103</v>
      </c>
      <c r="AP24" s="326">
        <f>IF(BS_CONTROLE[[#This Row],[KM - Inicio]]=0, "-", BS_CONTROLE[[#This Row],[KM - Inicio]])</f>
        <v>1966</v>
      </c>
      <c r="AQ24" s="326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27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4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1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2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1" t="s">
        <v>1243</v>
      </c>
      <c r="N25" s="231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08" t="s">
        <v>1245</v>
      </c>
      <c r="W25" s="183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3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4" t="str">
        <f>IF(BS_CONTROLE[[#This Row],[Local - Partida]]=0, "-", BS_CONTROLE[[#This Row],[Local - Partida]])</f>
        <v>TMJ1</v>
      </c>
      <c r="AL25" s="324" t="str">
        <f>IF(BS_CONTROLE[[#This Row],[Local - Encerramento]]=0, "-", BS_CONTROLE[[#This Row],[Local - Encerramento]])</f>
        <v>-</v>
      </c>
      <c r="AM25" s="324" t="str">
        <f>IF(BS_CONTROLE[[#This Row],[Entre - Estações]]=0, "-", BS_CONTROLE[[#This Row],[Entre - Estações]])</f>
        <v>TMJ-S</v>
      </c>
      <c r="AN25" s="324" t="str">
        <f>IF(BS_CONTROLE[[#This Row],[SB]]=0, "-", BS_CONTROLE[[#This Row],[SB]])</f>
        <v>TMJS</v>
      </c>
      <c r="AO25" s="325">
        <f>IF(BS_CONTROLE[[#This Row],[SUB]]=0, "-", BS_CONTROLE[[#This Row],[SUB]])</f>
        <v>98</v>
      </c>
      <c r="AP25" s="326">
        <f>IF(BS_CONTROLE[[#This Row],[KM - Inicio]]=0, "-", BS_CONTROLE[[#This Row],[KM - Inicio]])</f>
        <v>596.28599999999994</v>
      </c>
      <c r="AQ25" s="326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27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4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1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2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08" t="s">
        <v>1249</v>
      </c>
      <c r="W26" s="183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3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4" t="str">
        <f>IF(BS_CONTROLE[[#This Row],[Local - Partida]]=0, "-", BS_CONTROLE[[#This Row],[Local - Partida]])</f>
        <v>TBR487</v>
      </c>
      <c r="AL26" s="324" t="str">
        <f>IF(BS_CONTROLE[[#This Row],[Local - Encerramento]]=0, "-", BS_CONTROLE[[#This Row],[Local - Encerramento]])</f>
        <v>-</v>
      </c>
      <c r="AM26" s="324" t="str">
        <f>IF(BS_CONTROLE[[#This Row],[Entre - Estações]]=0, "-", BS_CONTROLE[[#This Row],[Entre - Estações]])</f>
        <v>TBR-TGR</v>
      </c>
      <c r="AN26" s="324" t="str">
        <f>IF(BS_CONTROLE[[#This Row],[SB]]=0, "-", BS_CONTROLE[[#This Row],[SB]])</f>
        <v>TBR487</v>
      </c>
      <c r="AO26" s="325">
        <f>IF(BS_CONTROLE[[#This Row],[SUB]]=0, "-", BS_CONTROLE[[#This Row],[SUB]])</f>
        <v>74</v>
      </c>
      <c r="AP26" s="326">
        <f>IF(BS_CONTROLE[[#This Row],[KM - Inicio]]=0, "-", BS_CONTROLE[[#This Row],[KM - Inicio]])</f>
        <v>482</v>
      </c>
      <c r="AQ26" s="326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27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4" t="str">
        <f t="shared" si="0"/>
        <v>SuperExecução</v>
      </c>
    </row>
    <row r="27" spans="1:72" hidden="1">
      <c r="A27" s="55" t="str">
        <f>D27&amp;B27</f>
        <v>LEÔNCIO (TF-526)45932</v>
      </c>
      <c r="B27" s="181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2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08" t="s">
        <v>1214</v>
      </c>
      <c r="W27" s="183" t="s">
        <v>1253</v>
      </c>
      <c r="X27" s="232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3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4" t="str">
        <f>IF(BS_CONTROLE[[#This Row],[Local - Partida]]=0, "-", BS_CONTROLE[[#This Row],[Local - Partida]])</f>
        <v>PUD1</v>
      </c>
      <c r="AL27" s="324" t="str">
        <f>IF(BS_CONTROLE[[#This Row],[Local - Encerramento]]=0, "-", BS_CONTROLE[[#This Row],[Local - Encerramento]])</f>
        <v>-</v>
      </c>
      <c r="AM27" s="324" t="str">
        <f>IF(BS_CONTROLE[[#This Row],[Entre - Estações]]=0, "-", BS_CONTROLE[[#This Row],[Entre - Estações]])</f>
        <v>PAS-PUD</v>
      </c>
      <c r="AN27" s="324" t="str">
        <f>IF(BS_CONTROLE[[#This Row],[SB]]=0, "-", BS_CONTROLE[[#This Row],[SB]])</f>
        <v>K96PUD</v>
      </c>
      <c r="AO27" s="325">
        <f>IF(BS_CONTROLE[[#This Row],[SUB]]=0, "-", BS_CONTROLE[[#This Row],[SUB]])</f>
        <v>103</v>
      </c>
      <c r="AP27" s="326">
        <f>IF(BS_CONTROLE[[#This Row],[KM - Inicio]]=0, "-", BS_CONTROLE[[#This Row],[KM - Inicio]])</f>
        <v>2090</v>
      </c>
      <c r="AQ27" s="326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27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4" t="str">
        <f t="shared" si="0"/>
        <v>OKOK</v>
      </c>
    </row>
    <row r="28" spans="1:72" hidden="1">
      <c r="A28" s="55" t="str">
        <f>D28&amp;B28</f>
        <v>W7045932</v>
      </c>
      <c r="B28" s="181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2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08" t="s">
        <v>1240</v>
      </c>
      <c r="W28" s="183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3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4" t="str">
        <f>IF(BS_CONTROLE[[#This Row],[Local - Partida]]=0, "-", BS_CONTROLE[[#This Row],[Local - Partida]])</f>
        <v>TIQ2</v>
      </c>
      <c r="AL28" s="324" t="str">
        <f>IF(BS_CONTROLE[[#This Row],[Local - Encerramento]]=0, "-", BS_CONTROLE[[#This Row],[Local - Encerramento]])</f>
        <v>TIQ2</v>
      </c>
      <c r="AM28" s="324" t="str">
        <f>IF(BS_CONTROLE[[#This Row],[Entre - Estações]]=0, "-", BS_CONTROLE[[#This Row],[Entre - Estações]])</f>
        <v>TBS-TAL</v>
      </c>
      <c r="AN28" s="324" t="str">
        <f>IF(BS_CONTROLE[[#This Row],[SB]]=0, "-", BS_CONTROLE[[#This Row],[SB]])</f>
        <v>TBS671</v>
      </c>
      <c r="AO28" s="325">
        <f>IF(BS_CONTROLE[[#This Row],[SUB]]=0, "-", BS_CONTROLE[[#This Row],[SUB]])</f>
        <v>98</v>
      </c>
      <c r="AP28" s="326">
        <f>IF(BS_CONTROLE[[#This Row],[KM - Inicio]]=0, "-", BS_CONTROLE[[#This Row],[KM - Inicio]])</f>
        <v>666</v>
      </c>
      <c r="AQ28" s="326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27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4" t="s">
        <v>1297</v>
      </c>
      <c r="BK28" s="184" t="s">
        <v>1298</v>
      </c>
      <c r="BL28" s="20"/>
      <c r="BM28" s="18" t="s">
        <v>987</v>
      </c>
      <c r="BN28" s="18" t="s">
        <v>987</v>
      </c>
      <c r="BO28" s="173" t="s">
        <v>987</v>
      </c>
      <c r="BP28" s="184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4" t="str">
        <f t="shared" si="0"/>
        <v>SemOportunidadeSemOportunidade</v>
      </c>
    </row>
    <row r="29" spans="1:72" hidden="1">
      <c r="A29" s="55" t="str">
        <f>D29&amp;B29</f>
        <v>E4845933</v>
      </c>
      <c r="B29" s="181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2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08" t="s">
        <v>1304</v>
      </c>
      <c r="W29" s="183" t="s">
        <v>1305</v>
      </c>
      <c r="X29" s="232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3">
        <v>0.66666666666666663</v>
      </c>
      <c r="AE29" s="89" t="s">
        <v>609</v>
      </c>
      <c r="AF29" s="231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4" t="str">
        <f>IF(BS_CONTROLE[[#This Row],[Local - Partida]]=0, "-", BS_CONTROLE[[#This Row],[Local - Partida]])</f>
        <v>ZTP1</v>
      </c>
      <c r="AL29" s="324" t="str">
        <f>IF(BS_CONTROLE[[#This Row],[Local - Encerramento]]=0, "-", BS_CONTROLE[[#This Row],[Local - Encerramento]])</f>
        <v>ZPG3</v>
      </c>
      <c r="AM29" s="324" t="str">
        <f>IF(BS_CONTROLE[[#This Row],[Entre - Estações]]=0, "-", BS_CONTROLE[[#This Row],[Entre - Estações]])</f>
        <v>ZTP-ZPG</v>
      </c>
      <c r="AN29" s="324" t="str">
        <f>IF(BS_CONTROLE[[#This Row],[SB]]=0, "-", BS_CONTROLE[[#This Row],[SB]])</f>
        <v>ZTPZPG</v>
      </c>
      <c r="AO29" s="325">
        <f>IF(BS_CONTROLE[[#This Row],[SUB]]=0, "-", BS_CONTROLE[[#This Row],[SUB]])</f>
        <v>78</v>
      </c>
      <c r="AP29" s="326">
        <f>IF(BS_CONTROLE[[#This Row],[KM - Inicio]]=0, "-", BS_CONTROLE[[#This Row],[KM - Inicio]])</f>
        <v>336</v>
      </c>
      <c r="AQ29" s="326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27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4" t="str">
        <f t="shared" si="0"/>
        <v>OutrasFerroviasOutrasFerrovias</v>
      </c>
    </row>
    <row r="30" spans="1:72" hidden="1">
      <c r="A30" s="55" t="str">
        <f>D30&amp;B30</f>
        <v>W7145933</v>
      </c>
      <c r="B30" s="181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2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1" t="s">
        <v>1308</v>
      </c>
      <c r="N30" s="231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08" t="s">
        <v>1221</v>
      </c>
      <c r="W30" s="183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3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4" t="str">
        <f>IF(BS_CONTROLE[[#This Row],[Local - Partida]]=0, "-", BS_CONTROLE[[#This Row],[Local - Partida]])</f>
        <v>TGR2</v>
      </c>
      <c r="AL30" s="324" t="str">
        <f>IF(BS_CONTROLE[[#This Row],[Local - Encerramento]]=0, "-", BS_CONTROLE[[#This Row],[Local - Encerramento]])</f>
        <v>752RVD</v>
      </c>
      <c r="AM30" s="324" t="str">
        <f>IF(BS_CONTROLE[[#This Row],[Entre - Estações]]=0, "-", BS_CONTROLE[[#This Row],[Entre - Estações]])</f>
        <v>TAG-TRO</v>
      </c>
      <c r="AN30" s="324" t="str">
        <f>IF(BS_CONTROLE[[#This Row],[SB]]=0, "-", BS_CONTROLE[[#This Row],[SB]])</f>
        <v>TAGTRO</v>
      </c>
      <c r="AO30" s="325">
        <f>IF(BS_CONTROLE[[#This Row],[SUB]]=0, "-", BS_CONTROLE[[#This Row],[SUB]])</f>
        <v>98</v>
      </c>
      <c r="AP30" s="326">
        <f>IF(BS_CONTROLE[[#This Row],[KM - Inicio]]=0, "-", BS_CONTROLE[[#This Row],[KM - Inicio]])</f>
        <v>502</v>
      </c>
      <c r="AQ30" s="326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27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4" t="s">
        <v>1310</v>
      </c>
      <c r="BK30" s="184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4" t="str">
        <f t="shared" si="0"/>
        <v>OKOK</v>
      </c>
    </row>
    <row r="31" spans="1:72" hidden="1">
      <c r="A31" s="55" t="str">
        <f>D31&amp;B31</f>
        <v>W9445933</v>
      </c>
      <c r="B31" s="181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2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08" t="s">
        <v>1227</v>
      </c>
      <c r="W31" s="183" t="s">
        <v>1228</v>
      </c>
      <c r="X31" s="232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3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4" t="str">
        <f>IF(BS_CONTROLE[[#This Row],[Local - Partida]]=0, "-", BS_CONTROLE[[#This Row],[Local - Partida]])</f>
        <v>PPR2</v>
      </c>
      <c r="AL31" s="324" t="str">
        <f>IF(BS_CONTROLE[[#This Row],[Local - Encerramento]]=0, "-", BS_CONTROLE[[#This Row],[Local - Encerramento]])</f>
        <v>PSG2</v>
      </c>
      <c r="AM31" s="324" t="str">
        <f>IF(BS_CONTROLE[[#This Row],[Entre - Estações]]=0, "-", BS_CONTROLE[[#This Row],[Entre - Estações]])</f>
        <v>PPR-PQI</v>
      </c>
      <c r="AN31" s="324" t="str">
        <f>IF(BS_CONTROLE[[#This Row],[SB]]=0, "-", BS_CONTROLE[[#This Row],[SB]])</f>
        <v>PPRPQI</v>
      </c>
      <c r="AO31" s="325">
        <f>IF(BS_CONTROLE[[#This Row],[SUB]]=0, "-", BS_CONTROLE[[#This Row],[SUB]])</f>
        <v>103</v>
      </c>
      <c r="AP31" s="326">
        <f>IF(BS_CONTROLE[[#This Row],[KM - Inicio]]=0, "-", BS_CONTROLE[[#This Row],[KM - Inicio]])</f>
        <v>1983</v>
      </c>
      <c r="AQ31" s="326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27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4" t="str">
        <f t="shared" si="0"/>
        <v>OKOK</v>
      </c>
    </row>
    <row r="32" spans="1:72" hidden="1">
      <c r="A32" s="55" t="str">
        <f>D32&amp;B32</f>
        <v>V9845933</v>
      </c>
      <c r="B32" s="181">
        <v>45933</v>
      </c>
      <c r="C32" s="8">
        <f>IF(BS_CONTROLE[[#This Row],[DATA]]="","",WEEKNUM(BS_CONTROLE[[#This Row],[DATA]]))</f>
        <v>40</v>
      </c>
      <c r="D32" s="56" t="s">
        <v>825</v>
      </c>
      <c r="E32" s="236">
        <v>27</v>
      </c>
      <c r="F32" s="182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17" t="s">
        <v>1314</v>
      </c>
      <c r="N32" s="217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08" t="s">
        <v>1273</v>
      </c>
      <c r="W32" s="183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3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4" t="str">
        <f>IF(BS_CONTROLE[[#This Row],[Local - Partida]]=0, "-", BS_CONTROLE[[#This Row],[Local - Partida]])</f>
        <v>TIN1</v>
      </c>
      <c r="AL32" s="324" t="str">
        <f>IF(BS_CONTROLE[[#This Row],[Local - Encerramento]]=0, "-", BS_CONTROLE[[#This Row],[Local - Encerramento]])</f>
        <v>TMI</v>
      </c>
      <c r="AM32" s="324" t="str">
        <f>IF(BS_CONTROLE[[#This Row],[Entre - Estações]]=0, "-", BS_CONTROLE[[#This Row],[Entre - Estações]])</f>
        <v>TIN-TMI</v>
      </c>
      <c r="AN32" s="324" t="str">
        <f>IF(BS_CONTROLE[[#This Row],[SB]]=0, "-", BS_CONTROLE[[#This Row],[SB]])</f>
        <v>TINTMI</v>
      </c>
      <c r="AO32" s="325">
        <f>IF(BS_CONTROLE[[#This Row],[SUB]]=0, "-", BS_CONTROLE[[#This Row],[SUB]])</f>
        <v>74</v>
      </c>
      <c r="AP32" s="326">
        <f>IF(BS_CONTROLE[[#This Row],[KM - Inicio]]=0, "-", BS_CONTROLE[[#This Row],[KM - Inicio]])</f>
        <v>111</v>
      </c>
      <c r="AQ32" s="326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27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5" t="s">
        <v>1316</v>
      </c>
      <c r="BK32" s="235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4" t="str">
        <f t="shared" si="0"/>
        <v>OKOK</v>
      </c>
    </row>
    <row r="33" spans="1:72" hidden="1">
      <c r="A33" s="55" t="str">
        <f>D33&amp;B33</f>
        <v>W5045933</v>
      </c>
      <c r="B33" s="181">
        <v>45933</v>
      </c>
      <c r="C33" s="8">
        <f>IF(BS_CONTROLE[[#This Row],[DATA]]="","",WEEKNUM(BS_CONTROLE[[#This Row],[DATA]]))</f>
        <v>40</v>
      </c>
      <c r="D33" s="56" t="s">
        <v>828</v>
      </c>
      <c r="E33" s="236">
        <v>28</v>
      </c>
      <c r="F33" s="182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08" t="s">
        <v>1257</v>
      </c>
      <c r="W33" s="183" t="s">
        <v>1317</v>
      </c>
      <c r="X33" s="232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3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4" t="str">
        <f>IF(BS_CONTROLE[[#This Row],[Local - Partida]]=0, "-", BS_CONTROLE[[#This Row],[Local - Partida]])</f>
        <v>TCS2</v>
      </c>
      <c r="AL33" s="324" t="str">
        <f>IF(BS_CONTROLE[[#This Row],[Local - Encerramento]]=0, "-", BS_CONTROLE[[#This Row],[Local - Encerramento]])</f>
        <v>TCS2</v>
      </c>
      <c r="AM33" s="324" t="str">
        <f>IF(BS_CONTROLE[[#This Row],[Entre - Estações]]=0, "-", BS_CONTROLE[[#This Row],[Entre - Estações]])</f>
        <v>TCE-TID</v>
      </c>
      <c r="AN33" s="324" t="str">
        <f>IF(BS_CONTROLE[[#This Row],[SB]]=0, "-", BS_CONTROLE[[#This Row],[SB]])</f>
        <v>177TID</v>
      </c>
      <c r="AO33" s="325">
        <f>IF(BS_CONTROLE[[#This Row],[SUB]]=0, "-", BS_CONTROLE[[#This Row],[SUB]])</f>
        <v>74</v>
      </c>
      <c r="AP33" s="326">
        <f>IF(BS_CONTROLE[[#This Row],[KM - Inicio]]=0, "-", BS_CONTROLE[[#This Row],[KM - Inicio]])</f>
        <v>185</v>
      </c>
      <c r="AQ33" s="326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27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6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4" t="str">
        <f t="shared" si="0"/>
        <v>OKOK</v>
      </c>
    </row>
    <row r="34" spans="1:72" hidden="1">
      <c r="A34" s="55" t="str">
        <f>D34&amp;B34</f>
        <v>E1445933</v>
      </c>
      <c r="B34" s="181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2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08" t="s">
        <v>1231</v>
      </c>
      <c r="W34" s="183" t="s">
        <v>1320</v>
      </c>
      <c r="X34" s="232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3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4" t="str">
        <f>IF(BS_CONTROLE[[#This Row],[Local - Partida]]=0, "-", BS_CONTROLE[[#This Row],[Local - Partida]])</f>
        <v>TGR2</v>
      </c>
      <c r="AL34" s="324" t="str">
        <f>IF(BS_CONTROLE[[#This Row],[Local - Encerramento]]=0, "-", BS_CONTROLE[[#This Row],[Local - Encerramento]])</f>
        <v>TIQ2</v>
      </c>
      <c r="AM34" s="324" t="str">
        <f>IF(BS_CONTROLE[[#This Row],[Entre - Estações]]=0, "-", BS_CONTROLE[[#This Row],[Entre - Estações]])</f>
        <v>TGR-TIQ</v>
      </c>
      <c r="AN34" s="324" t="str">
        <f>IF(BS_CONTROLE[[#This Row],[SB]]=0, "-", BS_CONTROLE[[#This Row],[SB]])</f>
        <v>TGRTEP</v>
      </c>
      <c r="AO34" s="325">
        <f>IF(BS_CONTROLE[[#This Row],[SUB]]=0, "-", BS_CONTROLE[[#This Row],[SUB]])</f>
        <v>74</v>
      </c>
      <c r="AP34" s="326">
        <f>IF(BS_CONTROLE[[#This Row],[KM - Inicio]]=0, "-", BS_CONTROLE[[#This Row],[KM - Inicio]])</f>
        <v>501</v>
      </c>
      <c r="AQ34" s="326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27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3" t="s">
        <v>1321</v>
      </c>
      <c r="BK34" s="233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4" t="str">
        <f t="shared" si="0"/>
        <v>OKOK</v>
      </c>
    </row>
    <row r="35" spans="1:72" hidden="1">
      <c r="A35" s="55" t="str">
        <f>D35&amp;B35</f>
        <v>V8845933</v>
      </c>
      <c r="B35" s="181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2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1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08" t="s">
        <v>1235</v>
      </c>
      <c r="W35" s="183" t="s">
        <v>1236</v>
      </c>
      <c r="X35" s="232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3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4" t="str">
        <f>IF(BS_CONTROLE[[#This Row],[Local - Partida]]=0, "-", BS_CONTROLE[[#This Row],[Local - Partida]])</f>
        <v>TVI2</v>
      </c>
      <c r="AL35" s="324" t="str">
        <f>IF(BS_CONTROLE[[#This Row],[Local - Encerramento]]=0, "-", BS_CONTROLE[[#This Row],[Local - Encerramento]])</f>
        <v>TVI2</v>
      </c>
      <c r="AM35" s="324" t="str">
        <f>IF(BS_CONTROLE[[#This Row],[Entre - Estações]]=0, "-", BS_CONTROLE[[#This Row],[Entre - Estações]])</f>
        <v>TID-TVI</v>
      </c>
      <c r="AN35" s="324">
        <f>IF(BS_CONTROLE[[#This Row],[SB]]=0, "-", BS_CONTROLE[[#This Row],[SB]])</f>
        <v>201213</v>
      </c>
      <c r="AO35" s="325">
        <f>IF(BS_CONTROLE[[#This Row],[SUB]]=0, "-", BS_CONTROLE[[#This Row],[SUB]])</f>
        <v>74</v>
      </c>
      <c r="AP35" s="326">
        <f>IF(BS_CONTROLE[[#This Row],[KM - Inicio]]=0, "-", BS_CONTROLE[[#This Row],[KM - Inicio]])</f>
        <v>207.6</v>
      </c>
      <c r="AQ35" s="326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27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4" t="str">
        <f t="shared" si="0"/>
        <v>OKOK</v>
      </c>
    </row>
    <row r="36" spans="1:72" hidden="1">
      <c r="A36" s="55" t="str">
        <f>D36&amp;B36</f>
        <v>V4245933</v>
      </c>
      <c r="B36" s="181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2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08" t="s">
        <v>1238</v>
      </c>
      <c r="W36" s="183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3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4" t="str">
        <f>IF(BS_CONTROLE[[#This Row],[Local - Partida]]=0, "-", BS_CONTROLE[[#This Row],[Local - Partida]])</f>
        <v>ZGT1</v>
      </c>
      <c r="AL36" s="324" t="str">
        <f>IF(BS_CONTROLE[[#This Row],[Local - Encerramento]]=0, "-", BS_CONTROLE[[#This Row],[Local - Encerramento]])</f>
        <v>ZGT1</v>
      </c>
      <c r="AM36" s="324" t="str">
        <f>IF(BS_CONTROLE[[#This Row],[Entre - Estações]]=0, "-", BS_CONTROLE[[#This Row],[Entre - Estações]])</f>
        <v>ZAX-ZRI</v>
      </c>
      <c r="AN36" s="324" t="str">
        <f>IF(BS_CONTROLE[[#This Row],[SB]]=0, "-", BS_CONTROLE[[#This Row],[SB]])</f>
        <v>ZAXZRI</v>
      </c>
      <c r="AO36" s="325">
        <f>IF(BS_CONTROLE[[#This Row],[SUB]]=0, "-", BS_CONTROLE[[#This Row],[SUB]])</f>
        <v>72</v>
      </c>
      <c r="AP36" s="326">
        <f>IF(BS_CONTROLE[[#This Row],[KM - Inicio]]=0, "-", BS_CONTROLE[[#This Row],[KM - Inicio]])</f>
        <v>268</v>
      </c>
      <c r="AQ36" s="326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27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6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4" t="str">
        <f t="shared" si="0"/>
        <v>OKOK</v>
      </c>
    </row>
    <row r="37" spans="1:72" hidden="1">
      <c r="A37" s="55" t="str">
        <f>D37&amp;B37</f>
        <v>SUPER45933</v>
      </c>
      <c r="B37" s="181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2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08" t="s">
        <v>1324</v>
      </c>
      <c r="W37" s="183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3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4" t="str">
        <f>IF(BS_CONTROLE[[#This Row],[Local - Partida]]=0, "-", BS_CONTROLE[[#This Row],[Local - Partida]])</f>
        <v>-</v>
      </c>
      <c r="AL37" s="324" t="str">
        <f>IF(BS_CONTROLE[[#This Row],[Local - Encerramento]]=0, "-", BS_CONTROLE[[#This Row],[Local - Encerramento]])</f>
        <v>-</v>
      </c>
      <c r="AM37" s="324" t="str">
        <f>IF(BS_CONTROLE[[#This Row],[Entre - Estações]]=0, "-", BS_CONTROLE[[#This Row],[Entre - Estações]])</f>
        <v>TMR-TLA</v>
      </c>
      <c r="AN37" s="324" t="str">
        <f>IF(BS_CONTROLE[[#This Row],[SB]]=0, "-", BS_CONTROLE[[#This Row],[SB]])</f>
        <v>326TLA</v>
      </c>
      <c r="AO37" s="325">
        <f>IF(BS_CONTROLE[[#This Row],[SUB]]=0, "-", BS_CONTROLE[[#This Row],[SUB]])</f>
        <v>74</v>
      </c>
      <c r="AP37" s="326">
        <f>IF(BS_CONTROLE[[#This Row],[KM - Inicio]]=0, "-", BS_CONTROLE[[#This Row],[KM - Inicio]])</f>
        <v>335</v>
      </c>
      <c r="AQ37" s="326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27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4" t="str">
        <f t="shared" si="0"/>
        <v>OKOK</v>
      </c>
    </row>
    <row r="38" spans="1:72" hidden="1">
      <c r="A38" s="55" t="str">
        <f>D38&amp;B38</f>
        <v>BRUNO (TF-525)45933</v>
      </c>
      <c r="B38" s="181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2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1" t="s">
        <v>1243</v>
      </c>
      <c r="N38" s="231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08" t="s">
        <v>1245</v>
      </c>
      <c r="W38" s="183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3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4" t="str">
        <f>IF(BS_CONTROLE[[#This Row],[Local - Partida]]=0, "-", BS_CONTROLE[[#This Row],[Local - Partida]])</f>
        <v>TMJ1</v>
      </c>
      <c r="AL38" s="324" t="str">
        <f>IF(BS_CONTROLE[[#This Row],[Local - Encerramento]]=0, "-", BS_CONTROLE[[#This Row],[Local - Encerramento]])</f>
        <v>-</v>
      </c>
      <c r="AM38" s="324" t="str">
        <f>IF(BS_CONTROLE[[#This Row],[Entre - Estações]]=0, "-", BS_CONTROLE[[#This Row],[Entre - Estações]])</f>
        <v>TMJ-S</v>
      </c>
      <c r="AN38" s="324" t="str">
        <f>IF(BS_CONTROLE[[#This Row],[SB]]=0, "-", BS_CONTROLE[[#This Row],[SB]])</f>
        <v>TMJS</v>
      </c>
      <c r="AO38" s="325">
        <f>IF(BS_CONTROLE[[#This Row],[SUB]]=0, "-", BS_CONTROLE[[#This Row],[SUB]])</f>
        <v>98</v>
      </c>
      <c r="AP38" s="326">
        <f>IF(BS_CONTROLE[[#This Row],[KM - Inicio]]=0, "-", BS_CONTROLE[[#This Row],[KM - Inicio]])</f>
        <v>596.28599999999994</v>
      </c>
      <c r="AQ38" s="326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27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4" t="str">
        <f t="shared" si="0"/>
        <v>OKOK</v>
      </c>
    </row>
    <row r="39" spans="1:72" hidden="1">
      <c r="A39" s="55" t="str">
        <f>D39&amp;B39</f>
        <v>ELSON (TF-526)45933</v>
      </c>
      <c r="B39" s="181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2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08" t="s">
        <v>1249</v>
      </c>
      <c r="W39" s="183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3" t="s">
        <v>609</v>
      </c>
      <c r="AE39" s="89" t="s">
        <v>609</v>
      </c>
      <c r="AF39" s="89" t="s">
        <v>609</v>
      </c>
      <c r="AG39" s="89" t="s">
        <v>609</v>
      </c>
      <c r="AH39" s="53"/>
      <c r="AI39" s="182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4" t="str">
        <f>IF(BS_CONTROLE[[#This Row],[Local - Partida]]=0, "-", BS_CONTROLE[[#This Row],[Local - Partida]])</f>
        <v>TBR487</v>
      </c>
      <c r="AL39" s="324" t="str">
        <f>IF(BS_CONTROLE[[#This Row],[Local - Encerramento]]=0, "-", BS_CONTROLE[[#This Row],[Local - Encerramento]])</f>
        <v>-</v>
      </c>
      <c r="AM39" s="324" t="str">
        <f>IF(BS_CONTROLE[[#This Row],[Entre - Estações]]=0, "-", BS_CONTROLE[[#This Row],[Entre - Estações]])</f>
        <v>TBR-TGR</v>
      </c>
      <c r="AN39" s="324" t="str">
        <f>IF(BS_CONTROLE[[#This Row],[SB]]=0, "-", BS_CONTROLE[[#This Row],[SB]])</f>
        <v>TBR487</v>
      </c>
      <c r="AO39" s="325">
        <f>IF(BS_CONTROLE[[#This Row],[SUB]]=0, "-", BS_CONTROLE[[#This Row],[SUB]])</f>
        <v>74</v>
      </c>
      <c r="AP39" s="326">
        <f>IF(BS_CONTROLE[[#This Row],[KM - Inicio]]=0, "-", BS_CONTROLE[[#This Row],[KM - Inicio]])</f>
        <v>482</v>
      </c>
      <c r="AQ39" s="326" t="str">
        <f>IF(BS_CONTROLE[[#This Row],[KM - Fim]]=0, "-", BS_CONTROLE[[#This Row],[KM - Fim]])</f>
        <v>-</v>
      </c>
      <c r="AR39" s="237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27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4" t="str">
        <f t="shared" si="0"/>
        <v>OKOK</v>
      </c>
    </row>
    <row r="40" spans="1:72" hidden="1">
      <c r="A40" s="55" t="str">
        <f>D40&amp;B40</f>
        <v>LEÔNCIO (TF-526)45933</v>
      </c>
      <c r="B40" s="181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2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08" t="s">
        <v>1214</v>
      </c>
      <c r="W40" s="183" t="s">
        <v>1253</v>
      </c>
      <c r="X40" s="232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3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4" t="str">
        <f>IF(BS_CONTROLE[[#This Row],[Local - Partida]]=0, "-", BS_CONTROLE[[#This Row],[Local - Partida]])</f>
        <v>PIT</v>
      </c>
      <c r="AL40" s="324" t="str">
        <f>IF(BS_CONTROLE[[#This Row],[Local - Encerramento]]=0, "-", BS_CONTROLE[[#This Row],[Local - Encerramento]])</f>
        <v>-</v>
      </c>
      <c r="AM40" s="324" t="str">
        <f>IF(BS_CONTROLE[[#This Row],[Entre - Estações]]=0, "-", BS_CONTROLE[[#This Row],[Entre - Estações]])</f>
        <v>PIT-K97</v>
      </c>
      <c r="AN40" s="324" t="str">
        <f>IF(BS_CONTROLE[[#This Row],[SB]]=0, "-", BS_CONTROLE[[#This Row],[SB]])</f>
        <v>PITK96</v>
      </c>
      <c r="AO40" s="325">
        <f>IF(BS_CONTROLE[[#This Row],[SUB]]=0, "-", BS_CONTROLE[[#This Row],[SUB]])</f>
        <v>103</v>
      </c>
      <c r="AP40" s="326">
        <f>IF(BS_CONTROLE[[#This Row],[KM - Inicio]]=0, "-", BS_CONTROLE[[#This Row],[KM - Inicio]])</f>
        <v>2100</v>
      </c>
      <c r="AQ40" s="326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27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6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4" t="str">
        <f t="shared" si="0"/>
        <v>SuperExecução</v>
      </c>
    </row>
    <row r="41" spans="1:72" hidden="1">
      <c r="A41" s="55" t="str">
        <f>D41&amp;B41</f>
        <v>W7045933</v>
      </c>
      <c r="B41" s="181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2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08" t="s">
        <v>1240</v>
      </c>
      <c r="W41" s="183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3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4" t="str">
        <f>IF(BS_CONTROLE[[#This Row],[Local - Partida]]=0, "-", BS_CONTROLE[[#This Row],[Local - Partida]])</f>
        <v>TIQ2</v>
      </c>
      <c r="AL41" s="324" t="str">
        <f>IF(BS_CONTROLE[[#This Row],[Local - Encerramento]]=0, "-", BS_CONTROLE[[#This Row],[Local - Encerramento]])</f>
        <v>TIQ2</v>
      </c>
      <c r="AM41" s="324" t="str">
        <f>IF(BS_CONTROLE[[#This Row],[Entre - Estações]]=0, "-", BS_CONTROLE[[#This Row],[Entre - Estações]])</f>
        <v>TBS-TAL</v>
      </c>
      <c r="AN41" s="324" t="str">
        <f>IF(BS_CONTROLE[[#This Row],[SB]]=0, "-", BS_CONTROLE[[#This Row],[SB]])</f>
        <v>TBS671</v>
      </c>
      <c r="AO41" s="325">
        <f>IF(BS_CONTROLE[[#This Row],[SUB]]=0, "-", BS_CONTROLE[[#This Row],[SUB]])</f>
        <v>98</v>
      </c>
      <c r="AP41" s="326">
        <f>IF(BS_CONTROLE[[#This Row],[KM - Inicio]]=0, "-", BS_CONTROLE[[#This Row],[KM - Inicio]])</f>
        <v>666</v>
      </c>
      <c r="AQ41" s="326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27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6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4" t="str">
        <f t="shared" si="0"/>
        <v>OKOK</v>
      </c>
    </row>
    <row r="42" spans="1:72" hidden="1">
      <c r="A42" s="55" t="str">
        <f>D42&amp;B42</f>
        <v>E1445934</v>
      </c>
      <c r="B42" s="181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2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17" t="s">
        <v>1282</v>
      </c>
      <c r="N42" s="217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08" t="s">
        <v>1231</v>
      </c>
      <c r="W42" s="183" t="s">
        <v>1336</v>
      </c>
      <c r="X42" s="232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3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4" t="str">
        <f>IF(BS_CONTROLE[[#This Row],[Local - Partida]]=0, "-", BS_CONTROLE[[#This Row],[Local - Partida]])</f>
        <v>TGR2</v>
      </c>
      <c r="AL42" s="324" t="str">
        <f>IF(BS_CONTROLE[[#This Row],[Local - Encerramento]]=0, "-", BS_CONTROLE[[#This Row],[Local - Encerramento]])</f>
        <v>TIQ1</v>
      </c>
      <c r="AM42" s="324" t="str">
        <f>IF(BS_CONTROLE[[#This Row],[Entre - Estações]]=0, "-", BS_CONTROLE[[#This Row],[Entre - Estações]])</f>
        <v>TGR-TIQ</v>
      </c>
      <c r="AN42" s="324" t="str">
        <f>IF(BS_CONTROLE[[#This Row],[SB]]=0, "-", BS_CONTROLE[[#This Row],[SB]])</f>
        <v>TGRTEP</v>
      </c>
      <c r="AO42" s="325">
        <f>IF(BS_CONTROLE[[#This Row],[SUB]]=0, "-", BS_CONTROLE[[#This Row],[SUB]])</f>
        <v>74</v>
      </c>
      <c r="AP42" s="326">
        <f>IF(BS_CONTROLE[[#This Row],[KM - Inicio]]=0, "-", BS_CONTROLE[[#This Row],[KM - Inicio]])</f>
        <v>501</v>
      </c>
      <c r="AQ42" s="326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27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38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4" t="str">
        <f t="shared" si="0"/>
        <v>OKOK</v>
      </c>
    </row>
    <row r="43" spans="1:72" hidden="1">
      <c r="A43" s="55" t="str">
        <f>D43&amp;B43</f>
        <v>V8845934</v>
      </c>
      <c r="B43" s="181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2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1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08" t="s">
        <v>1235</v>
      </c>
      <c r="W43" s="183" t="s">
        <v>1236</v>
      </c>
      <c r="X43" s="232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3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4" t="str">
        <f>IF(BS_CONTROLE[[#This Row],[Local - Partida]]=0, "-", BS_CONTROLE[[#This Row],[Local - Partida]])</f>
        <v>TVI2</v>
      </c>
      <c r="AL43" s="324" t="str">
        <f>IF(BS_CONTROLE[[#This Row],[Local - Encerramento]]=0, "-", BS_CONTROLE[[#This Row],[Local - Encerramento]])</f>
        <v>TVI2</v>
      </c>
      <c r="AM43" s="324" t="str">
        <f>IF(BS_CONTROLE[[#This Row],[Entre - Estações]]=0, "-", BS_CONTROLE[[#This Row],[Entre - Estações]])</f>
        <v>TID-TVI</v>
      </c>
      <c r="AN43" s="324">
        <f>IF(BS_CONTROLE[[#This Row],[SB]]=0, "-", BS_CONTROLE[[#This Row],[SB]])</f>
        <v>201213</v>
      </c>
      <c r="AO43" s="325">
        <f>IF(BS_CONTROLE[[#This Row],[SUB]]=0, "-", BS_CONTROLE[[#This Row],[SUB]])</f>
        <v>74</v>
      </c>
      <c r="AP43" s="326">
        <f>IF(BS_CONTROLE[[#This Row],[KM - Inicio]]=0, "-", BS_CONTROLE[[#This Row],[KM - Inicio]])</f>
        <v>207.6</v>
      </c>
      <c r="AQ43" s="326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27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4" t="str">
        <f t="shared" si="0"/>
        <v>MecanizaçãoOperação</v>
      </c>
    </row>
    <row r="44" spans="1:72" hidden="1">
      <c r="A44" s="55" t="str">
        <f>D44&amp;B44</f>
        <v>W7145934</v>
      </c>
      <c r="B44" s="181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2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08" t="s">
        <v>1342</v>
      </c>
      <c r="W44" s="183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3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4" t="str">
        <f>IF(BS_CONTROLE[[#This Row],[Local - Partida]]=0, "-", BS_CONTROLE[[#This Row],[Local - Partida]])</f>
        <v>TRO1</v>
      </c>
      <c r="AL44" s="324" t="str">
        <f>IF(BS_CONTROLE[[#This Row],[Local - Encerramento]]=0, "-", BS_CONTROLE[[#This Row],[Local - Encerramento]])</f>
        <v>TAG1</v>
      </c>
      <c r="AM44" s="324" t="str">
        <f>IF(BS_CONTROLE[[#This Row],[Entre - Estações]]=0, "-", BS_CONTROLE[[#This Row],[Entre - Estações]])</f>
        <v>TSF-TRO</v>
      </c>
      <c r="AN44" s="324" t="str">
        <f>IF(BS_CONTROLE[[#This Row],[SB]]=0, "-", BS_CONTROLE[[#This Row],[SB]])</f>
        <v>TEX1</v>
      </c>
      <c r="AO44" s="325">
        <f>IF(BS_CONTROLE[[#This Row],[SUB]]=0, "-", BS_CONTROLE[[#This Row],[SUB]])</f>
        <v>98</v>
      </c>
      <c r="AP44" s="326">
        <f>IF(BS_CONTROLE[[#This Row],[KM - Inicio]]=0, "-", BS_CONTROLE[[#This Row],[KM - Inicio]])</f>
        <v>754</v>
      </c>
      <c r="AQ44" s="326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27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4" t="str">
        <f t="shared" si="0"/>
        <v>OKOK</v>
      </c>
    </row>
    <row r="45" spans="1:72" hidden="1">
      <c r="A45" s="55" t="str">
        <f>D45&amp;B45</f>
        <v>W7145934</v>
      </c>
      <c r="B45" s="181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2" t="s">
        <v>785</v>
      </c>
      <c r="G45" s="9" t="str">
        <f>IF(D45="","*",VLOOKUP(F45,BS_ATIVIDADE[#All],3,FALSE))</f>
        <v>PEDRA</v>
      </c>
      <c r="H45" s="149" t="s">
        <v>81</v>
      </c>
      <c r="I45" s="183" t="s">
        <v>1341</v>
      </c>
      <c r="J45" s="42">
        <v>98</v>
      </c>
      <c r="K45" s="42">
        <v>716</v>
      </c>
      <c r="L45" s="89" t="s">
        <v>609</v>
      </c>
      <c r="M45" s="23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08" t="s">
        <v>1342</v>
      </c>
      <c r="W45" s="183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3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4" t="str">
        <f>IF(BS_CONTROLE[[#This Row],[Local - Partida]]=0, "-", BS_CONTROLE[[#This Row],[Local - Partida]])</f>
        <v>TRO1</v>
      </c>
      <c r="AL45" s="324" t="str">
        <f>IF(BS_CONTROLE[[#This Row],[Local - Encerramento]]=0, "-", BS_CONTROLE[[#This Row],[Local - Encerramento]])</f>
        <v>TAG1</v>
      </c>
      <c r="AM45" s="324" t="str">
        <f>IF(BS_CONTROLE[[#This Row],[Entre - Estações]]=0, "-", BS_CONTROLE[[#This Row],[Entre - Estações]])</f>
        <v>TAL-TSF</v>
      </c>
      <c r="AN45" s="324" t="str">
        <f>IF(BS_CONTROLE[[#This Row],[SB]]=0, "-", BS_CONTROLE[[#This Row],[SB]])</f>
        <v>710TSF</v>
      </c>
      <c r="AO45" s="325">
        <f>IF(BS_CONTROLE[[#This Row],[SUB]]=0, "-", BS_CONTROLE[[#This Row],[SUB]])</f>
        <v>98</v>
      </c>
      <c r="AP45" s="326">
        <f>IF(BS_CONTROLE[[#This Row],[KM - Inicio]]=0, "-", BS_CONTROLE[[#This Row],[KM - Inicio]])</f>
        <v>716</v>
      </c>
      <c r="AQ45" s="326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27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4" t="str">
        <f t="shared" si="0"/>
        <v>OKOK</v>
      </c>
    </row>
    <row r="46" spans="1:72" hidden="1">
      <c r="A46" s="55" t="str">
        <f>D46&amp;B46</f>
        <v>BRUNO (TF-525)45934</v>
      </c>
      <c r="B46" s="181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2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08" t="s">
        <v>1348</v>
      </c>
      <c r="W46" s="183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3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4" t="str">
        <f>IF(BS_CONTROLE[[#This Row],[Local - Partida]]=0, "-", BS_CONTROLE[[#This Row],[Local - Partida]])</f>
        <v>326TLA</v>
      </c>
      <c r="AL46" s="324" t="str">
        <f>IF(BS_CONTROLE[[#This Row],[Local - Encerramento]]=0, "-", BS_CONTROLE[[#This Row],[Local - Encerramento]])</f>
        <v>-</v>
      </c>
      <c r="AM46" s="324" t="str">
        <f>IF(BS_CONTROLE[[#This Row],[Entre - Estações]]=0, "-", BS_CONTROLE[[#This Row],[Entre - Estações]])</f>
        <v>TMR-TLA</v>
      </c>
      <c r="AN46" s="324" t="str">
        <f>IF(BS_CONTROLE[[#This Row],[SB]]=0, "-", BS_CONTROLE[[#This Row],[SB]])</f>
        <v>326TLA</v>
      </c>
      <c r="AO46" s="325">
        <f>IF(BS_CONTROLE[[#This Row],[SUB]]=0, "-", BS_CONTROLE[[#This Row],[SUB]])</f>
        <v>74</v>
      </c>
      <c r="AP46" s="326">
        <f>IF(BS_CONTROLE[[#This Row],[KM - Inicio]]=0, "-", BS_CONTROLE[[#This Row],[KM - Inicio]])</f>
        <v>334</v>
      </c>
      <c r="AQ46" s="326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27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4" t="str">
        <f t="shared" si="0"/>
        <v>OKOK</v>
      </c>
    </row>
    <row r="47" spans="1:72" hidden="1">
      <c r="A47" s="55" t="str">
        <f>D47&amp;B47</f>
        <v>ELSON (TF-526)45934</v>
      </c>
      <c r="B47" s="181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2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08" t="s">
        <v>1249</v>
      </c>
      <c r="W47" s="183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3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4" t="str">
        <f>IF(BS_CONTROLE[[#This Row],[Local - Partida]]=0, "-", BS_CONTROLE[[#This Row],[Local - Partida]])</f>
        <v>K97TIN</v>
      </c>
      <c r="AL47" s="324" t="str">
        <f>IF(BS_CONTROLE[[#This Row],[Local - Encerramento]]=0, "-", BS_CONTROLE[[#This Row],[Local - Encerramento]])</f>
        <v>-</v>
      </c>
      <c r="AM47" s="324" t="str">
        <f>IF(BS_CONTROLE[[#This Row],[Entre - Estações]]=0, "-", BS_CONTROLE[[#This Row],[Entre - Estações]])</f>
        <v>TSP-TIN</v>
      </c>
      <c r="AN47" s="324" t="str">
        <f>IF(BS_CONTROLE[[#This Row],[SB]]=0, "-", BS_CONTROLE[[#This Row],[SB]])</f>
        <v>K97TIN</v>
      </c>
      <c r="AO47" s="325">
        <f>IF(BS_CONTROLE[[#This Row],[SUB]]=0, "-", BS_CONTROLE[[#This Row],[SUB]])</f>
        <v>74</v>
      </c>
      <c r="AP47" s="326">
        <f>IF(BS_CONTROLE[[#This Row],[KM - Inicio]]=0, "-", BS_CONTROLE[[#This Row],[KM - Inicio]])</f>
        <v>103</v>
      </c>
      <c r="AQ47" s="326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27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4" t="str">
        <f t="shared" si="0"/>
        <v>OKOK</v>
      </c>
    </row>
    <row r="48" spans="1:72" hidden="1">
      <c r="A48" s="55" t="str">
        <f>D48&amp;B48</f>
        <v>LEÔNCIO (TF-526)45934</v>
      </c>
      <c r="B48" s="181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2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08" t="s">
        <v>1214</v>
      </c>
      <c r="W48" s="183" t="s">
        <v>1253</v>
      </c>
      <c r="X48" s="232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3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4" t="str">
        <f>IF(BS_CONTROLE[[#This Row],[Local - Partida]]=0, "-", BS_CONTROLE[[#This Row],[Local - Partida]])</f>
        <v>PUD1</v>
      </c>
      <c r="AL48" s="324" t="str">
        <f>IF(BS_CONTROLE[[#This Row],[Local - Encerramento]]=0, "-", BS_CONTROLE[[#This Row],[Local - Encerramento]])</f>
        <v>-</v>
      </c>
      <c r="AM48" s="324" t="str">
        <f>IF(BS_CONTROLE[[#This Row],[Entre - Estações]]=0, "-", BS_CONTROLE[[#This Row],[Entre - Estações]])</f>
        <v>PAS-PUD</v>
      </c>
      <c r="AN48" s="324" t="str">
        <f>IF(BS_CONTROLE[[#This Row],[SB]]=0, "-", BS_CONTROLE[[#This Row],[SB]])</f>
        <v>K96PUD</v>
      </c>
      <c r="AO48" s="325">
        <f>IF(BS_CONTROLE[[#This Row],[SUB]]=0, "-", BS_CONTROLE[[#This Row],[SUB]])</f>
        <v>103</v>
      </c>
      <c r="AP48" s="326">
        <f>IF(BS_CONTROLE[[#This Row],[KM - Inicio]]=0, "-", BS_CONTROLE[[#This Row],[KM - Inicio]])</f>
        <v>2085</v>
      </c>
      <c r="AQ48" s="326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27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4" t="str">
        <f t="shared" si="0"/>
        <v>OKOK</v>
      </c>
    </row>
    <row r="49" spans="1:72" hidden="1">
      <c r="A49" s="55" t="str">
        <f>D49&amp;B49</f>
        <v>AMAURI (TF-515)45934</v>
      </c>
      <c r="B49" s="181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2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08" t="s">
        <v>1348</v>
      </c>
      <c r="W49" s="183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3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4" t="str">
        <f>IF(BS_CONTROLE[[#This Row],[Local - Partida]]=0, "-", BS_CONTROLE[[#This Row],[Local - Partida]])</f>
        <v>-</v>
      </c>
      <c r="AL49" s="324" t="str">
        <f>IF(BS_CONTROLE[[#This Row],[Local - Encerramento]]=0, "-", BS_CONTROLE[[#This Row],[Local - Encerramento]])</f>
        <v>-</v>
      </c>
      <c r="AM49" s="324" t="str">
        <f>IF(BS_CONTROLE[[#This Row],[Entre - Estações]]=0, "-", BS_CONTROLE[[#This Row],[Entre - Estações]])</f>
        <v>TMR-TLA</v>
      </c>
      <c r="AN49" s="324" t="str">
        <f>IF(BS_CONTROLE[[#This Row],[SB]]=0, "-", BS_CONTROLE[[#This Row],[SB]])</f>
        <v>326TLA</v>
      </c>
      <c r="AO49" s="325">
        <f>IF(BS_CONTROLE[[#This Row],[SUB]]=0, "-", BS_CONTROLE[[#This Row],[SUB]])</f>
        <v>74</v>
      </c>
      <c r="AP49" s="326">
        <f>IF(BS_CONTROLE[[#This Row],[KM - Inicio]]=0, "-", BS_CONTROLE[[#This Row],[KM - Inicio]])</f>
        <v>334</v>
      </c>
      <c r="AQ49" s="326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27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4" t="str">
        <f t="shared" si="0"/>
        <v>OKOK</v>
      </c>
    </row>
    <row r="50" spans="1:72" hidden="1">
      <c r="A50" s="55" t="str">
        <f>D50&amp;B50</f>
        <v>DILL (TF-519)45934</v>
      </c>
      <c r="B50" s="181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2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08" t="s">
        <v>1348</v>
      </c>
      <c r="W50" s="183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3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4" t="str">
        <f>IF(BS_CONTROLE[[#This Row],[Local - Partida]]=0, "-", BS_CONTROLE[[#This Row],[Local - Partida]])</f>
        <v>-</v>
      </c>
      <c r="AL50" s="324" t="str">
        <f>IF(BS_CONTROLE[[#This Row],[Local - Encerramento]]=0, "-", BS_CONTROLE[[#This Row],[Local - Encerramento]])</f>
        <v>-</v>
      </c>
      <c r="AM50" s="324" t="str">
        <f>IF(BS_CONTROLE[[#This Row],[Entre - Estações]]=0, "-", BS_CONTROLE[[#This Row],[Entre - Estações]])</f>
        <v>TPC</v>
      </c>
      <c r="AN50" s="324" t="str">
        <f>IF(BS_CONTROLE[[#This Row],[SB]]=0, "-", BS_CONTROLE[[#This Row],[SB]])</f>
        <v>TPC1</v>
      </c>
      <c r="AO50" s="325">
        <f>IF(BS_CONTROLE[[#This Row],[SUB]]=0, "-", BS_CONTROLE[[#This Row],[SUB]])</f>
        <v>74</v>
      </c>
      <c r="AP50" s="326">
        <f>IF(BS_CONTROLE[[#This Row],[KM - Inicio]]=0, "-", BS_CONTROLE[[#This Row],[KM - Inicio]])</f>
        <v>426.85</v>
      </c>
      <c r="AQ50" s="326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27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4" t="str">
        <f t="shared" si="0"/>
        <v>OKOK</v>
      </c>
    </row>
    <row r="51" spans="1:72" hidden="1">
      <c r="A51" s="55" t="str">
        <f>D51&amp;B51</f>
        <v>DILL (TF-519)45934</v>
      </c>
      <c r="B51" s="181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2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08" t="s">
        <v>1348</v>
      </c>
      <c r="W51" s="183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3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4" t="str">
        <f>IF(BS_CONTROLE[[#This Row],[Local - Partida]]=0, "-", BS_CONTROLE[[#This Row],[Local - Partida]])</f>
        <v>-</v>
      </c>
      <c r="AL51" s="324" t="str">
        <f>IF(BS_CONTROLE[[#This Row],[Local - Encerramento]]=0, "-", BS_CONTROLE[[#This Row],[Local - Encerramento]])</f>
        <v>-</v>
      </c>
      <c r="AM51" s="324" t="str">
        <f>IF(BS_CONTROLE[[#This Row],[Entre - Estações]]=0, "-", BS_CONTROLE[[#This Row],[Entre - Estações]])</f>
        <v>TOM</v>
      </c>
      <c r="AN51" s="324" t="str">
        <f>IF(BS_CONTROLE[[#This Row],[SB]]=0, "-", BS_CONTROLE[[#This Row],[SB]])</f>
        <v>TOM1</v>
      </c>
      <c r="AO51" s="325">
        <f>IF(BS_CONTROLE[[#This Row],[SUB]]=0, "-", BS_CONTROLE[[#This Row],[SUB]])</f>
        <v>74</v>
      </c>
      <c r="AP51" s="326">
        <f>IF(BS_CONTROLE[[#This Row],[KM - Inicio]]=0, "-", BS_CONTROLE[[#This Row],[KM - Inicio]])</f>
        <v>406.1</v>
      </c>
      <c r="AQ51" s="326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27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4" t="str">
        <f t="shared" si="0"/>
        <v>OKOK</v>
      </c>
    </row>
    <row r="52" spans="1:72" hidden="1">
      <c r="A52" s="55" t="str">
        <f>D52&amp;B52</f>
        <v>FRANCENILDO (TF-513)45934</v>
      </c>
      <c r="B52" s="181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2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08" t="s">
        <v>1257</v>
      </c>
      <c r="W52" s="183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3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4" t="str">
        <f>IF(BS_CONTROLE[[#This Row],[Local - Partida]]=0, "-", BS_CONTROLE[[#This Row],[Local - Partida]])</f>
        <v>-</v>
      </c>
      <c r="AL52" s="324" t="str">
        <f>IF(BS_CONTROLE[[#This Row],[Local - Encerramento]]=0, "-", BS_CONTROLE[[#This Row],[Local - Encerramento]])</f>
        <v>-</v>
      </c>
      <c r="AM52" s="324" t="str">
        <f>IF(BS_CONTROLE[[#This Row],[Entre - Estações]]=0, "-", BS_CONTROLE[[#This Row],[Entre - Estações]])</f>
        <v>TSP-TIN</v>
      </c>
      <c r="AN52" s="324" t="str">
        <f>IF(BS_CONTROLE[[#This Row],[SB]]=0, "-", BS_CONTROLE[[#This Row],[SB]])</f>
        <v>K97TIN</v>
      </c>
      <c r="AO52" s="325">
        <f>IF(BS_CONTROLE[[#This Row],[SUB]]=0, "-", BS_CONTROLE[[#This Row],[SUB]])</f>
        <v>74</v>
      </c>
      <c r="AP52" s="326">
        <f>IF(BS_CONTROLE[[#This Row],[KM - Inicio]]=0, "-", BS_CONTROLE[[#This Row],[KM - Inicio]])</f>
        <v>103</v>
      </c>
      <c r="AQ52" s="326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27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4" t="str">
        <f t="shared" si="0"/>
        <v>OKOK</v>
      </c>
    </row>
    <row r="53" spans="1:72" hidden="1">
      <c r="A53" s="55" t="str">
        <f>D53&amp;B53</f>
        <v>W5045934</v>
      </c>
      <c r="B53" s="181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2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1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08" t="s">
        <v>1257</v>
      </c>
      <c r="W53" s="183" t="s">
        <v>1360</v>
      </c>
      <c r="X53" s="232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3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4" t="str">
        <f>IF(BS_CONTROLE[[#This Row],[Local - Partida]]=0, "-", BS_CONTROLE[[#This Row],[Local - Partida]])</f>
        <v>TCS2</v>
      </c>
      <c r="AL53" s="324" t="str">
        <f>IF(BS_CONTROLE[[#This Row],[Local - Encerramento]]=0, "-", BS_CONTROLE[[#This Row],[Local - Encerramento]])</f>
        <v>TCS2</v>
      </c>
      <c r="AM53" s="324" t="str">
        <f>IF(BS_CONTROLE[[#This Row],[Entre - Estações]]=0, "-", BS_CONTROLE[[#This Row],[Entre - Estações]])</f>
        <v>TVI-TJA</v>
      </c>
      <c r="AN53" s="324">
        <f>IF(BS_CONTROLE[[#This Row],[SB]]=0, "-", BS_CONTROLE[[#This Row],[SB]])</f>
        <v>239251</v>
      </c>
      <c r="AO53" s="325">
        <f>IF(BS_CONTROLE[[#This Row],[SUB]]=0, "-", BS_CONTROLE[[#This Row],[SUB]])</f>
        <v>74</v>
      </c>
      <c r="AP53" s="326">
        <f>IF(BS_CONTROLE[[#This Row],[KM - Inicio]]=0, "-", BS_CONTROLE[[#This Row],[KM - Inicio]])</f>
        <v>250</v>
      </c>
      <c r="AQ53" s="326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27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4" t="str">
        <f t="shared" si="0"/>
        <v>OKOK</v>
      </c>
    </row>
    <row r="54" spans="1:72" hidden="1">
      <c r="A54" s="55" t="str">
        <f>D54&amp;B54</f>
        <v>W7045934</v>
      </c>
      <c r="B54" s="181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2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08" t="s">
        <v>1240</v>
      </c>
      <c r="W54" s="183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3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4" t="str">
        <f>IF(BS_CONTROLE[[#This Row],[Local - Partida]]=0, "-", BS_CONTROLE[[#This Row],[Local - Partida]])</f>
        <v>TIQ2</v>
      </c>
      <c r="AL54" s="324" t="str">
        <f>IF(BS_CONTROLE[[#This Row],[Local - Encerramento]]=0, "-", BS_CONTROLE[[#This Row],[Local - Encerramento]])</f>
        <v>TIQ2</v>
      </c>
      <c r="AM54" s="324" t="str">
        <f>IF(BS_CONTROLE[[#This Row],[Entre - Estações]]=0, "-", BS_CONTROLE[[#This Row],[Entre - Estações]])</f>
        <v>TRM-TEP</v>
      </c>
      <c r="AN54" s="324" t="str">
        <f>IF(BS_CONTROLE[[#This Row],[SB]]=0, "-", BS_CONTROLE[[#This Row],[SB]])</f>
        <v>556TEP</v>
      </c>
      <c r="AO54" s="325">
        <f>IF(BS_CONTROLE[[#This Row],[SUB]]=0, "-", BS_CONTROLE[[#This Row],[SUB]])</f>
        <v>98</v>
      </c>
      <c r="AP54" s="326">
        <f>IF(BS_CONTROLE[[#This Row],[KM - Inicio]]=0, "-", BS_CONTROLE[[#This Row],[KM - Inicio]])</f>
        <v>562</v>
      </c>
      <c r="AQ54" s="326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27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4" t="str">
        <f t="shared" si="0"/>
        <v>OKOK</v>
      </c>
    </row>
    <row r="55" spans="1:72" hidden="1">
      <c r="A55" s="55" t="str">
        <f>D55&amp;B55</f>
        <v>V8045935</v>
      </c>
      <c r="B55" s="181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2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17" t="s">
        <v>1276</v>
      </c>
      <c r="N55" s="217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08" t="s">
        <v>1278</v>
      </c>
      <c r="W55" s="183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3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4" t="str">
        <f>IF(BS_CONTROLE[[#This Row],[Local - Partida]]=0, "-", BS_CONTROLE[[#This Row],[Local - Partida]])</f>
        <v>TGR1</v>
      </c>
      <c r="AL55" s="324" t="str">
        <f>IF(BS_CONTROLE[[#This Row],[Local - Encerramento]]=0, "-", BS_CONTROLE[[#This Row],[Local - Encerramento]])</f>
        <v>TOM2</v>
      </c>
      <c r="AM55" s="324" t="str">
        <f>IF(BS_CONTROLE[[#This Row],[Entre - Estações]]=0, "-", BS_CONTROLE[[#This Row],[Entre - Estações]])</f>
        <v>TGR-TOM</v>
      </c>
      <c r="AN55" s="324" t="str">
        <f>IF(BS_CONTROLE[[#This Row],[SB]]=0, "-", BS_CONTROLE[[#This Row],[SB]])</f>
        <v>TGRTOM</v>
      </c>
      <c r="AO55" s="325">
        <f>IF(BS_CONTROLE[[#This Row],[SUB]]=0, "-", BS_CONTROLE[[#This Row],[SUB]])</f>
        <v>74</v>
      </c>
      <c r="AP55" s="326">
        <f>IF(BS_CONTROLE[[#This Row],[KM - Inicio]]=0, "-", BS_CONTROLE[[#This Row],[KM - Inicio]])</f>
        <v>501</v>
      </c>
      <c r="AQ55" s="326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27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4" t="str">
        <f t="shared" si="0"/>
        <v>EngenhariaOperação</v>
      </c>
    </row>
    <row r="56" spans="1:72" hidden="1">
      <c r="A56" s="55" t="str">
        <f>D56&amp;B56</f>
        <v>E1445935</v>
      </c>
      <c r="B56" s="181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2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08" t="s">
        <v>1231</v>
      </c>
      <c r="W56" s="183" t="s">
        <v>1370</v>
      </c>
      <c r="X56" s="232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3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4" t="str">
        <f>IF(BS_CONTROLE[[#This Row],[Local - Partida]]=0, "-", BS_CONTROLE[[#This Row],[Local - Partida]])</f>
        <v>TIQ2</v>
      </c>
      <c r="AL56" s="324" t="str">
        <f>IF(BS_CONTROLE[[#This Row],[Local - Encerramento]]=0, "-", BS_CONTROLE[[#This Row],[Local - Encerramento]])</f>
        <v>TIQ2</v>
      </c>
      <c r="AM56" s="324" t="str">
        <f>IF(BS_CONTROLE[[#This Row],[Entre - Estações]]=0, "-", BS_CONTROLE[[#This Row],[Entre - Estações]])</f>
        <v>TEP-TIQ</v>
      </c>
      <c r="AN56" s="324" t="str">
        <f>IF(BS_CONTROLE[[#This Row],[SB]]=0, "-", BS_CONTROLE[[#This Row],[SB]])</f>
        <v>TEPTIQ</v>
      </c>
      <c r="AO56" s="325">
        <f>IF(BS_CONTROLE[[#This Row],[SUB]]=0, "-", BS_CONTROLE[[#This Row],[SUB]])</f>
        <v>98</v>
      </c>
      <c r="AP56" s="326">
        <f>IF(BS_CONTROLE[[#This Row],[KM - Inicio]]=0, "-", BS_CONTROLE[[#This Row],[KM - Inicio]])</f>
        <v>615</v>
      </c>
      <c r="AQ56" s="326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27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3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4" t="str">
        <f t="shared" si="0"/>
        <v>SemOportunidadeSemOportunidade</v>
      </c>
    </row>
    <row r="57" spans="1:72" hidden="1">
      <c r="A57" s="55" t="str">
        <f>D57&amp;B57</f>
        <v>V8845935</v>
      </c>
      <c r="B57" s="181">
        <v>45935</v>
      </c>
      <c r="C57" s="8">
        <f>IF(BS_CONTROLE[[#This Row],[DATA]]="","",WEEKNUM(BS_CONTROLE[[#This Row],[DATA]]))</f>
        <v>41</v>
      </c>
      <c r="D57" s="56" t="s">
        <v>816</v>
      </c>
      <c r="E57" s="236">
        <v>52</v>
      </c>
      <c r="F57" s="182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1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08" t="s">
        <v>1235</v>
      </c>
      <c r="W57" s="183" t="s">
        <v>1236</v>
      </c>
      <c r="X57" s="232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3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4" t="str">
        <f>IF(BS_CONTROLE[[#This Row],[Local - Partida]]=0, "-", BS_CONTROLE[[#This Row],[Local - Partida]])</f>
        <v>TVI2</v>
      </c>
      <c r="AL57" s="324" t="str">
        <f>IF(BS_CONTROLE[[#This Row],[Local - Encerramento]]=0, "-", BS_CONTROLE[[#This Row],[Local - Encerramento]])</f>
        <v>TVI2</v>
      </c>
      <c r="AM57" s="324" t="str">
        <f>IF(BS_CONTROLE[[#This Row],[Entre - Estações]]=0, "-", BS_CONTROLE[[#This Row],[Entre - Estações]])</f>
        <v>TID-TVI</v>
      </c>
      <c r="AN57" s="324">
        <f>IF(BS_CONTROLE[[#This Row],[SB]]=0, "-", BS_CONTROLE[[#This Row],[SB]])</f>
        <v>201213</v>
      </c>
      <c r="AO57" s="325">
        <f>IF(BS_CONTROLE[[#This Row],[SUB]]=0, "-", BS_CONTROLE[[#This Row],[SUB]])</f>
        <v>74</v>
      </c>
      <c r="AP57" s="326">
        <f>IF(BS_CONTROLE[[#This Row],[KM - Inicio]]=0, "-", BS_CONTROLE[[#This Row],[KM - Inicio]])</f>
        <v>207.6</v>
      </c>
      <c r="AQ57" s="326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27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4" t="str">
        <f t="shared" si="0"/>
        <v>SemOportunidadeSemOportunidade</v>
      </c>
    </row>
    <row r="58" spans="1:72" hidden="1">
      <c r="A58" s="55" t="str">
        <f>D58&amp;B58</f>
        <v>W7045936</v>
      </c>
      <c r="B58" s="181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2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08" t="s">
        <v>1240</v>
      </c>
      <c r="W58" s="183" t="s">
        <v>1373</v>
      </c>
      <c r="X58" s="232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3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4" t="str">
        <f>IF(BS_CONTROLE[[#This Row],[Local - Partida]]=0, "-", BS_CONTROLE[[#This Row],[Local - Partida]])</f>
        <v>TIQ2</v>
      </c>
      <c r="AL58" s="324" t="str">
        <f>IF(BS_CONTROLE[[#This Row],[Local - Encerramento]]=0, "-", BS_CONTROLE[[#This Row],[Local - Encerramento]])</f>
        <v>TIQ2</v>
      </c>
      <c r="AM58" s="324" t="str">
        <f>IF(BS_CONTROLE[[#This Row],[Entre - Estações]]=0, "-", BS_CONTROLE[[#This Row],[Entre - Estações]])</f>
        <v>TIQ</v>
      </c>
      <c r="AN58" s="324" t="str">
        <f>IF(BS_CONTROLE[[#This Row],[SB]]=0, "-", BS_CONTROLE[[#This Row],[SB]])</f>
        <v>TIQ1</v>
      </c>
      <c r="AO58" s="325">
        <f>IF(BS_CONTROLE[[#This Row],[SUB]]=0, "-", BS_CONTROLE[[#This Row],[SUB]])</f>
        <v>98</v>
      </c>
      <c r="AP58" s="326">
        <f>IF(BS_CONTROLE[[#This Row],[KM - Inicio]]=0, "-", BS_CONTROLE[[#This Row],[KM - Inicio]])</f>
        <v>617</v>
      </c>
      <c r="AQ58" s="326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27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4" t="str">
        <f t="shared" si="0"/>
        <v>SuperEquipamento</v>
      </c>
    </row>
    <row r="59" spans="1:72" hidden="1">
      <c r="A59" s="55" t="str">
        <f>D59&amp;B59</f>
        <v>E4845936</v>
      </c>
      <c r="B59" s="181">
        <v>45936</v>
      </c>
      <c r="C59" s="8">
        <f>IF(BS_CONTROLE[[#This Row],[DATA]]="","",WEEKNUM(BS_CONTROLE[[#This Row],[DATA]]))</f>
        <v>41</v>
      </c>
      <c r="D59" s="56" t="s">
        <v>1299</v>
      </c>
      <c r="E59" s="236">
        <v>54</v>
      </c>
      <c r="F59" s="182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08" t="s">
        <v>1304</v>
      </c>
      <c r="W59" s="183" t="s">
        <v>1305</v>
      </c>
      <c r="X59" s="232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3">
        <v>0.375</v>
      </c>
      <c r="AE59" s="89" t="s">
        <v>609</v>
      </c>
      <c r="AF59" s="231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4" t="str">
        <f>IF(BS_CONTROLE[[#This Row],[Local - Partida]]=0, "-", BS_CONTROLE[[#This Row],[Local - Partida]])</f>
        <v>ZTP1</v>
      </c>
      <c r="AL59" s="324" t="str">
        <f>IF(BS_CONTROLE[[#This Row],[Local - Encerramento]]=0, "-", BS_CONTROLE[[#This Row],[Local - Encerramento]])</f>
        <v>ZPG</v>
      </c>
      <c r="AM59" s="324" t="str">
        <f>IF(BS_CONTROLE[[#This Row],[Entre - Estações]]=0, "-", BS_CONTROLE[[#This Row],[Entre - Estações]])</f>
        <v>ZTP-ZPG</v>
      </c>
      <c r="AN59" s="324" t="str">
        <f>IF(BS_CONTROLE[[#This Row],[SB]]=0, "-", BS_CONTROLE[[#This Row],[SB]])</f>
        <v>ZTPZPG</v>
      </c>
      <c r="AO59" s="325">
        <f>IF(BS_CONTROLE[[#This Row],[SUB]]=0, "-", BS_CONTROLE[[#This Row],[SUB]])</f>
        <v>78</v>
      </c>
      <c r="AP59" s="326">
        <f>IF(BS_CONTROLE[[#This Row],[KM - Inicio]]=0, "-", BS_CONTROLE[[#This Row],[KM - Inicio]])</f>
        <v>336</v>
      </c>
      <c r="AQ59" s="326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27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4" t="str">
        <f t="shared" si="0"/>
        <v>OKOK</v>
      </c>
    </row>
    <row r="60" spans="1:72" hidden="1">
      <c r="A60" s="55" t="str">
        <f>D60&amp;B60</f>
        <v>V8845936</v>
      </c>
      <c r="B60" s="181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2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1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08" t="s">
        <v>1235</v>
      </c>
      <c r="W60" s="183" t="s">
        <v>1236</v>
      </c>
      <c r="X60" s="232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3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4" t="str">
        <f>IF(BS_CONTROLE[[#This Row],[Local - Partida]]=0, "-", BS_CONTROLE[[#This Row],[Local - Partida]])</f>
        <v>TVI2</v>
      </c>
      <c r="AL60" s="324" t="str">
        <f>IF(BS_CONTROLE[[#This Row],[Local - Encerramento]]=0, "-", BS_CONTROLE[[#This Row],[Local - Encerramento]])</f>
        <v>TVI2</v>
      </c>
      <c r="AM60" s="324" t="str">
        <f>IF(BS_CONTROLE[[#This Row],[Entre - Estações]]=0, "-", BS_CONTROLE[[#This Row],[Entre - Estações]])</f>
        <v>TID-TVI</v>
      </c>
      <c r="AN60" s="324">
        <f>IF(BS_CONTROLE[[#This Row],[SB]]=0, "-", BS_CONTROLE[[#This Row],[SB]])</f>
        <v>201213</v>
      </c>
      <c r="AO60" s="325">
        <f>IF(BS_CONTROLE[[#This Row],[SUB]]=0, "-", BS_CONTROLE[[#This Row],[SUB]])</f>
        <v>74</v>
      </c>
      <c r="AP60" s="326">
        <f>IF(BS_CONTROLE[[#This Row],[KM - Inicio]]=0, "-", BS_CONTROLE[[#This Row],[KM - Inicio]])</f>
        <v>207.6</v>
      </c>
      <c r="AQ60" s="326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27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4" t="str">
        <f t="shared" si="0"/>
        <v>NãoControláveisAcidente</v>
      </c>
    </row>
    <row r="61" spans="1:72" hidden="1">
      <c r="A61" s="55" t="str">
        <f>D61&amp;B61</f>
        <v>W7145936</v>
      </c>
      <c r="B61" s="181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2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1" t="s">
        <v>1308</v>
      </c>
      <c r="N61" s="231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08" t="s">
        <v>1221</v>
      </c>
      <c r="W61" s="183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3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4" t="str">
        <f>IF(BS_CONTROLE[[#This Row],[Local - Partida]]=0, "-", BS_CONTROLE[[#This Row],[Local - Partida]])</f>
        <v>TGR2</v>
      </c>
      <c r="AL61" s="324" t="str">
        <f>IF(BS_CONTROLE[[#This Row],[Local - Encerramento]]=0, "-", BS_CONTROLE[[#This Row],[Local - Encerramento]])</f>
        <v>752RVD</v>
      </c>
      <c r="AM61" s="324" t="str">
        <f>IF(BS_CONTROLE[[#This Row],[Entre - Estações]]=0, "-", BS_CONTROLE[[#This Row],[Entre - Estações]])</f>
        <v>TAG-TRO</v>
      </c>
      <c r="AN61" s="324" t="str">
        <f>IF(BS_CONTROLE[[#This Row],[SB]]=0, "-", BS_CONTROLE[[#This Row],[SB]])</f>
        <v>TAGTRO</v>
      </c>
      <c r="AO61" s="325">
        <f>IF(BS_CONTROLE[[#This Row],[SUB]]=0, "-", BS_CONTROLE[[#This Row],[SUB]])</f>
        <v>98</v>
      </c>
      <c r="AP61" s="326">
        <f>IF(BS_CONTROLE[[#This Row],[KM - Inicio]]=0, "-", BS_CONTROLE[[#This Row],[KM - Inicio]])</f>
        <v>502</v>
      </c>
      <c r="AQ61" s="326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27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4" t="str">
        <f t="shared" si="0"/>
        <v>ExpansãoExecução</v>
      </c>
    </row>
    <row r="62" spans="1:72" hidden="1">
      <c r="A62" s="55" t="str">
        <f>D62&amp;B62</f>
        <v>A6045936</v>
      </c>
      <c r="B62" s="181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2" t="s">
        <v>631</v>
      </c>
      <c r="G62" s="9" t="str">
        <f>IF(D62="","*",VLOOKUP(F62,BS_ATIVIDADE[#All],3,FALSE))</f>
        <v>DETECÇÃO</v>
      </c>
      <c r="H62" s="183" t="s">
        <v>525</v>
      </c>
      <c r="I62" s="183" t="s">
        <v>1313</v>
      </c>
      <c r="J62" s="231">
        <v>74</v>
      </c>
      <c r="K62" s="231">
        <v>290</v>
      </c>
      <c r="L62" s="89" t="s">
        <v>609</v>
      </c>
      <c r="M62" s="231" t="s">
        <v>1271</v>
      </c>
      <c r="N62" s="231" t="s">
        <v>1272</v>
      </c>
      <c r="O62" s="183">
        <v>0.33333333333333331</v>
      </c>
      <c r="P62" s="183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08" t="s">
        <v>1273</v>
      </c>
      <c r="W62" s="183" t="s">
        <v>1382</v>
      </c>
      <c r="X62" s="232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3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4" t="str">
        <f>IF(BS_CONTROLE[[#This Row],[Local - Partida]]=0, "-", BS_CONTROLE[[#This Row],[Local - Partida]])</f>
        <v>TCS291</v>
      </c>
      <c r="AL62" s="324" t="str">
        <f>IF(BS_CONTROLE[[#This Row],[Local - Encerramento]]=0, "-", BS_CONTROLE[[#This Row],[Local - Encerramento]])</f>
        <v>TMI</v>
      </c>
      <c r="AM62" s="324" t="str">
        <f>IF(BS_CONTROLE[[#This Row],[Entre - Estações]]=0, "-", BS_CONTROLE[[#This Row],[Entre - Estações]])</f>
        <v>TCS-TMI</v>
      </c>
      <c r="AN62" s="324" t="str">
        <f>IF(BS_CONTROLE[[#This Row],[SB]]=0, "-", BS_CONTROLE[[#This Row],[SB]])</f>
        <v>TCSTMI</v>
      </c>
      <c r="AO62" s="325">
        <f>IF(BS_CONTROLE[[#This Row],[SUB]]=0, "-", BS_CONTROLE[[#This Row],[SUB]])</f>
        <v>74</v>
      </c>
      <c r="AP62" s="326">
        <f>IF(BS_CONTROLE[[#This Row],[KM - Inicio]]=0, "-", BS_CONTROLE[[#This Row],[KM - Inicio]])</f>
        <v>290</v>
      </c>
      <c r="AQ62" s="326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27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4" t="str">
        <f t="shared" si="0"/>
        <v>OKOK</v>
      </c>
    </row>
    <row r="63" spans="1:72" hidden="1">
      <c r="A63" s="55"/>
      <c r="B63" s="181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2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08" t="s">
        <v>1240</v>
      </c>
      <c r="W63" s="183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3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4" t="str">
        <f>IF(BS_CONTROLE[[#This Row],[Local - Partida]]=0, "-", BS_CONTROLE[[#This Row],[Local - Partida]])</f>
        <v xml:space="preserve">TIQ </v>
      </c>
      <c r="AL63" s="324" t="str">
        <f>IF(BS_CONTROLE[[#This Row],[Local - Encerramento]]=0, "-", BS_CONTROLE[[#This Row],[Local - Encerramento]])</f>
        <v>TRO</v>
      </c>
      <c r="AM63" s="324" t="str">
        <f>IF(BS_CONTROLE[[#This Row],[Entre - Estações]]=0, "-", BS_CONTROLE[[#This Row],[Entre - Estações]])</f>
        <v>TIQ-TRO</v>
      </c>
      <c r="AN63" s="324" t="str">
        <f>IF(BS_CONTROLE[[#This Row],[SB]]=0, "-", BS_CONTROLE[[#This Row],[SB]])</f>
        <v>TQTRO</v>
      </c>
      <c r="AO63" s="325">
        <f>IF(BS_CONTROLE[[#This Row],[SUB]]=0, "-", BS_CONTROLE[[#This Row],[SUB]])</f>
        <v>98</v>
      </c>
      <c r="AP63" s="326">
        <f>IF(BS_CONTROLE[[#This Row],[KM - Inicio]]=0, "-", BS_CONTROLE[[#This Row],[KM - Inicio]])</f>
        <v>615</v>
      </c>
      <c r="AQ63" s="326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27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4" t="str">
        <f t="shared" si="0"/>
        <v>SuperExecução</v>
      </c>
    </row>
    <row r="64" spans="1:72" hidden="1">
      <c r="A64" s="55" t="str">
        <f>D64&amp;B64</f>
        <v>E1445936</v>
      </c>
      <c r="B64" s="181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2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08" t="s">
        <v>1231</v>
      </c>
      <c r="W64" s="183" t="s">
        <v>1390</v>
      </c>
      <c r="X64" s="232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3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4" t="str">
        <f>IF(BS_CONTROLE[[#This Row],[Local - Partida]]=0, "-", BS_CONTROLE[[#This Row],[Local - Partida]])</f>
        <v>TIQ2</v>
      </c>
      <c r="AL64" s="324" t="str">
        <f>IF(BS_CONTROLE[[#This Row],[Local - Encerramento]]=0, "-", BS_CONTROLE[[#This Row],[Local - Encerramento]])</f>
        <v>TIQ2</v>
      </c>
      <c r="AM64" s="324" t="str">
        <f>IF(BS_CONTROLE[[#This Row],[Entre - Estações]]=0, "-", BS_CONTROLE[[#This Row],[Entre - Estações]])</f>
        <v>TEP-TIQ</v>
      </c>
      <c r="AN64" s="324" t="str">
        <f>IF(BS_CONTROLE[[#This Row],[SB]]=0, "-", BS_CONTROLE[[#This Row],[SB]])</f>
        <v>TEPTIQ</v>
      </c>
      <c r="AO64" s="325">
        <f>IF(BS_CONTROLE[[#This Row],[SUB]]=0, "-", BS_CONTROLE[[#This Row],[SUB]])</f>
        <v>98</v>
      </c>
      <c r="AP64" s="326">
        <f>IF(BS_CONTROLE[[#This Row],[KM - Inicio]]=0, "-", BS_CONTROLE[[#This Row],[KM - Inicio]])</f>
        <v>615</v>
      </c>
      <c r="AQ64" s="326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27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4" t="str">
        <f t="shared" si="0"/>
        <v>OKOK</v>
      </c>
    </row>
    <row r="65" spans="1:72" hidden="1">
      <c r="A65" s="55" t="str">
        <f>D65&amp;B65</f>
        <v>V4245936</v>
      </c>
      <c r="B65" s="181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2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08" t="s">
        <v>1238</v>
      </c>
      <c r="W65" s="183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3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4" t="str">
        <f>IF(BS_CONTROLE[[#This Row],[Local - Partida]]=0, "-", BS_CONTROLE[[#This Row],[Local - Partida]])</f>
        <v>ZGT1</v>
      </c>
      <c r="AL65" s="324" t="str">
        <f>IF(BS_CONTROLE[[#This Row],[Local - Encerramento]]=0, "-", BS_CONTROLE[[#This Row],[Local - Encerramento]])</f>
        <v>ZGT1</v>
      </c>
      <c r="AM65" s="324" t="str">
        <f>IF(BS_CONTROLE[[#This Row],[Entre - Estações]]=0, "-", BS_CONTROLE[[#This Row],[Entre - Estações]])</f>
        <v>ZRI-ZGT</v>
      </c>
      <c r="AN65" s="324" t="str">
        <f>IF(BS_CONTROLE[[#This Row],[SB]]=0, "-", BS_CONTROLE[[#This Row],[SB]])</f>
        <v>ZRIZGT</v>
      </c>
      <c r="AO65" s="325">
        <f>IF(BS_CONTROLE[[#This Row],[SUB]]=0, "-", BS_CONTROLE[[#This Row],[SUB]])</f>
        <v>72</v>
      </c>
      <c r="AP65" s="326">
        <f>IF(BS_CONTROLE[[#This Row],[KM - Inicio]]=0, "-", BS_CONTROLE[[#This Row],[KM - Inicio]])</f>
        <v>295</v>
      </c>
      <c r="AQ65" s="326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27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4" t="str">
        <f t="shared" si="0"/>
        <v>SemOportunidadeSemOportunidade</v>
      </c>
    </row>
    <row r="66" spans="1:72" hidden="1">
      <c r="A66" s="55" t="str">
        <f>D66&amp;B66</f>
        <v>BRUNO (TF-525)45936</v>
      </c>
      <c r="B66" s="181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2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08" t="s">
        <v>1324</v>
      </c>
      <c r="W66" s="183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3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4" t="str">
        <f>IF(BS_CONTROLE[[#This Row],[Local - Partida]]=0, "-", BS_CONTROLE[[#This Row],[Local - Partida]])</f>
        <v>TOM416</v>
      </c>
      <c r="AL66" s="324" t="str">
        <f>IF(BS_CONTROLE[[#This Row],[Local - Encerramento]]=0, "-", BS_CONTROLE[[#This Row],[Local - Encerramento]])</f>
        <v>-</v>
      </c>
      <c r="AM66" s="324" t="str">
        <f>IF(BS_CONTROLE[[#This Row],[Entre - Estações]]=0, "-", BS_CONTROLE[[#This Row],[Entre - Estações]])</f>
        <v>TOM-TPC</v>
      </c>
      <c r="AN66" s="324" t="str">
        <f>IF(BS_CONTROLE[[#This Row],[SB]]=0, "-", BS_CONTROLE[[#This Row],[SB]])</f>
        <v>TOM416</v>
      </c>
      <c r="AO66" s="325">
        <f>IF(BS_CONTROLE[[#This Row],[SUB]]=0, "-", BS_CONTROLE[[#This Row],[SUB]])</f>
        <v>74</v>
      </c>
      <c r="AP66" s="326">
        <f>IF(BS_CONTROLE[[#This Row],[KM - Inicio]]=0, "-", BS_CONTROLE[[#This Row],[KM - Inicio]])</f>
        <v>407</v>
      </c>
      <c r="AQ66" s="326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27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4" t="str">
        <f t="shared" si="0"/>
        <v>SuperExecução</v>
      </c>
    </row>
    <row r="67" spans="1:72" hidden="1">
      <c r="A67" s="55" t="str">
        <f>D67&amp;B67</f>
        <v>W5345936</v>
      </c>
      <c r="B67" s="181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2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08" t="s">
        <v>1395</v>
      </c>
      <c r="W67" s="183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3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4" t="str">
        <f>IF(BS_CONTROLE[[#This Row],[Local - Partida]]=0, "-", BS_CONTROLE[[#This Row],[Local - Partida]])</f>
        <v>PJA2</v>
      </c>
      <c r="AL67" s="324" t="str">
        <f>IF(BS_CONTROLE[[#This Row],[Local - Encerramento]]=0, "-", BS_CONTROLE[[#This Row],[Local - Encerramento]])</f>
        <v>PJA2</v>
      </c>
      <c r="AM67" s="324" t="str">
        <f>IF(BS_CONTROLE[[#This Row],[Entre - Estações]]=0, "-", BS_CONTROLE[[#This Row],[Entre - Estações]])</f>
        <v>PJA</v>
      </c>
      <c r="AN67" s="324" t="str">
        <f>IF(BS_CONTROLE[[#This Row],[SB]]=0, "-", BS_CONTROLE[[#This Row],[SB]])</f>
        <v>PJA1</v>
      </c>
      <c r="AO67" s="325">
        <f>IF(BS_CONTROLE[[#This Row],[SUB]]=0, "-", BS_CONTROLE[[#This Row],[SUB]])</f>
        <v>101</v>
      </c>
      <c r="AP67" s="326">
        <f>IF(BS_CONTROLE[[#This Row],[KM - Inicio]]=0, "-", BS_CONTROLE[[#This Row],[KM - Inicio]])</f>
        <v>1472</v>
      </c>
      <c r="AQ67" s="326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27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4" t="str">
        <f t="shared" si="0"/>
        <v>OKOK</v>
      </c>
    </row>
    <row r="68" spans="1:72" hidden="1">
      <c r="A68" s="55" t="str">
        <f>D68&amp;B68</f>
        <v>W7145937</v>
      </c>
      <c r="B68" s="181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2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08" t="s">
        <v>1221</v>
      </c>
      <c r="W68" s="183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3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4" t="str">
        <f>IF(BS_CONTROLE[[#This Row],[Local - Partida]]=0, "-", BS_CONTROLE[[#This Row],[Local - Partida]])</f>
        <v>TAG2</v>
      </c>
      <c r="AL68" s="324" t="str">
        <f>IF(BS_CONTROLE[[#This Row],[Local - Encerramento]]=0, "-", BS_CONTROLE[[#This Row],[Local - Encerramento]])</f>
        <v>TRO</v>
      </c>
      <c r="AM68" s="324" t="str">
        <f>IF(BS_CONTROLE[[#This Row],[Entre - Estações]]=0, "-", BS_CONTROLE[[#This Row],[Entre - Estações]])</f>
        <v>TGA-TRO</v>
      </c>
      <c r="AN68" s="324" t="str">
        <f>IF(BS_CONTROLE[[#This Row],[SB]]=0, "-", BS_CONTROLE[[#This Row],[SB]])</f>
        <v>TAGTRO</v>
      </c>
      <c r="AO68" s="325">
        <f>IF(BS_CONTROLE[[#This Row],[SUB]]=0, "-", BS_CONTROLE[[#This Row],[SUB]])</f>
        <v>98</v>
      </c>
      <c r="AP68" s="326">
        <f>IF(BS_CONTROLE[[#This Row],[KM - Inicio]]=0, "-", BS_CONTROLE[[#This Row],[KM - Inicio]])</f>
        <v>502</v>
      </c>
      <c r="AQ68" s="326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27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4" t="s">
        <v>1399</v>
      </c>
      <c r="BK68" s="184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4" t="str">
        <f t="shared" si="0"/>
        <v>OKOK</v>
      </c>
    </row>
    <row r="69" spans="1:72" hidden="1">
      <c r="A69" s="55" t="str">
        <f>D69&amp;B69</f>
        <v>W5045937</v>
      </c>
      <c r="B69" s="181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2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08" t="s">
        <v>1257</v>
      </c>
      <c r="W69" s="183" t="s">
        <v>1401</v>
      </c>
      <c r="X69" s="56" t="s">
        <v>957</v>
      </c>
      <c r="Y69" s="166"/>
      <c r="Z69" s="166"/>
      <c r="AA69" s="150"/>
      <c r="AB69" s="75"/>
      <c r="AC69" s="75"/>
      <c r="AD69" s="183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4" t="str">
        <f>IF(BS_CONTROLE[[#This Row],[Local - Partida]]=0, "-", BS_CONTROLE[[#This Row],[Local - Partida]])</f>
        <v>TCS2</v>
      </c>
      <c r="AL69" s="324" t="str">
        <f>IF(BS_CONTROLE[[#This Row],[Local - Encerramento]]=0, "-", BS_CONTROLE[[#This Row],[Local - Encerramento]])</f>
        <v>TCS2</v>
      </c>
      <c r="AM69" s="324" t="str">
        <f>IF(BS_CONTROLE[[#This Row],[Entre - Estações]]=0, "-", BS_CONTROLE[[#This Row],[Entre - Estações]])</f>
        <v>TCE-TID</v>
      </c>
      <c r="AN69" s="324" t="str">
        <f>IF(BS_CONTROLE[[#This Row],[SB]]=0, "-", BS_CONTROLE[[#This Row],[SB]])</f>
        <v>177TID</v>
      </c>
      <c r="AO69" s="325">
        <f>IF(BS_CONTROLE[[#This Row],[SUB]]=0, "-", BS_CONTROLE[[#This Row],[SUB]])</f>
        <v>74</v>
      </c>
      <c r="AP69" s="326">
        <f>IF(BS_CONTROLE[[#This Row],[KM - Inicio]]=0, "-", BS_CONTROLE[[#This Row],[KM - Inicio]])</f>
        <v>183.5</v>
      </c>
      <c r="AQ69" s="326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27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4" t="str">
        <f t="shared" si="0"/>
        <v>SemOportunidadeSemOportunidade</v>
      </c>
    </row>
    <row r="70" spans="1:72" hidden="1">
      <c r="A70" s="55" t="str">
        <f>D70&amp;B70</f>
        <v>V8045937</v>
      </c>
      <c r="B70" s="181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2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08" t="s">
        <v>1278</v>
      </c>
      <c r="W70" s="183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3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4" t="str">
        <f>IF(BS_CONTROLE[[#This Row],[Local - Partida]]=0, "-", BS_CONTROLE[[#This Row],[Local - Partida]])</f>
        <v>TBA389</v>
      </c>
      <c r="AL70" s="324" t="str">
        <f>IF(BS_CONTROLE[[#This Row],[Local - Encerramento]]=0, "-", BS_CONTROLE[[#This Row],[Local - Encerramento]])</f>
        <v>TCS</v>
      </c>
      <c r="AM70" s="324" t="str">
        <f>IF(BS_CONTROLE[[#This Row],[Entre - Estações]]=0, "-", BS_CONTROLE[[#This Row],[Entre - Estações]])</f>
        <v>TBA-TCS</v>
      </c>
      <c r="AN70" s="324" t="str">
        <f>IF(BS_CONTROLE[[#This Row],[SB]]=0, "-", BS_CONTROLE[[#This Row],[SB]])</f>
        <v>TBATCS</v>
      </c>
      <c r="AO70" s="325">
        <f>IF(BS_CONTROLE[[#This Row],[SUB]]=0, "-", BS_CONTROLE[[#This Row],[SUB]])</f>
        <v>74</v>
      </c>
      <c r="AP70" s="326">
        <f>IF(BS_CONTROLE[[#This Row],[KM - Inicio]]=0, "-", BS_CONTROLE[[#This Row],[KM - Inicio]])</f>
        <v>380</v>
      </c>
      <c r="AQ70" s="326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27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4" t="str">
        <f t="shared" si="0"/>
        <v>OKOK</v>
      </c>
    </row>
    <row r="71" spans="1:72" hidden="1">
      <c r="A71" s="55" t="str">
        <f>D71&amp;B71</f>
        <v>W4845937</v>
      </c>
      <c r="B71" s="181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2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08" t="s">
        <v>1408</v>
      </c>
      <c r="W71" s="183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3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4" t="str">
        <f>IF(BS_CONTROLE[[#This Row],[Local - Partida]]=0, "-", BS_CONTROLE[[#This Row],[Local - Partida]])</f>
        <v>TOM2</v>
      </c>
      <c r="AL71" s="324" t="str">
        <f>IF(BS_CONTROLE[[#This Row],[Local - Encerramento]]=0, "-", BS_CONTROLE[[#This Row],[Local - Encerramento]])</f>
        <v>TOM2</v>
      </c>
      <c r="AM71" s="324" t="str">
        <f>IF(BS_CONTROLE[[#This Row],[Entre - Estações]]=0, "-", BS_CONTROLE[[#This Row],[Entre - Estações]])</f>
        <v>TOM</v>
      </c>
      <c r="AN71" s="324" t="str">
        <f>IF(BS_CONTROLE[[#This Row],[SB]]=0, "-", BS_CONTROLE[[#This Row],[SB]])</f>
        <v>TOM1/TMTTOM/TMT1</v>
      </c>
      <c r="AO71" s="325">
        <f>IF(BS_CONTROLE[[#This Row],[SUB]]=0, "-", BS_CONTROLE[[#This Row],[SUB]])</f>
        <v>74</v>
      </c>
      <c r="AP71" s="326">
        <f>IF(BS_CONTROLE[[#This Row],[KM - Inicio]]=0, "-", BS_CONTROLE[[#This Row],[KM - Inicio]])</f>
        <v>404.08</v>
      </c>
      <c r="AQ71" s="326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27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4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1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2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08" t="s">
        <v>1278</v>
      </c>
      <c r="W72" s="183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3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4" t="str">
        <f>IF(BS_CONTROLE[[#This Row],[Local - Partida]]=0, "-", BS_CONTROLE[[#This Row],[Local - Partida]])</f>
        <v>TSF1</v>
      </c>
      <c r="AL72" s="324" t="str">
        <f>IF(BS_CONTROLE[[#This Row],[Local - Encerramento]]=0, "-", BS_CONTROLE[[#This Row],[Local - Encerramento]])</f>
        <v>TSF1</v>
      </c>
      <c r="AM72" s="324" t="str">
        <f>IF(BS_CONTROLE[[#This Row],[Entre - Estações]]=0, "-", BS_CONTROLE[[#This Row],[Entre - Estações]])</f>
        <v>TIQ-TBS</v>
      </c>
      <c r="AN72" s="324" t="str">
        <f>IF(BS_CONTROLE[[#This Row],[SB]]=0, "-", BS_CONTROLE[[#This Row],[SB]])</f>
        <v>TIQTBS</v>
      </c>
      <c r="AO72" s="325">
        <f>IF(BS_CONTROLE[[#This Row],[SUB]]=0, "-", BS_CONTROLE[[#This Row],[SUB]])</f>
        <v>98</v>
      </c>
      <c r="AP72" s="326">
        <f>IF(BS_CONTROLE[[#This Row],[KM - Inicio]]=0, "-", BS_CONTROLE[[#This Row],[KM - Inicio]])</f>
        <v>616</v>
      </c>
      <c r="AQ72" s="326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27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3" t="s">
        <v>1233</v>
      </c>
      <c r="BK72" s="233" t="s">
        <v>1403</v>
      </c>
      <c r="BL72" s="20"/>
      <c r="BM72" s="18" t="s">
        <v>987</v>
      </c>
      <c r="BN72" s="18" t="s">
        <v>987</v>
      </c>
      <c r="BO72" s="173" t="s">
        <v>987</v>
      </c>
      <c r="BP72" s="233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4" t="str">
        <f t="shared" si="1"/>
        <v>SemOportunidadeSemOportunidade</v>
      </c>
    </row>
    <row r="73" spans="1:72" hidden="1">
      <c r="A73" s="55" t="str">
        <f>D73&amp;B73</f>
        <v>V4245937</v>
      </c>
      <c r="B73" s="181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2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08" t="s">
        <v>1238</v>
      </c>
      <c r="W73" s="183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3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4" t="str">
        <f>IF(BS_CONTROLE[[#This Row],[Local - Partida]]=0, "-", BS_CONTROLE[[#This Row],[Local - Partida]])</f>
        <v>ZGT1</v>
      </c>
      <c r="AL73" s="324" t="str">
        <f>IF(BS_CONTROLE[[#This Row],[Local - Encerramento]]=0, "-", BS_CONTROLE[[#This Row],[Local - Encerramento]])</f>
        <v>ZGT1</v>
      </c>
      <c r="AM73" s="324" t="str">
        <f>IF(BS_CONTROLE[[#This Row],[Entre - Estações]]=0, "-", BS_CONTROLE[[#This Row],[Entre - Estações]])</f>
        <v>ZGT-ZXE</v>
      </c>
      <c r="AN73" s="324" t="str">
        <f>IF(BS_CONTROLE[[#This Row],[SB]]=0, "-", BS_CONTROLE[[#This Row],[SB]])</f>
        <v>ZGTZXE</v>
      </c>
      <c r="AO73" s="325">
        <f>IF(BS_CONTROLE[[#This Row],[SUB]]=0, "-", BS_CONTROLE[[#This Row],[SUB]])</f>
        <v>72</v>
      </c>
      <c r="AP73" s="326">
        <f>IF(BS_CONTROLE[[#This Row],[KM - Inicio]]=0, "-", BS_CONTROLE[[#This Row],[KM - Inicio]])</f>
        <v>301</v>
      </c>
      <c r="AQ73" s="326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27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5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4" t="str">
        <f t="shared" si="1"/>
        <v>OKOK</v>
      </c>
    </row>
    <row r="74" spans="1:72" hidden="1">
      <c r="A74" s="55" t="str">
        <f>D74&amp;B74</f>
        <v>W7045937</v>
      </c>
      <c r="B74" s="181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2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08" t="s">
        <v>1240</v>
      </c>
      <c r="W74" s="183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3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4" t="str">
        <f>IF(BS_CONTROLE[[#This Row],[Local - Partida]]=0, "-", BS_CONTROLE[[#This Row],[Local - Partida]])</f>
        <v>TIQ2</v>
      </c>
      <c r="AL74" s="324" t="str">
        <f>IF(BS_CONTROLE[[#This Row],[Local - Encerramento]]=0, "-", BS_CONTROLE[[#This Row],[Local - Encerramento]])</f>
        <v>TGR2</v>
      </c>
      <c r="AM74" s="324" t="str">
        <f>IF(BS_CONTROLE[[#This Row],[Entre - Estações]]=0, "-", BS_CONTROLE[[#This Row],[Entre - Estações]])</f>
        <v>TBE-S</v>
      </c>
      <c r="AN74" s="324" t="str">
        <f>IF(BS_CONTROLE[[#This Row],[SB]]=0, "-", BS_CONTROLE[[#This Row],[SB]])</f>
        <v>TBES</v>
      </c>
      <c r="AO74" s="325">
        <f>IF(BS_CONTROLE[[#This Row],[SUB]]=0, "-", BS_CONTROLE[[#This Row],[SUB]])</f>
        <v>98</v>
      </c>
      <c r="AP74" s="326">
        <f>IF(BS_CONTROLE[[#This Row],[KM - Inicio]]=0, "-", BS_CONTROLE[[#This Row],[KM - Inicio]])</f>
        <v>529.322</v>
      </c>
      <c r="AQ74" s="326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27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4" t="str">
        <f t="shared" si="1"/>
        <v>OKOK</v>
      </c>
    </row>
    <row r="75" spans="1:72" hidden="1">
      <c r="A75" s="55" t="str">
        <f>D75&amp;B75</f>
        <v>BRUNO (TF-525)45937</v>
      </c>
      <c r="B75" s="181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2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08" t="s">
        <v>1418</v>
      </c>
      <c r="W75" s="183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3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4" t="str">
        <f>IF(BS_CONTROLE[[#This Row],[Local - Partida]]=0, "-", BS_CONTROLE[[#This Row],[Local - Partida]])</f>
        <v>TOM416</v>
      </c>
      <c r="AL75" s="324" t="str">
        <f>IF(BS_CONTROLE[[#This Row],[Local - Encerramento]]=0, "-", BS_CONTROLE[[#This Row],[Local - Encerramento]])</f>
        <v>-</v>
      </c>
      <c r="AM75" s="324" t="str">
        <f>IF(BS_CONTROLE[[#This Row],[Entre - Estações]]=0, "-", BS_CONTROLE[[#This Row],[Entre - Estações]])</f>
        <v>TOM-TPC</v>
      </c>
      <c r="AN75" s="324" t="str">
        <f>IF(BS_CONTROLE[[#This Row],[SB]]=0, "-", BS_CONTROLE[[#This Row],[SB]])</f>
        <v>TOM416</v>
      </c>
      <c r="AO75" s="325">
        <f>IF(BS_CONTROLE[[#This Row],[SUB]]=0, "-", BS_CONTROLE[[#This Row],[SUB]])</f>
        <v>74</v>
      </c>
      <c r="AP75" s="326">
        <f>IF(BS_CONTROLE[[#This Row],[KM - Inicio]]=0, "-", BS_CONTROLE[[#This Row],[KM - Inicio]])</f>
        <v>407</v>
      </c>
      <c r="AQ75" s="326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27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4" t="str">
        <f t="shared" si="1"/>
        <v>OKOK</v>
      </c>
    </row>
    <row r="76" spans="1:72" hidden="1">
      <c r="A76" s="55" t="str">
        <f>D76&amp;B76</f>
        <v>ELSON (TF-526)45937</v>
      </c>
      <c r="B76" s="181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2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08" t="s">
        <v>1421</v>
      </c>
      <c r="W76" s="183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3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4" t="str">
        <f>IF(BS_CONTROLE[[#This Row],[Local - Partida]]=0, "-", BS_CONTROLE[[#This Row],[Local - Partida]])</f>
        <v>TSJ135</v>
      </c>
      <c r="AL76" s="324" t="str">
        <f>IF(BS_CONTROLE[[#This Row],[Local - Encerramento]]=0, "-", BS_CONTROLE[[#This Row],[Local - Encerramento]])</f>
        <v>-</v>
      </c>
      <c r="AM76" s="324" t="str">
        <f>IF(BS_CONTROLE[[#This Row],[Entre - Estações]]=0, "-", BS_CONTROLE[[#This Row],[Entre - Estações]])</f>
        <v>TSJ-TMO</v>
      </c>
      <c r="AN76" s="324" t="str">
        <f>IF(BS_CONTROLE[[#This Row],[SB]]=0, "-", BS_CONTROLE[[#This Row],[SB]])</f>
        <v>TSJ135</v>
      </c>
      <c r="AO76" s="325">
        <f>IF(BS_CONTROLE[[#This Row],[SUB]]=0, "-", BS_CONTROLE[[#This Row],[SUB]])</f>
        <v>74</v>
      </c>
      <c r="AP76" s="326">
        <f>IF(BS_CONTROLE[[#This Row],[KM - Inicio]]=0, "-", BS_CONTROLE[[#This Row],[KM - Inicio]])</f>
        <v>134</v>
      </c>
      <c r="AQ76" s="326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27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4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1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2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08" t="s">
        <v>1423</v>
      </c>
      <c r="W77" s="183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3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4" t="str">
        <f>IF(BS_CONTROLE[[#This Row],[Local - Partida]]=0, "-", BS_CONTROLE[[#This Row],[Local - Partida]])</f>
        <v>-</v>
      </c>
      <c r="AL77" s="324" t="str">
        <f>IF(BS_CONTROLE[[#This Row],[Local - Encerramento]]=0, "-", BS_CONTROLE[[#This Row],[Local - Encerramento]])</f>
        <v>-</v>
      </c>
      <c r="AM77" s="324" t="str">
        <f>IF(BS_CONTROLE[[#This Row],[Entre - Estações]]=0, "-", BS_CONTROLE[[#This Row],[Entre - Estações]])</f>
        <v>TRP-TAP</v>
      </c>
      <c r="AN77" s="324" t="str">
        <f>IF(BS_CONTROLE[[#This Row],[SB]]=0, "-", BS_CONTROLE[[#This Row],[SB]])</f>
        <v>TRPK12</v>
      </c>
      <c r="AO77" s="325">
        <f>IF(BS_CONTROLE[[#This Row],[SUB]]=0, "-", BS_CONTROLE[[#This Row],[SUB]])</f>
        <v>74</v>
      </c>
      <c r="AP77" s="326">
        <f>IF(BS_CONTROLE[[#This Row],[KM - Inicio]]=0, "-", BS_CONTROLE[[#This Row],[KM - Inicio]])</f>
        <v>11</v>
      </c>
      <c r="AQ77" s="326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27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4" t="str">
        <f t="shared" si="1"/>
        <v>SemOportunidadeSemOportunidade</v>
      </c>
    </row>
    <row r="78" spans="1:72" hidden="1">
      <c r="A78" s="55" t="str">
        <f>D78&amp;B78</f>
        <v>W5345937</v>
      </c>
      <c r="B78" s="181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2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08" t="s">
        <v>1395</v>
      </c>
      <c r="W78" s="183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3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4" t="str">
        <f>IF(BS_CONTROLE[[#This Row],[Local - Partida]]=0, "-", BS_CONTROLE[[#This Row],[Local - Partida]])</f>
        <v>POV</v>
      </c>
      <c r="AL78" s="324" t="str">
        <f>IF(BS_CONTROLE[[#This Row],[Local - Encerramento]]=0, "-", BS_CONTROLE[[#This Row],[Local - Encerramento]])</f>
        <v>PJA</v>
      </c>
      <c r="AM78" s="324" t="str">
        <f>IF(BS_CONTROLE[[#This Row],[Entre - Estações]]=0, "-", BS_CONTROLE[[#This Row],[Entre - Estações]])</f>
        <v>POV-PJA</v>
      </c>
      <c r="AN78" s="324" t="str">
        <f>IF(BS_CONTROLE[[#This Row],[SB]]=0, "-", BS_CONTROLE[[#This Row],[SB]])</f>
        <v>POVPJA</v>
      </c>
      <c r="AO78" s="325">
        <f>IF(BS_CONTROLE[[#This Row],[SUB]]=0, "-", BS_CONTROLE[[#This Row],[SUB]])</f>
        <v>101</v>
      </c>
      <c r="AP78" s="326">
        <f>IF(BS_CONTROLE[[#This Row],[KM - Inicio]]=0, "-", BS_CONTROLE[[#This Row],[KM - Inicio]])</f>
        <v>1496</v>
      </c>
      <c r="AQ78" s="326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27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4" t="str">
        <f t="shared" si="1"/>
        <v>SuperEquipamento</v>
      </c>
    </row>
    <row r="79" spans="1:72" hidden="1">
      <c r="A79" s="55" t="str">
        <f>D79&amp;B79</f>
        <v>W7045938</v>
      </c>
      <c r="B79" s="181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2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08" t="s">
        <v>1324</v>
      </c>
      <c r="W79" s="183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3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4" t="str">
        <f>IF(BS_CONTROLE[[#This Row],[Local - Partida]]=0, "-", BS_CONTROLE[[#This Row],[Local - Partida]])</f>
        <v>TGR2</v>
      </c>
      <c r="AL79" s="324" t="str">
        <f>IF(BS_CONTROLE[[#This Row],[Local - Encerramento]]=0, "-", BS_CONTROLE[[#This Row],[Local - Encerramento]])</f>
        <v>TOM2</v>
      </c>
      <c r="AM79" s="324" t="str">
        <f>IF(BS_CONTROLE[[#This Row],[Entre - Estações]]=0, "-", BS_CONTROLE[[#This Row],[Entre - Estações]])</f>
        <v>TGR-TOM</v>
      </c>
      <c r="AN79" s="324" t="str">
        <f>IF(BS_CONTROLE[[#This Row],[SB]]=0, "-", BS_CONTROLE[[#This Row],[SB]])</f>
        <v>TGRTOM</v>
      </c>
      <c r="AO79" s="325">
        <f>IF(BS_CONTROLE[[#This Row],[SUB]]=0, "-", BS_CONTROLE[[#This Row],[SUB]])</f>
        <v>74</v>
      </c>
      <c r="AP79" s="326">
        <f>IF(BS_CONTROLE[[#This Row],[KM - Inicio]]=0, "-", BS_CONTROLE[[#This Row],[KM - Inicio]])</f>
        <v>501</v>
      </c>
      <c r="AQ79" s="326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27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4" t="str">
        <f t="shared" si="1"/>
        <v>OKOK</v>
      </c>
    </row>
    <row r="80" spans="1:72" hidden="1">
      <c r="A80" s="55" t="str">
        <f>D80&amp;B80</f>
        <v>W7145938</v>
      </c>
      <c r="B80" s="181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2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1" t="s">
        <v>1219</v>
      </c>
      <c r="N80" s="231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08" t="s">
        <v>1221</v>
      </c>
      <c r="W80" s="183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3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4" t="str">
        <f>IF(BS_CONTROLE[[#This Row],[Local - Partida]]=0, "-", BS_CONTROLE[[#This Row],[Local - Partida]])</f>
        <v>752RVD</v>
      </c>
      <c r="AL80" s="324" t="str">
        <f>IF(BS_CONTROLE[[#This Row],[Local - Encerramento]]=0, "-", BS_CONTROLE[[#This Row],[Local - Encerramento]])</f>
        <v>TGR2</v>
      </c>
      <c r="AM80" s="324" t="str">
        <f>IF(BS_CONTROLE[[#This Row],[Entre - Estações]]=0, "-", BS_CONTROLE[[#This Row],[Entre - Estações]])</f>
        <v>RVD-TAG</v>
      </c>
      <c r="AN80" s="324" t="str">
        <f>IF(BS_CONTROLE[[#This Row],[SB]]=0, "-", BS_CONTROLE[[#This Row],[SB]])</f>
        <v>RVDTAG</v>
      </c>
      <c r="AO80" s="325">
        <f>IF(BS_CONTROLE[[#This Row],[SUB]]=0, "-", BS_CONTROLE[[#This Row],[SUB]])</f>
        <v>98</v>
      </c>
      <c r="AP80" s="326">
        <f>IF(BS_CONTROLE[[#This Row],[KM - Inicio]]=0, "-", BS_CONTROLE[[#This Row],[KM - Inicio]])</f>
        <v>752.38</v>
      </c>
      <c r="AQ80" s="326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27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4" t="s">
        <v>1399</v>
      </c>
      <c r="BK80" s="184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4" t="str">
        <f t="shared" si="1"/>
        <v>OKOK</v>
      </c>
    </row>
    <row r="81" spans="1:72" hidden="1">
      <c r="A81" s="55" t="str">
        <f>D81&amp;B81</f>
        <v>A6045938</v>
      </c>
      <c r="B81" s="181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2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08" t="s">
        <v>1273</v>
      </c>
      <c r="W81" s="183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3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4" t="str">
        <f>IF(BS_CONTROLE[[#This Row],[Local - Partida]]=0, "-", BS_CONTROLE[[#This Row],[Local - Partida]])</f>
        <v>TCS</v>
      </c>
      <c r="AL81" s="324" t="str">
        <f>IF(BS_CONTROLE[[#This Row],[Local - Encerramento]]=0, "-", BS_CONTROLE[[#This Row],[Local - Encerramento]])</f>
        <v>TGR</v>
      </c>
      <c r="AM81" s="324" t="str">
        <f>IF(BS_CONTROLE[[#This Row],[Entre - Estações]]=0, "-", BS_CONTROLE[[#This Row],[Entre - Estações]])</f>
        <v>TCS-TGR</v>
      </c>
      <c r="AN81" s="324" t="str">
        <f>IF(BS_CONTROLE[[#This Row],[SB]]=0, "-", BS_CONTROLE[[#This Row],[SB]])</f>
        <v>TCSTGR</v>
      </c>
      <c r="AO81" s="325">
        <f>IF(BS_CONTROLE[[#This Row],[SUB]]=0, "-", BS_CONTROLE[[#This Row],[SUB]])</f>
        <v>74</v>
      </c>
      <c r="AP81" s="326">
        <f>IF(BS_CONTROLE[[#This Row],[KM - Inicio]]=0, "-", BS_CONTROLE[[#This Row],[KM - Inicio]])</f>
        <v>290</v>
      </c>
      <c r="AQ81" s="326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27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4" t="str">
        <f t="shared" si="1"/>
        <v>SemOportunidadeSemOportunidade</v>
      </c>
    </row>
    <row r="82" spans="1:72" hidden="1">
      <c r="A82" s="55" t="str">
        <f>D82&amp;B82</f>
        <v>W4845938</v>
      </c>
      <c r="B82" s="181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2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08" t="s">
        <v>1408</v>
      </c>
      <c r="W82" s="183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3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4" t="str">
        <f>IF(BS_CONTROLE[[#This Row],[Local - Partida]]=0, "-", BS_CONTROLE[[#This Row],[Local - Partida]])</f>
        <v>TOM2</v>
      </c>
      <c r="AL82" s="324" t="str">
        <f>IF(BS_CONTROLE[[#This Row],[Local - Encerramento]]=0, "-", BS_CONTROLE[[#This Row],[Local - Encerramento]])</f>
        <v>TOM2</v>
      </c>
      <c r="AM82" s="324" t="str">
        <f>IF(BS_CONTROLE[[#This Row],[Entre - Estações]]=0, "-", BS_CONTROLE[[#This Row],[Entre - Estações]])</f>
        <v>TOM-TMT</v>
      </c>
      <c r="AN82" s="324" t="str">
        <f>IF(BS_CONTROLE[[#This Row],[SB]]=0, "-", BS_CONTROLE[[#This Row],[SB]])</f>
        <v>TMTTOM</v>
      </c>
      <c r="AO82" s="325">
        <f>IF(BS_CONTROLE[[#This Row],[SUB]]=0, "-", BS_CONTROLE[[#This Row],[SUB]])</f>
        <v>74</v>
      </c>
      <c r="AP82" s="326">
        <f>IF(BS_CONTROLE[[#This Row],[KM - Inicio]]=0, "-", BS_CONTROLE[[#This Row],[KM - Inicio]])</f>
        <v>404.08</v>
      </c>
      <c r="AQ82" s="326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27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4" t="str">
        <f t="shared" si="1"/>
        <v>MecanizaçãoOperação</v>
      </c>
    </row>
    <row r="83" spans="1:72" hidden="1">
      <c r="A83" s="55" t="str">
        <f>D83&amp;B83</f>
        <v>E1445938</v>
      </c>
      <c r="B83" s="181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2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08" t="s">
        <v>1278</v>
      </c>
      <c r="W83" s="183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3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4" t="str">
        <f>IF(BS_CONTROLE[[#This Row],[Local - Partida]]=0, "-", BS_CONTROLE[[#This Row],[Local - Partida]])</f>
        <v>TSF1</v>
      </c>
      <c r="AL83" s="324" t="str">
        <f>IF(BS_CONTROLE[[#This Row],[Local - Encerramento]]=0, "-", BS_CONTROLE[[#This Row],[Local - Encerramento]])</f>
        <v>TSF1</v>
      </c>
      <c r="AM83" s="324" t="str">
        <f>IF(BS_CONTROLE[[#This Row],[Entre - Estações]]=0, "-", BS_CONTROLE[[#This Row],[Entre - Estações]])</f>
        <v>TIQ-TBS</v>
      </c>
      <c r="AN83" s="324" t="str">
        <f>IF(BS_CONTROLE[[#This Row],[SB]]=0, "-", BS_CONTROLE[[#This Row],[SB]])</f>
        <v>TIQTBS</v>
      </c>
      <c r="AO83" s="325">
        <f>IF(BS_CONTROLE[[#This Row],[SUB]]=0, "-", BS_CONTROLE[[#This Row],[SUB]])</f>
        <v>98</v>
      </c>
      <c r="AP83" s="326">
        <f>IF(BS_CONTROLE[[#This Row],[KM - Inicio]]=0, "-", BS_CONTROLE[[#This Row],[KM - Inicio]])</f>
        <v>616</v>
      </c>
      <c r="AQ83" s="326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27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3" t="s">
        <v>1233</v>
      </c>
      <c r="BK83" s="233" t="s">
        <v>1434</v>
      </c>
      <c r="BL83" s="20"/>
      <c r="BM83" s="18" t="s">
        <v>987</v>
      </c>
      <c r="BN83" s="18" t="s">
        <v>987</v>
      </c>
      <c r="BO83" s="173" t="s">
        <v>987</v>
      </c>
      <c r="BP83" s="233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4" t="str">
        <f t="shared" si="1"/>
        <v>SemOportunidadeSemOportunidade</v>
      </c>
    </row>
    <row r="84" spans="1:72" hidden="1">
      <c r="A84" s="55" t="str">
        <f>D84&amp;B84</f>
        <v>A5245938</v>
      </c>
      <c r="B84" s="181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2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08" t="s">
        <v>1435</v>
      </c>
      <c r="W84" s="183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3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4" t="str">
        <f>IF(BS_CONTROLE[[#This Row],[Local - Partida]]=0, "-", BS_CONTROLE[[#This Row],[Local - Partida]])</f>
        <v>PAM</v>
      </c>
      <c r="AL84" s="324" t="str">
        <f>IF(BS_CONTROLE[[#This Row],[Local - Encerramento]]=0, "-", BS_CONTROLE[[#This Row],[Local - Encerramento]])</f>
        <v>POA</v>
      </c>
      <c r="AM84" s="324" t="str">
        <f>IF(BS_CONTROLE[[#This Row],[Entre - Estações]]=0, "-", BS_CONTROLE[[#This Row],[Entre - Estações]])</f>
        <v>POA-PAM</v>
      </c>
      <c r="AN84" s="324" t="str">
        <f>IF(BS_CONTROLE[[#This Row],[SB]]=0, "-", BS_CONTROLE[[#This Row],[SB]])</f>
        <v>POAPAM</v>
      </c>
      <c r="AO84" s="325">
        <f>IF(BS_CONTROLE[[#This Row],[SUB]]=0, "-", BS_CONTROLE[[#This Row],[SUB]])</f>
        <v>103</v>
      </c>
      <c r="AP84" s="326">
        <f>IF(BS_CONTROLE[[#This Row],[KM - Inicio]]=0, "-", BS_CONTROLE[[#This Row],[KM - Inicio]])</f>
        <v>1887</v>
      </c>
      <c r="AQ84" s="326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27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4" t="str">
        <f t="shared" si="1"/>
        <v>OKOK</v>
      </c>
    </row>
    <row r="85" spans="1:72" hidden="1">
      <c r="A85" s="55" t="str">
        <f>D85&amp;B85</f>
        <v>BRUNO (TF-525)45938</v>
      </c>
      <c r="B85" s="181">
        <v>45938</v>
      </c>
      <c r="C85" s="8">
        <f>IF(BS_CONTROLE[[#This Row],[DATA]]="","",WEEKNUM(BS_CONTROLE[[#This Row],[DATA]]))</f>
        <v>41</v>
      </c>
      <c r="D85" s="56" t="s">
        <v>864</v>
      </c>
      <c r="E85" s="236">
        <v>80</v>
      </c>
      <c r="F85" s="182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08" t="s">
        <v>1418</v>
      </c>
      <c r="W85" s="183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3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4" t="str">
        <f>IF(BS_CONTROLE[[#This Row],[Local - Partida]]=0, "-", BS_CONTROLE[[#This Row],[Local - Partida]])</f>
        <v>TOM416</v>
      </c>
      <c r="AL85" s="324" t="str">
        <f>IF(BS_CONTROLE[[#This Row],[Local - Encerramento]]=0, "-", BS_CONTROLE[[#This Row],[Local - Encerramento]])</f>
        <v>-</v>
      </c>
      <c r="AM85" s="324" t="str">
        <f>IF(BS_CONTROLE[[#This Row],[Entre - Estações]]=0, "-", BS_CONTROLE[[#This Row],[Entre - Estações]])</f>
        <v>TOM-TPC</v>
      </c>
      <c r="AN85" s="324" t="str">
        <f>IF(BS_CONTROLE[[#This Row],[SB]]=0, "-", BS_CONTROLE[[#This Row],[SB]])</f>
        <v>TOM416</v>
      </c>
      <c r="AO85" s="325">
        <f>IF(BS_CONTROLE[[#This Row],[SUB]]=0, "-", BS_CONTROLE[[#This Row],[SUB]])</f>
        <v>74</v>
      </c>
      <c r="AP85" s="326">
        <f>IF(BS_CONTROLE[[#This Row],[KM - Inicio]]=0, "-", BS_CONTROLE[[#This Row],[KM - Inicio]])</f>
        <v>407</v>
      </c>
      <c r="AQ85" s="326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27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4" t="str">
        <f t="shared" si="1"/>
        <v>OKOK</v>
      </c>
    </row>
    <row r="86" spans="1:72" hidden="1">
      <c r="A86" s="55" t="str">
        <f>D86&amp;B86</f>
        <v>ELSON (TF-526)45938</v>
      </c>
      <c r="B86" s="181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2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08" t="s">
        <v>1421</v>
      </c>
      <c r="W86" s="183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3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4" t="str">
        <f>IF(BS_CONTROLE[[#This Row],[Local - Partida]]=0, "-", BS_CONTROLE[[#This Row],[Local - Partida]])</f>
        <v>TSJ135</v>
      </c>
      <c r="AL86" s="324" t="str">
        <f>IF(BS_CONTROLE[[#This Row],[Local - Encerramento]]=0, "-", BS_CONTROLE[[#This Row],[Local - Encerramento]])</f>
        <v>-</v>
      </c>
      <c r="AM86" s="324" t="str">
        <f>IF(BS_CONTROLE[[#This Row],[Entre - Estações]]=0, "-", BS_CONTROLE[[#This Row],[Entre - Estações]])</f>
        <v>TSJ-TMO</v>
      </c>
      <c r="AN86" s="324" t="str">
        <f>IF(BS_CONTROLE[[#This Row],[SB]]=0, "-", BS_CONTROLE[[#This Row],[SB]])</f>
        <v>TSJ135</v>
      </c>
      <c r="AO86" s="325">
        <f>IF(BS_CONTROLE[[#This Row],[SUB]]=0, "-", BS_CONTROLE[[#This Row],[SUB]])</f>
        <v>74</v>
      </c>
      <c r="AP86" s="326">
        <f>IF(BS_CONTROLE[[#This Row],[KM - Inicio]]=0, "-", BS_CONTROLE[[#This Row],[KM - Inicio]])</f>
        <v>134</v>
      </c>
      <c r="AQ86" s="326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27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4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1">
        <v>45938</v>
      </c>
      <c r="C87" s="8">
        <f>IF(BS_CONTROLE[[#This Row],[DATA]]="","",WEEKNUM(BS_CONTROLE[[#This Row],[DATA]]))</f>
        <v>41</v>
      </c>
      <c r="D87" s="56" t="s">
        <v>860</v>
      </c>
      <c r="E87" s="236">
        <v>82</v>
      </c>
      <c r="F87" s="182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08" t="s">
        <v>1423</v>
      </c>
      <c r="W87" s="183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3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4" t="str">
        <f>IF(BS_CONTROLE[[#This Row],[Local - Partida]]=0, "-", BS_CONTROLE[[#This Row],[Local - Partida]])</f>
        <v>-</v>
      </c>
      <c r="AL87" s="324" t="str">
        <f>IF(BS_CONTROLE[[#This Row],[Local - Encerramento]]=0, "-", BS_CONTROLE[[#This Row],[Local - Encerramento]])</f>
        <v>-</v>
      </c>
      <c r="AM87" s="324" t="str">
        <f>IF(BS_CONTROLE[[#This Row],[Entre - Estações]]=0, "-", BS_CONTROLE[[#This Row],[Entre - Estações]])</f>
        <v>TRP-TAP</v>
      </c>
      <c r="AN87" s="324" t="str">
        <f>IF(BS_CONTROLE[[#This Row],[SB]]=0, "-", BS_CONTROLE[[#This Row],[SB]])</f>
        <v>TRPK12</v>
      </c>
      <c r="AO87" s="325">
        <f>IF(BS_CONTROLE[[#This Row],[SUB]]=0, "-", BS_CONTROLE[[#This Row],[SUB]])</f>
        <v>74</v>
      </c>
      <c r="AP87" s="326">
        <f>IF(BS_CONTROLE[[#This Row],[KM - Inicio]]=0, "-", BS_CONTROLE[[#This Row],[KM - Inicio]])</f>
        <v>11</v>
      </c>
      <c r="AQ87" s="326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27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4" t="str">
        <f t="shared" si="1"/>
        <v>SuperExecução</v>
      </c>
    </row>
    <row r="88" spans="1:72" hidden="1">
      <c r="A88" s="55" t="str">
        <f>D88&amp;B88</f>
        <v>W5345938</v>
      </c>
      <c r="B88" s="181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2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08" t="s">
        <v>1395</v>
      </c>
      <c r="W88" s="183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3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4" t="str">
        <f>IF(BS_CONTROLE[[#This Row],[Local - Partida]]=0, "-", BS_CONTROLE[[#This Row],[Local - Partida]])</f>
        <v>POV</v>
      </c>
      <c r="AL88" s="324" t="str">
        <f>IF(BS_CONTROLE[[#This Row],[Local - Encerramento]]=0, "-", BS_CONTROLE[[#This Row],[Local - Encerramento]])</f>
        <v>PJA</v>
      </c>
      <c r="AM88" s="324" t="str">
        <f>IF(BS_CONTROLE[[#This Row],[Entre - Estações]]=0, "-", BS_CONTROLE[[#This Row],[Entre - Estações]])</f>
        <v>POV-PJA</v>
      </c>
      <c r="AN88" s="324" t="str">
        <f>IF(BS_CONTROLE[[#This Row],[SB]]=0, "-", BS_CONTROLE[[#This Row],[SB]])</f>
        <v>POVPJA</v>
      </c>
      <c r="AO88" s="325">
        <f>IF(BS_CONTROLE[[#This Row],[SUB]]=0, "-", BS_CONTROLE[[#This Row],[SUB]])</f>
        <v>101</v>
      </c>
      <c r="AP88" s="326">
        <f>IF(BS_CONTROLE[[#This Row],[KM - Inicio]]=0, "-", BS_CONTROLE[[#This Row],[KM - Inicio]])</f>
        <v>1496</v>
      </c>
      <c r="AQ88" s="326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27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4" t="str">
        <f t="shared" si="1"/>
        <v>OKOK</v>
      </c>
    </row>
    <row r="89" spans="1:72" hidden="1">
      <c r="A89" s="55" t="str">
        <f>D89&amp;B89</f>
        <v>A8745939</v>
      </c>
      <c r="B89" s="181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2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08" t="s">
        <v>1444</v>
      </c>
      <c r="W89" s="183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3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4" t="str">
        <f>IF(BS_CONTROLE[[#This Row],[Local - Partida]]=0, "-", BS_CONTROLE[[#This Row],[Local - Partida]])</f>
        <v>ZTEZVT</v>
      </c>
      <c r="AL89" s="324" t="str">
        <f>IF(BS_CONTROLE[[#This Row],[Local - Encerramento]]=0, "-", BS_CONTROLE[[#This Row],[Local - Encerramento]])</f>
        <v>ZTEZVT</v>
      </c>
      <c r="AM89" s="324" t="str">
        <f>IF(BS_CONTROLE[[#This Row],[Entre - Estações]]=0, "-", BS_CONTROLE[[#This Row],[Entre - Estações]])</f>
        <v>ZTE-ZVT</v>
      </c>
      <c r="AN89" s="324" t="str">
        <f>IF(BS_CONTROLE[[#This Row],[SB]]=0, "-", BS_CONTROLE[[#This Row],[SB]])</f>
        <v>ZTEZVT</v>
      </c>
      <c r="AO89" s="325">
        <f>IF(BS_CONTROLE[[#This Row],[SUB]]=0, "-", BS_CONTROLE[[#This Row],[SUB]])</f>
        <v>78</v>
      </c>
      <c r="AP89" s="326">
        <f>IF(BS_CONTROLE[[#This Row],[KM - Inicio]]=0, "-", BS_CONTROLE[[#This Row],[KM - Inicio]])</f>
        <v>235</v>
      </c>
      <c r="AQ89" s="326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27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4" t="str">
        <f t="shared" si="1"/>
        <v>OKOK</v>
      </c>
    </row>
    <row r="90" spans="1:72" hidden="1">
      <c r="A90" s="55" t="str">
        <f>D90&amp;B90</f>
        <v>W7145939</v>
      </c>
      <c r="B90" s="181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2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08" t="s">
        <v>1221</v>
      </c>
      <c r="W90" s="183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3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4" t="str">
        <f>IF(BS_CONTROLE[[#This Row],[Local - Partida]]=0, "-", BS_CONTROLE[[#This Row],[Local - Partida]])</f>
        <v>TAG2</v>
      </c>
      <c r="AL90" s="324" t="str">
        <f>IF(BS_CONTROLE[[#This Row],[Local - Encerramento]]=0, "-", BS_CONTROLE[[#This Row],[Local - Encerramento]])</f>
        <v>TRO</v>
      </c>
      <c r="AM90" s="324" t="str">
        <f>IF(BS_CONTROLE[[#This Row],[Entre - Estações]]=0, "-", BS_CONTROLE[[#This Row],[Entre - Estações]])</f>
        <v>TGA-TRO</v>
      </c>
      <c r="AN90" s="324" t="str">
        <f>IF(BS_CONTROLE[[#This Row],[SB]]=0, "-", BS_CONTROLE[[#This Row],[SB]])</f>
        <v>TAGTRO</v>
      </c>
      <c r="AO90" s="325">
        <f>IF(BS_CONTROLE[[#This Row],[SUB]]=0, "-", BS_CONTROLE[[#This Row],[SUB]])</f>
        <v>98</v>
      </c>
      <c r="AP90" s="326">
        <f>IF(BS_CONTROLE[[#This Row],[KM - Inicio]]=0, "-", BS_CONTROLE[[#This Row],[KM - Inicio]])</f>
        <v>502</v>
      </c>
      <c r="AQ90" s="326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27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4" t="s">
        <v>1399</v>
      </c>
      <c r="BK90" s="184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4" t="str">
        <f t="shared" si="1"/>
        <v>OKOK</v>
      </c>
    </row>
    <row r="91" spans="1:72" hidden="1">
      <c r="A91" s="55" t="str">
        <f>D91&amp;B91</f>
        <v>A6045939</v>
      </c>
      <c r="B91" s="181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2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08" t="s">
        <v>1273</v>
      </c>
      <c r="W91" s="183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3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4" t="str">
        <f>IF(BS_CONTROLE[[#This Row],[Local - Partida]]=0, "-", BS_CONTROLE[[#This Row],[Local - Partida]])</f>
        <v>TGR2</v>
      </c>
      <c r="AL91" s="324" t="str">
        <f>IF(BS_CONTROLE[[#This Row],[Local - Encerramento]]=0, "-", BS_CONTROLE[[#This Row],[Local - Encerramento]])</f>
        <v>TRO</v>
      </c>
      <c r="AM91" s="324" t="str">
        <f>IF(BS_CONTROLE[[#This Row],[Entre - Estações]]=0, "-", BS_CONTROLE[[#This Row],[Entre - Estações]])</f>
        <v>TGR-TRO</v>
      </c>
      <c r="AN91" s="324" t="str">
        <f>IF(BS_CONTROLE[[#This Row],[SB]]=0, "-", BS_CONTROLE[[#This Row],[SB]])</f>
        <v>TGRTRO</v>
      </c>
      <c r="AO91" s="325">
        <f>IF(BS_CONTROLE[[#This Row],[SUB]]=0, "-", BS_CONTROLE[[#This Row],[SUB]])</f>
        <v>74</v>
      </c>
      <c r="AP91" s="326">
        <f>IF(BS_CONTROLE[[#This Row],[KM - Inicio]]=0, "-", BS_CONTROLE[[#This Row],[KM - Inicio]])</f>
        <v>500</v>
      </c>
      <c r="AQ91" s="326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27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5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4" t="str">
        <f t="shared" si="1"/>
        <v>OKOK</v>
      </c>
    </row>
    <row r="92" spans="1:72" hidden="1">
      <c r="A92" s="55" t="str">
        <f>D92&amp;B92</f>
        <v>W5045939</v>
      </c>
      <c r="B92" s="181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2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08" t="s">
        <v>1257</v>
      </c>
      <c r="W92" s="183" t="s">
        <v>1449</v>
      </c>
      <c r="X92" s="232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3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4" t="str">
        <f>IF(BS_CONTROLE[[#This Row],[Local - Partida]]=0, "-", BS_CONTROLE[[#This Row],[Local - Partida]])</f>
        <v>TCS1</v>
      </c>
      <c r="AL92" s="324" t="str">
        <f>IF(BS_CONTROLE[[#This Row],[Local - Encerramento]]=0, "-", BS_CONTROLE[[#This Row],[Local - Encerramento]])</f>
        <v>TCS2</v>
      </c>
      <c r="AM92" s="324" t="str">
        <f>IF(BS_CONTROLE[[#This Row],[Entre - Estações]]=0, "-", BS_CONTROLE[[#This Row],[Entre - Estações]])</f>
        <v>TCE-TID</v>
      </c>
      <c r="AN92" s="324" t="str">
        <f>IF(BS_CONTROLE[[#This Row],[SB]]=0, "-", BS_CONTROLE[[#This Row],[SB]])</f>
        <v>177TID</v>
      </c>
      <c r="AO92" s="325">
        <f>IF(BS_CONTROLE[[#This Row],[SUB]]=0, "-", BS_CONTROLE[[#This Row],[SUB]])</f>
        <v>74</v>
      </c>
      <c r="AP92" s="326">
        <f>IF(BS_CONTROLE[[#This Row],[KM - Inicio]]=0, "-", BS_CONTROLE[[#This Row],[KM - Inicio]])</f>
        <v>183</v>
      </c>
      <c r="AQ92" s="326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27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4" t="str">
        <f t="shared" si="1"/>
        <v>SemOportunidadeSemOportunidade</v>
      </c>
    </row>
    <row r="93" spans="1:72" hidden="1">
      <c r="A93" s="55" t="str">
        <f>D93&amp;B93</f>
        <v>W4845939</v>
      </c>
      <c r="B93" s="181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2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08" t="s">
        <v>1408</v>
      </c>
      <c r="W93" s="183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3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4" t="str">
        <f>IF(BS_CONTROLE[[#This Row],[Local - Partida]]=0, "-", BS_CONTROLE[[#This Row],[Local - Partida]])</f>
        <v>TOM2</v>
      </c>
      <c r="AL93" s="324" t="str">
        <f>IF(BS_CONTROLE[[#This Row],[Local - Encerramento]]=0, "-", BS_CONTROLE[[#This Row],[Local - Encerramento]])</f>
        <v>TOM2</v>
      </c>
      <c r="AM93" s="324" t="str">
        <f>IF(BS_CONTROLE[[#This Row],[Entre - Estações]]=0, "-", BS_CONTROLE[[#This Row],[Entre - Estações]])</f>
        <v>TOM-TMT</v>
      </c>
      <c r="AN93" s="324" t="str">
        <f>IF(BS_CONTROLE[[#This Row],[SB]]=0, "-", BS_CONTROLE[[#This Row],[SB]])</f>
        <v>TMTTOM</v>
      </c>
      <c r="AO93" s="325">
        <f>IF(BS_CONTROLE[[#This Row],[SUB]]=0, "-", BS_CONTROLE[[#This Row],[SUB]])</f>
        <v>74</v>
      </c>
      <c r="AP93" s="326">
        <f>IF(BS_CONTROLE[[#This Row],[KM - Inicio]]=0, "-", BS_CONTROLE[[#This Row],[KM - Inicio]])</f>
        <v>404.08</v>
      </c>
      <c r="AQ93" s="326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27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4" t="str">
        <f t="shared" si="1"/>
        <v>SemOportunidadeSemOportunidade</v>
      </c>
    </row>
    <row r="94" spans="1:72" hidden="1">
      <c r="A94" s="55" t="str">
        <f>D94&amp;B94</f>
        <v>E1445939</v>
      </c>
      <c r="B94" s="181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2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08" t="s">
        <v>1278</v>
      </c>
      <c r="W94" s="183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3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4" t="str">
        <f>IF(BS_CONTROLE[[#This Row],[Local - Partida]]=0, "-", BS_CONTROLE[[#This Row],[Local - Partida]])</f>
        <v>TSF1</v>
      </c>
      <c r="AL94" s="324" t="str">
        <f>IF(BS_CONTROLE[[#This Row],[Local - Encerramento]]=0, "-", BS_CONTROLE[[#This Row],[Local - Encerramento]])</f>
        <v>TSF1</v>
      </c>
      <c r="AM94" s="324" t="str">
        <f>IF(BS_CONTROLE[[#This Row],[Entre - Estações]]=0, "-", BS_CONTROLE[[#This Row],[Entre - Estações]])</f>
        <v>TIQ-TBS</v>
      </c>
      <c r="AN94" s="324" t="str">
        <f>IF(BS_CONTROLE[[#This Row],[SB]]=0, "-", BS_CONTROLE[[#This Row],[SB]])</f>
        <v>TIQTBS</v>
      </c>
      <c r="AO94" s="325">
        <f>IF(BS_CONTROLE[[#This Row],[SUB]]=0, "-", BS_CONTROLE[[#This Row],[SUB]])</f>
        <v>98</v>
      </c>
      <c r="AP94" s="326">
        <f>IF(BS_CONTROLE[[#This Row],[KM - Inicio]]=0, "-", BS_CONTROLE[[#This Row],[KM - Inicio]])</f>
        <v>616</v>
      </c>
      <c r="AQ94" s="326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27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3" t="s">
        <v>1233</v>
      </c>
      <c r="BK94" s="233" t="s">
        <v>1434</v>
      </c>
      <c r="BL94" s="20"/>
      <c r="BM94" s="18" t="s">
        <v>987</v>
      </c>
      <c r="BN94" s="18" t="s">
        <v>987</v>
      </c>
      <c r="BO94" s="173" t="s">
        <v>987</v>
      </c>
      <c r="BP94" s="184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4" t="str">
        <f t="shared" si="1"/>
        <v>SemOportunidadeSemOportunidade</v>
      </c>
    </row>
    <row r="95" spans="1:72" hidden="1">
      <c r="A95" s="55" t="str">
        <f>D95&amp;B95</f>
        <v>V4245939</v>
      </c>
      <c r="B95" s="181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2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08" t="s">
        <v>1238</v>
      </c>
      <c r="W95" s="183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3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4" t="str">
        <f>IF(BS_CONTROLE[[#This Row],[Local - Partida]]=0, "-", BS_CONTROLE[[#This Row],[Local - Partida]])</f>
        <v>ZGT1</v>
      </c>
      <c r="AL95" s="324" t="str">
        <f>IF(BS_CONTROLE[[#This Row],[Local - Encerramento]]=0, "-", BS_CONTROLE[[#This Row],[Local - Encerramento]])</f>
        <v>ZGT1</v>
      </c>
      <c r="AM95" s="324" t="str">
        <f>IF(BS_CONTROLE[[#This Row],[Entre - Estações]]=0, "-", BS_CONTROLE[[#This Row],[Entre - Estações]])</f>
        <v>ZRI-ZGT</v>
      </c>
      <c r="AN95" s="324" t="str">
        <f>IF(BS_CONTROLE[[#This Row],[SB]]=0, "-", BS_CONTROLE[[#This Row],[SB]])</f>
        <v>ZRIZGT</v>
      </c>
      <c r="AO95" s="325">
        <f>IF(BS_CONTROLE[[#This Row],[SUB]]=0, "-", BS_CONTROLE[[#This Row],[SUB]])</f>
        <v>72</v>
      </c>
      <c r="AP95" s="326">
        <f>IF(BS_CONTROLE[[#This Row],[KM - Inicio]]=0, "-", BS_CONTROLE[[#This Row],[KM - Inicio]])</f>
        <v>286</v>
      </c>
      <c r="AQ95" s="326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27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6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4" t="str">
        <f t="shared" si="1"/>
        <v>OKOK</v>
      </c>
    </row>
    <row r="96" spans="1:72" ht="16.5" hidden="1" customHeight="1">
      <c r="A96" s="55" t="str">
        <f>D96&amp;B96</f>
        <v>A5245939</v>
      </c>
      <c r="B96" s="181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2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08" t="s">
        <v>1435</v>
      </c>
      <c r="W96" s="183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3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4" t="str">
        <f>IF(BS_CONTROLE[[#This Row],[Local - Partida]]=0, "-", BS_CONTROLE[[#This Row],[Local - Partida]])</f>
        <v>PAM</v>
      </c>
      <c r="AL96" s="324" t="str">
        <f>IF(BS_CONTROLE[[#This Row],[Local - Encerramento]]=0, "-", BS_CONTROLE[[#This Row],[Local - Encerramento]])</f>
        <v>POA</v>
      </c>
      <c r="AM96" s="324" t="str">
        <f>IF(BS_CONTROLE[[#This Row],[Entre - Estações]]=0, "-", BS_CONTROLE[[#This Row],[Entre - Estações]])</f>
        <v>POA-PAM</v>
      </c>
      <c r="AN96" s="324" t="str">
        <f>IF(BS_CONTROLE[[#This Row],[SB]]=0, "-", BS_CONTROLE[[#This Row],[SB]])</f>
        <v>POAPAM</v>
      </c>
      <c r="AO96" s="325">
        <f>IF(BS_CONTROLE[[#This Row],[SUB]]=0, "-", BS_CONTROLE[[#This Row],[SUB]])</f>
        <v>103</v>
      </c>
      <c r="AP96" s="326">
        <f>IF(BS_CONTROLE[[#This Row],[KM - Inicio]]=0, "-", BS_CONTROLE[[#This Row],[KM - Inicio]])</f>
        <v>1887</v>
      </c>
      <c r="AQ96" s="326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27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4" t="str">
        <f t="shared" si="1"/>
        <v>OKOK</v>
      </c>
    </row>
    <row r="97" spans="1:72" hidden="1">
      <c r="A97" s="55" t="str">
        <f>D97&amp;B97</f>
        <v>BRUNO (TF-525)45939</v>
      </c>
      <c r="B97" s="181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2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08" t="s">
        <v>1418</v>
      </c>
      <c r="W97" s="183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3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4" t="str">
        <f>IF(BS_CONTROLE[[#This Row],[Local - Partida]]=0, "-", BS_CONTROLE[[#This Row],[Local - Partida]])</f>
        <v>TOM1</v>
      </c>
      <c r="AL97" s="324" t="str">
        <f>IF(BS_CONTROLE[[#This Row],[Local - Encerramento]]=0, "-", BS_CONTROLE[[#This Row],[Local - Encerramento]])</f>
        <v>-</v>
      </c>
      <c r="AM97" s="324" t="str">
        <f>IF(BS_CONTROLE[[#This Row],[Entre - Estações]]=0, "-", BS_CONTROLE[[#This Row],[Entre - Estações]])</f>
        <v>TOM-1</v>
      </c>
      <c r="AN97" s="324" t="str">
        <f>IF(BS_CONTROLE[[#This Row],[SB]]=0, "-", BS_CONTROLE[[#This Row],[SB]])</f>
        <v>TOM1</v>
      </c>
      <c r="AO97" s="325">
        <f>IF(BS_CONTROLE[[#This Row],[SUB]]=0, "-", BS_CONTROLE[[#This Row],[SUB]])</f>
        <v>74</v>
      </c>
      <c r="AP97" s="326">
        <f>IF(BS_CONTROLE[[#This Row],[KM - Inicio]]=0, "-", BS_CONTROLE[[#This Row],[KM - Inicio]])</f>
        <v>406.1</v>
      </c>
      <c r="AQ97" s="326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27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4" t="str">
        <f t="shared" si="1"/>
        <v>OKOK</v>
      </c>
    </row>
    <row r="98" spans="1:72" hidden="1">
      <c r="A98" s="55" t="str">
        <f>D98&amp;B98</f>
        <v>MARCOS (TF-520)45939</v>
      </c>
      <c r="B98" s="181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2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08" t="s">
        <v>1257</v>
      </c>
      <c r="W98" s="183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3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4" t="str">
        <f>IF(BS_CONTROLE[[#This Row],[Local - Partida]]=0, "-", BS_CONTROLE[[#This Row],[Local - Partida]])</f>
        <v>TQI2</v>
      </c>
      <c r="AL98" s="324" t="str">
        <f>IF(BS_CONTROLE[[#This Row],[Local - Encerramento]]=0, "-", BS_CONTROLE[[#This Row],[Local - Encerramento]])</f>
        <v>-</v>
      </c>
      <c r="AM98" s="324" t="str">
        <f>IF(BS_CONTROLE[[#This Row],[Entre - Estações]]=0, "-", BS_CONTROLE[[#This Row],[Entre - Estações]])</f>
        <v>TQI-2</v>
      </c>
      <c r="AN98" s="324" t="str">
        <f>IF(BS_CONTROLE[[#This Row],[SB]]=0, "-", BS_CONTROLE[[#This Row],[SB]])</f>
        <v>TQI2</v>
      </c>
      <c r="AO98" s="325">
        <f>IF(BS_CONTROLE[[#This Row],[SUB]]=0, "-", BS_CONTROLE[[#This Row],[SUB]])</f>
        <v>74</v>
      </c>
      <c r="AP98" s="326">
        <f>IF(BS_CONTROLE[[#This Row],[KM - Inicio]]=0, "-", BS_CONTROLE[[#This Row],[KM - Inicio]])</f>
        <v>62.2</v>
      </c>
      <c r="AQ98" s="326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27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4" t="str">
        <f t="shared" si="1"/>
        <v>SemOportunidadeSemOportunidade</v>
      </c>
    </row>
    <row r="99" spans="1:72" hidden="1">
      <c r="A99" s="55" t="str">
        <f>D99&amp;B99</f>
        <v>E1745940</v>
      </c>
      <c r="B99" s="181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2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08" t="s">
        <v>1444</v>
      </c>
      <c r="W99" s="183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3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4" t="str">
        <f>IF(BS_CONTROLE[[#This Row],[Local - Partida]]=0, "-", BS_CONTROLE[[#This Row],[Local - Partida]])</f>
        <v>ZTEZVT</v>
      </c>
      <c r="AL99" s="324" t="str">
        <f>IF(BS_CONTROLE[[#This Row],[Local - Encerramento]]=0, "-", BS_CONTROLE[[#This Row],[Local - Encerramento]])</f>
        <v>ZTEZVT</v>
      </c>
      <c r="AM99" s="324" t="str">
        <f>IF(BS_CONTROLE[[#This Row],[Entre - Estações]]=0, "-", BS_CONTROLE[[#This Row],[Entre - Estações]])</f>
        <v>ZTE-ZVT</v>
      </c>
      <c r="AN99" s="324" t="str">
        <f>IF(BS_CONTROLE[[#This Row],[SB]]=0, "-", BS_CONTROLE[[#This Row],[SB]])</f>
        <v>ZTEZVT</v>
      </c>
      <c r="AO99" s="325">
        <f>IF(BS_CONTROLE[[#This Row],[SUB]]=0, "-", BS_CONTROLE[[#This Row],[SUB]])</f>
        <v>78</v>
      </c>
      <c r="AP99" s="326">
        <f>IF(BS_CONTROLE[[#This Row],[KM - Inicio]]=0, "-", BS_CONTROLE[[#This Row],[KM - Inicio]])</f>
        <v>235</v>
      </c>
      <c r="AQ99" s="326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27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4" t="str">
        <f t="shared" si="1"/>
        <v>OKOK</v>
      </c>
    </row>
    <row r="100" spans="1:72" hidden="1">
      <c r="A100" s="55" t="str">
        <f>D100&amp;B100</f>
        <v>W7145940</v>
      </c>
      <c r="B100" s="181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2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1">
        <v>752.38</v>
      </c>
      <c r="L100" s="89" t="s">
        <v>609</v>
      </c>
      <c r="M100" s="231" t="s">
        <v>1219</v>
      </c>
      <c r="N100" s="231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08" t="s">
        <v>1221</v>
      </c>
      <c r="W100" s="183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3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4" t="str">
        <f>IF(BS_CONTROLE[[#This Row],[Local - Partida]]=0, "-", BS_CONTROLE[[#This Row],[Local - Partida]])</f>
        <v>752RVD</v>
      </c>
      <c r="AL100" s="324" t="str">
        <f>IF(BS_CONTROLE[[#This Row],[Local - Encerramento]]=0, "-", BS_CONTROLE[[#This Row],[Local - Encerramento]])</f>
        <v>TGR2</v>
      </c>
      <c r="AM100" s="324" t="str">
        <f>IF(BS_CONTROLE[[#This Row],[Entre - Estações]]=0, "-", BS_CONTROLE[[#This Row],[Entre - Estações]])</f>
        <v>RVD-TAG</v>
      </c>
      <c r="AN100" s="324" t="str">
        <f>IF(BS_CONTROLE[[#This Row],[SB]]=0, "-", BS_CONTROLE[[#This Row],[SB]])</f>
        <v>RVDTAG</v>
      </c>
      <c r="AO100" s="325">
        <f>IF(BS_CONTROLE[[#This Row],[SUB]]=0, "-", BS_CONTROLE[[#This Row],[SUB]])</f>
        <v>98</v>
      </c>
      <c r="AP100" s="326">
        <f>IF(BS_CONTROLE[[#This Row],[KM - Inicio]]=0, "-", BS_CONTROLE[[#This Row],[KM - Inicio]])</f>
        <v>752.38</v>
      </c>
      <c r="AQ100" s="326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27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4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4" t="str">
        <f t="shared" si="1"/>
        <v>ExpansãoExecução</v>
      </c>
    </row>
    <row r="101" spans="1:72" hidden="1">
      <c r="A101" s="55" t="str">
        <f>D101&amp;B101</f>
        <v>W5045940</v>
      </c>
      <c r="B101" s="181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2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08" t="s">
        <v>1257</v>
      </c>
      <c r="W101" s="183" t="s">
        <v>1449</v>
      </c>
      <c r="X101" s="232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3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4" t="str">
        <f>IF(BS_CONTROLE[[#This Row],[Local - Partida]]=0, "-", BS_CONTROLE[[#This Row],[Local - Partida]])</f>
        <v>TCS1</v>
      </c>
      <c r="AL101" s="324" t="str">
        <f>IF(BS_CONTROLE[[#This Row],[Local - Encerramento]]=0, "-", BS_CONTROLE[[#This Row],[Local - Encerramento]])</f>
        <v>TCS2</v>
      </c>
      <c r="AM101" s="324" t="str">
        <f>IF(BS_CONTROLE[[#This Row],[Entre - Estações]]=0, "-", BS_CONTROLE[[#This Row],[Entre - Estações]])</f>
        <v>TCE-TID</v>
      </c>
      <c r="AN101" s="324" t="str">
        <f>IF(BS_CONTROLE[[#This Row],[SB]]=0, "-", BS_CONTROLE[[#This Row],[SB]])</f>
        <v>177TID</v>
      </c>
      <c r="AO101" s="325">
        <f>IF(BS_CONTROLE[[#This Row],[SUB]]=0, "-", BS_CONTROLE[[#This Row],[SUB]])</f>
        <v>74</v>
      </c>
      <c r="AP101" s="326">
        <f>IF(BS_CONTROLE[[#This Row],[KM - Inicio]]=0, "-", BS_CONTROLE[[#This Row],[KM - Inicio]])</f>
        <v>183</v>
      </c>
      <c r="AQ101" s="326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27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4" t="str">
        <f t="shared" si="1"/>
        <v>SemOportunidadeSemOportunidade</v>
      </c>
    </row>
    <row r="102" spans="1:72" hidden="1">
      <c r="A102" s="55" t="str">
        <f>D102&amp;B102</f>
        <v>W4845940</v>
      </c>
      <c r="B102" s="181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2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17" t="s">
        <v>1432</v>
      </c>
      <c r="N102" s="217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08" t="s">
        <v>1408</v>
      </c>
      <c r="W102" s="183" t="s">
        <v>700</v>
      </c>
      <c r="X102" s="232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3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4" t="str">
        <f>IF(BS_CONTROLE[[#This Row],[Local - Partida]]=0, "-", BS_CONTROLE[[#This Row],[Local - Partida]])</f>
        <v>TOM2</v>
      </c>
      <c r="AL102" s="324" t="str">
        <f>IF(BS_CONTROLE[[#This Row],[Local - Encerramento]]=0, "-", BS_CONTROLE[[#This Row],[Local - Encerramento]])</f>
        <v>TOM2</v>
      </c>
      <c r="AM102" s="324" t="str">
        <f>IF(BS_CONTROLE[[#This Row],[Entre - Estações]]=0, "-", BS_CONTROLE[[#This Row],[Entre - Estações]])</f>
        <v>TOM-TMT</v>
      </c>
      <c r="AN102" s="324" t="str">
        <f>IF(BS_CONTROLE[[#This Row],[SB]]=0, "-", BS_CONTROLE[[#This Row],[SB]])</f>
        <v>TMTTOM</v>
      </c>
      <c r="AO102" s="325">
        <f>IF(BS_CONTROLE[[#This Row],[SUB]]=0, "-", BS_CONTROLE[[#This Row],[SUB]])</f>
        <v>74</v>
      </c>
      <c r="AP102" s="326">
        <f>IF(BS_CONTROLE[[#This Row],[KM - Inicio]]=0, "-", BS_CONTROLE[[#This Row],[KM - Inicio]])</f>
        <v>404.08</v>
      </c>
      <c r="AQ102" s="326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27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4" t="str">
        <f t="shared" si="1"/>
        <v>CCOCirculaçãoIntervaloContrato</v>
      </c>
    </row>
    <row r="103" spans="1:72" hidden="1">
      <c r="A103" s="55" t="str">
        <f>D103&amp;B103</f>
        <v>E1445940</v>
      </c>
      <c r="B103" s="181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2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1">
        <v>662</v>
      </c>
      <c r="L103" s="89">
        <v>616</v>
      </c>
      <c r="M103" s="217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08" t="s">
        <v>1278</v>
      </c>
      <c r="W103" s="183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3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4" t="str">
        <f>IF(BS_CONTROLE[[#This Row],[Local - Partida]]=0, "-", BS_CONTROLE[[#This Row],[Local - Partida]])</f>
        <v>TSF1</v>
      </c>
      <c r="AL103" s="324" t="str">
        <f>IF(BS_CONTROLE[[#This Row],[Local - Encerramento]]=0, "-", BS_CONTROLE[[#This Row],[Local - Encerramento]])</f>
        <v>TSF1</v>
      </c>
      <c r="AM103" s="324" t="str">
        <f>IF(BS_CONTROLE[[#This Row],[Entre - Estações]]=0, "-", BS_CONTROLE[[#This Row],[Entre - Estações]])</f>
        <v>TIQ-TBS</v>
      </c>
      <c r="AN103" s="324" t="str">
        <f>IF(BS_CONTROLE[[#This Row],[SB]]=0, "-", BS_CONTROLE[[#This Row],[SB]])</f>
        <v>TIQTBS</v>
      </c>
      <c r="AO103" s="325">
        <f>IF(BS_CONTROLE[[#This Row],[SUB]]=0, "-", BS_CONTROLE[[#This Row],[SUB]])</f>
        <v>98</v>
      </c>
      <c r="AP103" s="326">
        <f>IF(BS_CONTROLE[[#This Row],[KM - Inicio]]=0, "-", BS_CONTROLE[[#This Row],[KM - Inicio]])</f>
        <v>662</v>
      </c>
      <c r="AQ103" s="326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27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3" t="s">
        <v>1233</v>
      </c>
      <c r="BK103" s="233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4" t="str">
        <f t="shared" si="1"/>
        <v>MecanizaçãoOperação</v>
      </c>
    </row>
    <row r="104" spans="1:72" hidden="1">
      <c r="A104" s="55" t="str">
        <f>D104&amp;B104</f>
        <v>V4245940</v>
      </c>
      <c r="B104" s="181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2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08" t="s">
        <v>1238</v>
      </c>
      <c r="W104" s="183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3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4" t="str">
        <f>IF(BS_CONTROLE[[#This Row],[Local - Partida]]=0, "-", BS_CONTROLE[[#This Row],[Local - Partida]])</f>
        <v>ZGT1</v>
      </c>
      <c r="AL104" s="324" t="str">
        <f>IF(BS_CONTROLE[[#This Row],[Local - Encerramento]]=0, "-", BS_CONTROLE[[#This Row],[Local - Encerramento]])</f>
        <v>ZGT1</v>
      </c>
      <c r="AM104" s="324" t="str">
        <f>IF(BS_CONTROLE[[#This Row],[Entre - Estações]]=0, "-", BS_CONTROLE[[#This Row],[Entre - Estações]])</f>
        <v>ZGT-ZXE</v>
      </c>
      <c r="AN104" s="324" t="str">
        <f>IF(BS_CONTROLE[[#This Row],[SB]]=0, "-", BS_CONTROLE[[#This Row],[SB]])</f>
        <v>ZGTZXE</v>
      </c>
      <c r="AO104" s="325">
        <f>IF(BS_CONTROLE[[#This Row],[SUB]]=0, "-", BS_CONTROLE[[#This Row],[SUB]])</f>
        <v>72</v>
      </c>
      <c r="AP104" s="326">
        <f>IF(BS_CONTROLE[[#This Row],[KM - Inicio]]=0, "-", BS_CONTROLE[[#This Row],[KM - Inicio]])</f>
        <v>300</v>
      </c>
      <c r="AQ104" s="326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27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4" t="str">
        <f t="shared" si="1"/>
        <v>OKOK</v>
      </c>
    </row>
    <row r="105" spans="1:72" hidden="1">
      <c r="A105" s="55" t="str">
        <f>D105&amp;B105</f>
        <v>A5245940</v>
      </c>
      <c r="B105" s="181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2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08" t="s">
        <v>1468</v>
      </c>
      <c r="W105" s="183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3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4" t="str">
        <f>IF(BS_CONTROLE[[#This Row],[Local - Partida]]=0, "-", BS_CONTROLE[[#This Row],[Local - Partida]])</f>
        <v>PAM</v>
      </c>
      <c r="AL105" s="324" t="str">
        <f>IF(BS_CONTROLE[[#This Row],[Local - Encerramento]]=0, "-", BS_CONTROLE[[#This Row],[Local - Encerramento]])</f>
        <v>POA</v>
      </c>
      <c r="AM105" s="324" t="str">
        <f>IF(BS_CONTROLE[[#This Row],[Entre - Estações]]=0, "-", BS_CONTROLE[[#This Row],[Entre - Estações]])</f>
        <v>POA-PAM</v>
      </c>
      <c r="AN105" s="324" t="str">
        <f>IF(BS_CONTROLE[[#This Row],[SB]]=0, "-", BS_CONTROLE[[#This Row],[SB]])</f>
        <v>POAPAM</v>
      </c>
      <c r="AO105" s="325">
        <f>IF(BS_CONTROLE[[#This Row],[SUB]]=0, "-", BS_CONTROLE[[#This Row],[SUB]])</f>
        <v>103</v>
      </c>
      <c r="AP105" s="326">
        <f>IF(BS_CONTROLE[[#This Row],[KM - Inicio]]=0, "-", BS_CONTROLE[[#This Row],[KM - Inicio]])</f>
        <v>1867</v>
      </c>
      <c r="AQ105" s="326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27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4" t="str">
        <f t="shared" si="1"/>
        <v>OKOK</v>
      </c>
    </row>
    <row r="106" spans="1:72" hidden="1">
      <c r="A106" s="55" t="str">
        <f>D106&amp;B106</f>
        <v>SUPER45940</v>
      </c>
      <c r="B106" s="181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2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08"/>
      <c r="W106" s="183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3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4" t="str">
        <f>IF(BS_CONTROLE[[#This Row],[Local - Partida]]=0, "-", BS_CONTROLE[[#This Row],[Local - Partida]])</f>
        <v>-</v>
      </c>
      <c r="AL106" s="324" t="str">
        <f>IF(BS_CONTROLE[[#This Row],[Local - Encerramento]]=0, "-", BS_CONTROLE[[#This Row],[Local - Encerramento]])</f>
        <v>-</v>
      </c>
      <c r="AM106" s="324" t="str">
        <f>IF(BS_CONTROLE[[#This Row],[Entre - Estações]]=0, "-", BS_CONTROLE[[#This Row],[Entre - Estações]])</f>
        <v>TSF</v>
      </c>
      <c r="AN106" s="324" t="str">
        <f>IF(BS_CONTROLE[[#This Row],[SB]]=0, "-", BS_CONTROLE[[#This Row],[SB]])</f>
        <v>TSF1</v>
      </c>
      <c r="AO106" s="325">
        <f>IF(BS_CONTROLE[[#This Row],[SUB]]=0, "-", BS_CONTROLE[[#This Row],[SUB]])</f>
        <v>98</v>
      </c>
      <c r="AP106" s="326">
        <f>IF(BS_CONTROLE[[#This Row],[KM - Inicio]]=0, "-", BS_CONTROLE[[#This Row],[KM - Inicio]])</f>
        <v>721.1</v>
      </c>
      <c r="AQ106" s="326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27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4" t="str">
        <f t="shared" si="1"/>
        <v>OKOK</v>
      </c>
    </row>
    <row r="107" spans="1:72" hidden="1">
      <c r="A107" s="55" t="str">
        <f>D107&amp;B107</f>
        <v>W7045940</v>
      </c>
      <c r="B107" s="181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2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17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08" t="s">
        <v>1474</v>
      </c>
      <c r="W107" s="183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3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4" t="str">
        <f>IF(BS_CONTROLE[[#This Row],[Local - Partida]]=0, "-", BS_CONTROLE[[#This Row],[Local - Partida]])</f>
        <v>-</v>
      </c>
      <c r="AL107" s="324" t="str">
        <f>IF(BS_CONTROLE[[#This Row],[Local - Encerramento]]=0, "-", BS_CONTROLE[[#This Row],[Local - Encerramento]])</f>
        <v>TOM2</v>
      </c>
      <c r="AM107" s="324" t="str">
        <f>IF(BS_CONTROLE[[#This Row],[Entre - Estações]]=0, "-", BS_CONTROLE[[#This Row],[Entre - Estações]])</f>
        <v>TVL-TBR</v>
      </c>
      <c r="AN107" s="324" t="str">
        <f>IF(BS_CONTROLE[[#This Row],[SB]]=0, "-", BS_CONTROLE[[#This Row],[SB]])</f>
        <v>464TBR / TVL464</v>
      </c>
      <c r="AO107" s="325">
        <f>IF(BS_CONTROLE[[#This Row],[SUB]]=0, "-", BS_CONTROLE[[#This Row],[SUB]])</f>
        <v>74</v>
      </c>
      <c r="AP107" s="326">
        <f>IF(BS_CONTROLE[[#This Row],[KM - Inicio]]=0, "-", BS_CONTROLE[[#This Row],[KM - Inicio]])</f>
        <v>471</v>
      </c>
      <c r="AQ107" s="326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27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4" t="str">
        <f t="shared" si="1"/>
        <v>OKOK</v>
      </c>
    </row>
    <row r="108" spans="1:72" hidden="1">
      <c r="A108" s="55" t="str">
        <f>D108&amp;B108</f>
        <v>W7045940</v>
      </c>
      <c r="B108" s="181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2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17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08" t="s">
        <v>1474</v>
      </c>
      <c r="W108" s="183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3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4" t="str">
        <f>IF(BS_CONTROLE[[#This Row],[Local - Partida]]=0, "-", BS_CONTROLE[[#This Row],[Local - Partida]])</f>
        <v>TOM2</v>
      </c>
      <c r="AL108" s="324" t="str">
        <f>IF(BS_CONTROLE[[#This Row],[Local - Encerramento]]=0, "-", BS_CONTROLE[[#This Row],[Local - Encerramento]])</f>
        <v>-</v>
      </c>
      <c r="AM108" s="324" t="str">
        <f>IF(BS_CONTROLE[[#This Row],[Entre - Estações]]=0, "-", BS_CONTROLE[[#This Row],[Entre - Estações]])</f>
        <v>TPC-TVL</v>
      </c>
      <c r="AN108" s="324" t="str">
        <f>IF(BS_CONTROLE[[#This Row],[SB]]=0, "-", BS_CONTROLE[[#This Row],[SB]])</f>
        <v xml:space="preserve"> 440TVL</v>
      </c>
      <c r="AO108" s="325">
        <f>IF(BS_CONTROLE[[#This Row],[SUB]]=0, "-", BS_CONTROLE[[#This Row],[SUB]])</f>
        <v>74</v>
      </c>
      <c r="AP108" s="326">
        <f>IF(BS_CONTROLE[[#This Row],[KM - Inicio]]=0, "-", BS_CONTROLE[[#This Row],[KM - Inicio]])</f>
        <v>450</v>
      </c>
      <c r="AQ108" s="326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27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4" t="str">
        <f t="shared" si="1"/>
        <v>OKOK</v>
      </c>
    </row>
    <row r="109" spans="1:72" hidden="1">
      <c r="A109" s="55" t="str">
        <f>D109&amp;B109</f>
        <v>BRUNO (TF-525)45940</v>
      </c>
      <c r="B109" s="181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2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17" t="s">
        <v>1454</v>
      </c>
      <c r="N109" s="23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08" t="s">
        <v>1418</v>
      </c>
      <c r="W109" s="183" t="s">
        <v>1253</v>
      </c>
      <c r="X109" s="232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3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4" t="str">
        <f>IF(BS_CONTROLE[[#This Row],[Local - Partida]]=0, "-", BS_CONTROLE[[#This Row],[Local - Partida]])</f>
        <v>TOM1</v>
      </c>
      <c r="AL109" s="324" t="str">
        <f>IF(BS_CONTROLE[[#This Row],[Local - Encerramento]]=0, "-", BS_CONTROLE[[#This Row],[Local - Encerramento]])</f>
        <v>-</v>
      </c>
      <c r="AM109" s="324" t="str">
        <f>IF(BS_CONTROLE[[#This Row],[Entre - Estações]]=0, "-", BS_CONTROLE[[#This Row],[Entre - Estações]])</f>
        <v>TOM-1</v>
      </c>
      <c r="AN109" s="324" t="str">
        <f>IF(BS_CONTROLE[[#This Row],[SB]]=0, "-", BS_CONTROLE[[#This Row],[SB]])</f>
        <v>TOM1</v>
      </c>
      <c r="AO109" s="325">
        <f>IF(BS_CONTROLE[[#This Row],[SUB]]=0, "-", BS_CONTROLE[[#This Row],[SUB]])</f>
        <v>74</v>
      </c>
      <c r="AP109" s="326">
        <f>IF(BS_CONTROLE[[#This Row],[KM - Inicio]]=0, "-", BS_CONTROLE[[#This Row],[KM - Inicio]])</f>
        <v>406.1</v>
      </c>
      <c r="AQ109" s="326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27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4" t="str">
        <f t="shared" si="1"/>
        <v>OKOK</v>
      </c>
    </row>
    <row r="110" spans="1:72" hidden="1">
      <c r="A110" s="55" t="str">
        <f>D110&amp;B110</f>
        <v>ELSON (TF-526)45940</v>
      </c>
      <c r="B110" s="181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2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1">
        <v>662</v>
      </c>
      <c r="L110" s="89" t="s">
        <v>609</v>
      </c>
      <c r="M110" s="23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08" t="s">
        <v>1249</v>
      </c>
      <c r="W110" s="183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3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4" t="str">
        <f>IF(BS_CONTROLE[[#This Row],[Local - Partida]]=0, "-", BS_CONTROLE[[#This Row],[Local - Partida]])</f>
        <v>TBS1</v>
      </c>
      <c r="AL110" s="324" t="str">
        <f>IF(BS_CONTROLE[[#This Row],[Local - Encerramento]]=0, "-", BS_CONTROLE[[#This Row],[Local - Encerramento]])</f>
        <v>-</v>
      </c>
      <c r="AM110" s="324" t="str">
        <f>IF(BS_CONTROLE[[#This Row],[Entre - Estações]]=0, "-", BS_CONTROLE[[#This Row],[Entre - Estações]])</f>
        <v>TBS</v>
      </c>
      <c r="AN110" s="324" t="str">
        <f>IF(BS_CONTROLE[[#This Row],[SB]]=0, "-", BS_CONTROLE[[#This Row],[SB]])</f>
        <v>TBS1</v>
      </c>
      <c r="AO110" s="325">
        <f>IF(BS_CONTROLE[[#This Row],[SUB]]=0, "-", BS_CONTROLE[[#This Row],[SUB]])</f>
        <v>98</v>
      </c>
      <c r="AP110" s="326">
        <f>IF(BS_CONTROLE[[#This Row],[KM - Inicio]]=0, "-", BS_CONTROLE[[#This Row],[KM - Inicio]])</f>
        <v>662</v>
      </c>
      <c r="AQ110" s="326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27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6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4" t="str">
        <f t="shared" si="1"/>
        <v>SuperExecução</v>
      </c>
    </row>
    <row r="111" spans="1:72" hidden="1">
      <c r="A111" s="55" t="str">
        <f>D111&amp;B111</f>
        <v>MARCOS (TF-520)45940</v>
      </c>
      <c r="B111" s="181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2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08" t="s">
        <v>1257</v>
      </c>
      <c r="W111" s="183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3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4" t="str">
        <f>IF(BS_CONTROLE[[#This Row],[Local - Partida]]=0, "-", BS_CONTROLE[[#This Row],[Local - Partida]])</f>
        <v>TSJ135</v>
      </c>
      <c r="AL111" s="324" t="str">
        <f>IF(BS_CONTROLE[[#This Row],[Local - Encerramento]]=0, "-", BS_CONTROLE[[#This Row],[Local - Encerramento]])</f>
        <v>-</v>
      </c>
      <c r="AM111" s="324" t="str">
        <f>IF(BS_CONTROLE[[#This Row],[Entre - Estações]]=0, "-", BS_CONTROLE[[#This Row],[Entre - Estações]])</f>
        <v>TSJ-TMO</v>
      </c>
      <c r="AN111" s="324" t="str">
        <f>IF(BS_CONTROLE[[#This Row],[SB]]=0, "-", BS_CONTROLE[[#This Row],[SB]])</f>
        <v>TSJ135</v>
      </c>
      <c r="AO111" s="325">
        <f>IF(BS_CONTROLE[[#This Row],[SUB]]=0, "-", BS_CONTROLE[[#This Row],[SUB]])</f>
        <v>74</v>
      </c>
      <c r="AP111" s="326">
        <f>IF(BS_CONTROLE[[#This Row],[KM - Inicio]]=0, "-", BS_CONTROLE[[#This Row],[KM - Inicio]])</f>
        <v>134.5</v>
      </c>
      <c r="AQ111" s="326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27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4" t="str">
        <f t="shared" si="1"/>
        <v>OKOK</v>
      </c>
    </row>
    <row r="112" spans="1:72" hidden="1">
      <c r="A112" s="55" t="str">
        <f>D112&amp;B112</f>
        <v>E1745941</v>
      </c>
      <c r="B112" s="181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2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08" t="s">
        <v>1444</v>
      </c>
      <c r="W112" s="183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3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4" t="str">
        <f>IF(BS_CONTROLE[[#This Row],[Local - Partida]]=0, "-", BS_CONTROLE[[#This Row],[Local - Partida]])</f>
        <v>ZTEZVT</v>
      </c>
      <c r="AL112" s="324" t="str">
        <f>IF(BS_CONTROLE[[#This Row],[Local - Encerramento]]=0, "-", BS_CONTROLE[[#This Row],[Local - Encerramento]])</f>
        <v>ZTEZVT</v>
      </c>
      <c r="AM112" s="324" t="str">
        <f>IF(BS_CONTROLE[[#This Row],[Entre - Estações]]=0, "-", BS_CONTROLE[[#This Row],[Entre - Estações]])</f>
        <v>ZTE-ZVT</v>
      </c>
      <c r="AN112" s="324" t="str">
        <f>IF(BS_CONTROLE[[#This Row],[SB]]=0, "-", BS_CONTROLE[[#This Row],[SB]])</f>
        <v>ZTEZVT</v>
      </c>
      <c r="AO112" s="325">
        <f>IF(BS_CONTROLE[[#This Row],[SUB]]=0, "-", BS_CONTROLE[[#This Row],[SUB]])</f>
        <v>78</v>
      </c>
      <c r="AP112" s="326">
        <f>IF(BS_CONTROLE[[#This Row],[KM - Inicio]]=0, "-", BS_CONTROLE[[#This Row],[KM - Inicio]])</f>
        <v>235</v>
      </c>
      <c r="AQ112" s="326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27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4" t="str">
        <f t="shared" si="1"/>
        <v>OKOK</v>
      </c>
    </row>
    <row r="113" spans="1:72" hidden="1">
      <c r="A113" s="55" t="str">
        <f>D113&amp;B113</f>
        <v>W5045941</v>
      </c>
      <c r="B113" s="181">
        <v>45941</v>
      </c>
      <c r="C113" s="8">
        <f>IF(BS_CONTROLE[[#This Row],[DATA]]="","",WEEKNUM(BS_CONTROLE[[#This Row],[DATA]]))</f>
        <v>41</v>
      </c>
      <c r="D113" s="56" t="s">
        <v>828</v>
      </c>
      <c r="E113" s="236">
        <v>108</v>
      </c>
      <c r="F113" s="182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08" t="s">
        <v>1348</v>
      </c>
      <c r="W113" s="183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3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4" t="str">
        <f>IF(BS_CONTROLE[[#This Row],[Local - Partida]]=0, "-", BS_CONTROLE[[#This Row],[Local - Partida]])</f>
        <v>TCS2</v>
      </c>
      <c r="AL113" s="324" t="str">
        <f>IF(BS_CONTROLE[[#This Row],[Local - Encerramento]]=0, "-", BS_CONTROLE[[#This Row],[Local - Encerramento]])</f>
        <v>TCS2</v>
      </c>
      <c r="AM113" s="324" t="str">
        <f>IF(BS_CONTROLE[[#This Row],[Entre - Estações]]=0, "-", BS_CONTROLE[[#This Row],[Entre - Estações]])</f>
        <v>TCS-TOM</v>
      </c>
      <c r="AN113" s="324" t="str">
        <f>IF(BS_CONTROLE[[#This Row],[SB]]=0, "-", BS_CONTROLE[[#This Row],[SB]])</f>
        <v>TCSTOM</v>
      </c>
      <c r="AO113" s="325">
        <f>IF(BS_CONTROLE[[#This Row],[SUB]]=0, "-", BS_CONTROLE[[#This Row],[SUB]])</f>
        <v>74</v>
      </c>
      <c r="AP113" s="326">
        <f>IF(BS_CONTROLE[[#This Row],[KM - Inicio]]=0, "-", BS_CONTROLE[[#This Row],[KM - Inicio]])</f>
        <v>290</v>
      </c>
      <c r="AQ113" s="326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27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6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4" t="str">
        <f t="shared" si="1"/>
        <v>OKOK</v>
      </c>
    </row>
    <row r="114" spans="1:72" hidden="1">
      <c r="A114" s="55" t="str">
        <f>D114&amp;B114</f>
        <v>W4845941</v>
      </c>
      <c r="B114" s="181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2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17" t="s">
        <v>1432</v>
      </c>
      <c r="N114" s="217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08" t="s">
        <v>1408</v>
      </c>
      <c r="W114" s="183" t="s">
        <v>700</v>
      </c>
      <c r="X114" s="232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3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4" t="str">
        <f>IF(BS_CONTROLE[[#This Row],[Local - Partida]]=0, "-", BS_CONTROLE[[#This Row],[Local - Partida]])</f>
        <v>TOM2</v>
      </c>
      <c r="AL114" s="324" t="str">
        <f>IF(BS_CONTROLE[[#This Row],[Local - Encerramento]]=0, "-", BS_CONTROLE[[#This Row],[Local - Encerramento]])</f>
        <v>TOM2</v>
      </c>
      <c r="AM114" s="324" t="str">
        <f>IF(BS_CONTROLE[[#This Row],[Entre - Estações]]=0, "-", BS_CONTROLE[[#This Row],[Entre - Estações]])</f>
        <v>TOM-TMT</v>
      </c>
      <c r="AN114" s="324" t="str">
        <f>IF(BS_CONTROLE[[#This Row],[SB]]=0, "-", BS_CONTROLE[[#This Row],[SB]])</f>
        <v>TMTTOM</v>
      </c>
      <c r="AO114" s="325">
        <f>IF(BS_CONTROLE[[#This Row],[SUB]]=0, "-", BS_CONTROLE[[#This Row],[SUB]])</f>
        <v>74</v>
      </c>
      <c r="AP114" s="326">
        <f>IF(BS_CONTROLE[[#This Row],[KM - Inicio]]=0, "-", BS_CONTROLE[[#This Row],[KM - Inicio]])</f>
        <v>402</v>
      </c>
      <c r="AQ114" s="326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27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4" t="str">
        <f t="shared" si="1"/>
        <v>MecanizaçãoOperação</v>
      </c>
    </row>
    <row r="115" spans="1:72" hidden="1">
      <c r="A115" s="55" t="str">
        <f>D115&amp;B115</f>
        <v>E1445941</v>
      </c>
      <c r="B115" s="181">
        <v>45941</v>
      </c>
      <c r="C115" s="8">
        <f>IF(BS_CONTROLE[[#This Row],[DATA]]="","",WEEKNUM(BS_CONTROLE[[#This Row],[DATA]]))</f>
        <v>41</v>
      </c>
      <c r="D115" s="56" t="s">
        <v>748</v>
      </c>
      <c r="E115" s="236">
        <v>110</v>
      </c>
      <c r="F115" s="182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08" t="s">
        <v>1278</v>
      </c>
      <c r="W115" s="183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3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4" t="str">
        <f>IF(BS_CONTROLE[[#This Row],[Local - Partida]]=0, "-", BS_CONTROLE[[#This Row],[Local - Partida]])</f>
        <v>TSF1</v>
      </c>
      <c r="AL115" s="324" t="str">
        <f>IF(BS_CONTROLE[[#This Row],[Local - Encerramento]]=0, "-", BS_CONTROLE[[#This Row],[Local - Encerramento]])</f>
        <v>TSF1</v>
      </c>
      <c r="AM115" s="324" t="str">
        <f>IF(BS_CONTROLE[[#This Row],[Entre - Estações]]=0, "-", BS_CONTROLE[[#This Row],[Entre - Estações]])</f>
        <v>TBS</v>
      </c>
      <c r="AN115" s="324" t="str">
        <f>IF(BS_CONTROLE[[#This Row],[SB]]=0, "-", BS_CONTROLE[[#This Row],[SB]])</f>
        <v>TBS1</v>
      </c>
      <c r="AO115" s="325">
        <f>IF(BS_CONTROLE[[#This Row],[SUB]]=0, "-", BS_CONTROLE[[#This Row],[SUB]])</f>
        <v>98</v>
      </c>
      <c r="AP115" s="326">
        <f>IF(BS_CONTROLE[[#This Row],[KM - Inicio]]=0, "-", BS_CONTROLE[[#This Row],[KM - Inicio]])</f>
        <v>661</v>
      </c>
      <c r="AQ115" s="326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27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4" t="s">
        <v>1494</v>
      </c>
      <c r="BK115" s="184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4" t="str">
        <f t="shared" si="1"/>
        <v>OKOK</v>
      </c>
    </row>
    <row r="116" spans="1:72" hidden="1">
      <c r="A116" s="55" t="str">
        <f>D116&amp;B116</f>
        <v>V8745941</v>
      </c>
      <c r="B116" s="181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2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08" t="s">
        <v>1235</v>
      </c>
      <c r="W116" s="183" t="s">
        <v>1236</v>
      </c>
      <c r="X116" s="232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3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4" t="str">
        <f>IF(BS_CONTROLE[[#This Row],[Local - Partida]]=0, "-", BS_CONTROLE[[#This Row],[Local - Partida]])</f>
        <v xml:space="preserve">TID2 </v>
      </c>
      <c r="AL116" s="324" t="str">
        <f>IF(BS_CONTROLE[[#This Row],[Local - Encerramento]]=0, "-", BS_CONTROLE[[#This Row],[Local - Encerramento]])</f>
        <v>TVI2</v>
      </c>
      <c r="AM116" s="324" t="str">
        <f>IF(BS_CONTROLE[[#This Row],[Entre - Estações]]=0, "-", BS_CONTROLE[[#This Row],[Entre - Estações]])</f>
        <v>TID-TVI</v>
      </c>
      <c r="AN116" s="324" t="str">
        <f>IF(BS_CONTROLE[[#This Row],[SB]]=0, "-", BS_CONTROLE[[#This Row],[SB]])</f>
        <v>201-213</v>
      </c>
      <c r="AO116" s="325">
        <f>IF(BS_CONTROLE[[#This Row],[SUB]]=0, "-", BS_CONTROLE[[#This Row],[SUB]])</f>
        <v>74</v>
      </c>
      <c r="AP116" s="326">
        <f>IF(BS_CONTROLE[[#This Row],[KM - Inicio]]=0, "-", BS_CONTROLE[[#This Row],[KM - Inicio]])</f>
        <v>206</v>
      </c>
      <c r="AQ116" s="326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27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4" t="str">
        <f t="shared" si="1"/>
        <v>OKOK</v>
      </c>
    </row>
    <row r="117" spans="1:72" hidden="1">
      <c r="A117" s="55" t="str">
        <f>D117&amp;B117</f>
        <v>V4245941</v>
      </c>
      <c r="B117" s="181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2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08" t="s">
        <v>1238</v>
      </c>
      <c r="W117" s="183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3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4" t="str">
        <f>IF(BS_CONTROLE[[#This Row],[Local - Partida]]=0, "-", BS_CONTROLE[[#This Row],[Local - Partida]])</f>
        <v>ZGT1</v>
      </c>
      <c r="AL117" s="324" t="str">
        <f>IF(BS_CONTROLE[[#This Row],[Local - Encerramento]]=0, "-", BS_CONTROLE[[#This Row],[Local - Encerramento]])</f>
        <v>ZGT1</v>
      </c>
      <c r="AM117" s="324" t="str">
        <f>IF(BS_CONTROLE[[#This Row],[Entre - Estações]]=0, "-", BS_CONTROLE[[#This Row],[Entre - Estações]])</f>
        <v>ZRI-ZGT</v>
      </c>
      <c r="AN117" s="324" t="str">
        <f>IF(BS_CONTROLE[[#This Row],[SB]]=0, "-", BS_CONTROLE[[#This Row],[SB]])</f>
        <v>ZRIZGT</v>
      </c>
      <c r="AO117" s="325">
        <f>IF(BS_CONTROLE[[#This Row],[SUB]]=0, "-", BS_CONTROLE[[#This Row],[SUB]])</f>
        <v>72</v>
      </c>
      <c r="AP117" s="326">
        <f>IF(BS_CONTROLE[[#This Row],[KM - Inicio]]=0, "-", BS_CONTROLE[[#This Row],[KM - Inicio]])</f>
        <v>294.7</v>
      </c>
      <c r="AQ117" s="326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27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4" t="str">
        <f t="shared" si="1"/>
        <v>OKOK</v>
      </c>
    </row>
    <row r="118" spans="1:72" hidden="1">
      <c r="A118" s="55" t="str">
        <f>D118&amp;B118</f>
        <v>BRUNO (TF-525)45941</v>
      </c>
      <c r="B118" s="181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2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08" t="s">
        <v>1418</v>
      </c>
      <c r="W118" s="183" t="s">
        <v>1253</v>
      </c>
      <c r="X118" s="232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3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4" t="str">
        <f>IF(BS_CONTROLE[[#This Row],[Local - Partida]]=0, "-", BS_CONTROLE[[#This Row],[Local - Partida]])</f>
        <v>TOM416</v>
      </c>
      <c r="AL118" s="324" t="str">
        <f>IF(BS_CONTROLE[[#This Row],[Local - Encerramento]]=0, "-", BS_CONTROLE[[#This Row],[Local - Encerramento]])</f>
        <v>-</v>
      </c>
      <c r="AM118" s="324" t="str">
        <f>IF(BS_CONTROLE[[#This Row],[Entre - Estações]]=0, "-", BS_CONTROLE[[#This Row],[Entre - Estações]])</f>
        <v>TOM-TPC</v>
      </c>
      <c r="AN118" s="324" t="str">
        <f>IF(BS_CONTROLE[[#This Row],[SB]]=0, "-", BS_CONTROLE[[#This Row],[SB]])</f>
        <v>TOM416</v>
      </c>
      <c r="AO118" s="325">
        <f>IF(BS_CONTROLE[[#This Row],[SUB]]=0, "-", BS_CONTROLE[[#This Row],[SUB]])</f>
        <v>74</v>
      </c>
      <c r="AP118" s="326">
        <f>IF(BS_CONTROLE[[#This Row],[KM - Inicio]]=0, "-", BS_CONTROLE[[#This Row],[KM - Inicio]])</f>
        <v>407</v>
      </c>
      <c r="AQ118" s="326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27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4" t="str">
        <f t="shared" si="1"/>
        <v>OKOK</v>
      </c>
    </row>
    <row r="119" spans="1:72" hidden="1">
      <c r="A119" s="55" t="str">
        <f>D119&amp;B119</f>
        <v>MARCOS (TF-520)45941</v>
      </c>
      <c r="B119" s="181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2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08" t="s">
        <v>1257</v>
      </c>
      <c r="W119" s="183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3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4" t="str">
        <f>IF(BS_CONTROLE[[#This Row],[Local - Partida]]=0, "-", BS_CONTROLE[[#This Row],[Local - Partida]])</f>
        <v>TSJ135</v>
      </c>
      <c r="AL119" s="324" t="str">
        <f>IF(BS_CONTROLE[[#This Row],[Local - Encerramento]]=0, "-", BS_CONTROLE[[#This Row],[Local - Encerramento]])</f>
        <v>-</v>
      </c>
      <c r="AM119" s="324" t="str">
        <f>IF(BS_CONTROLE[[#This Row],[Entre - Estações]]=0, "-", BS_CONTROLE[[#This Row],[Entre - Estações]])</f>
        <v>TSJ-TMO</v>
      </c>
      <c r="AN119" s="324" t="str">
        <f>IF(BS_CONTROLE[[#This Row],[SB]]=0, "-", BS_CONTROLE[[#This Row],[SB]])</f>
        <v>TSJ135</v>
      </c>
      <c r="AO119" s="325">
        <f>IF(BS_CONTROLE[[#This Row],[SUB]]=0, "-", BS_CONTROLE[[#This Row],[SUB]])</f>
        <v>74</v>
      </c>
      <c r="AP119" s="326">
        <f>IF(BS_CONTROLE[[#This Row],[KM - Inicio]]=0, "-", BS_CONTROLE[[#This Row],[KM - Inicio]])</f>
        <v>134.5</v>
      </c>
      <c r="AQ119" s="326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27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4" t="str">
        <f t="shared" si="1"/>
        <v>OKOK</v>
      </c>
    </row>
    <row r="120" spans="1:72" hidden="1">
      <c r="A120" s="55" t="str">
        <f>D120&amp;B120</f>
        <v>E1745942</v>
      </c>
      <c r="B120" s="181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2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08" t="s">
        <v>1444</v>
      </c>
      <c r="W120" s="183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3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4" t="str">
        <f>IF(BS_CONTROLE[[#This Row],[Local - Partida]]=0, "-", BS_CONTROLE[[#This Row],[Local - Partida]])</f>
        <v>ZTEZVT</v>
      </c>
      <c r="AL120" s="324" t="str">
        <f>IF(BS_CONTROLE[[#This Row],[Local - Encerramento]]=0, "-", BS_CONTROLE[[#This Row],[Local - Encerramento]])</f>
        <v>ZTEZVT</v>
      </c>
      <c r="AM120" s="324" t="str">
        <f>IF(BS_CONTROLE[[#This Row],[Entre - Estações]]=0, "-", BS_CONTROLE[[#This Row],[Entre - Estações]])</f>
        <v>ZTE-ZVT</v>
      </c>
      <c r="AN120" s="324" t="str">
        <f>IF(BS_CONTROLE[[#This Row],[SB]]=0, "-", BS_CONTROLE[[#This Row],[SB]])</f>
        <v>ZTEZVT</v>
      </c>
      <c r="AO120" s="325">
        <f>IF(BS_CONTROLE[[#This Row],[SUB]]=0, "-", BS_CONTROLE[[#This Row],[SUB]])</f>
        <v>78</v>
      </c>
      <c r="AP120" s="326">
        <f>IF(BS_CONTROLE[[#This Row],[KM - Inicio]]=0, "-", BS_CONTROLE[[#This Row],[KM - Inicio]])</f>
        <v>235</v>
      </c>
      <c r="AQ120" s="326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27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4" t="str">
        <f t="shared" si="1"/>
        <v>OKOK</v>
      </c>
    </row>
    <row r="121" spans="1:72" hidden="1">
      <c r="A121" s="55" t="str">
        <f>D121&amp;B121</f>
        <v>W4845942</v>
      </c>
      <c r="B121" s="181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2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17" t="s">
        <v>1432</v>
      </c>
      <c r="N121" s="217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08" t="s">
        <v>1408</v>
      </c>
      <c r="W121" s="183" t="s">
        <v>700</v>
      </c>
      <c r="X121" s="232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3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4" t="str">
        <f>IF(BS_CONTROLE[[#This Row],[Local - Partida]]=0, "-", BS_CONTROLE[[#This Row],[Local - Partida]])</f>
        <v>TOM2</v>
      </c>
      <c r="AL121" s="324" t="str">
        <f>IF(BS_CONTROLE[[#This Row],[Local - Encerramento]]=0, "-", BS_CONTROLE[[#This Row],[Local - Encerramento]])</f>
        <v>TOM2</v>
      </c>
      <c r="AM121" s="324" t="str">
        <f>IF(BS_CONTROLE[[#This Row],[Entre - Estações]]=0, "-", BS_CONTROLE[[#This Row],[Entre - Estações]])</f>
        <v>TOM-TMT</v>
      </c>
      <c r="AN121" s="324" t="str">
        <f>IF(BS_CONTROLE[[#This Row],[SB]]=0, "-", BS_CONTROLE[[#This Row],[SB]])</f>
        <v>TMTTOM</v>
      </c>
      <c r="AO121" s="325">
        <f>IF(BS_CONTROLE[[#This Row],[SUB]]=0, "-", BS_CONTROLE[[#This Row],[SUB]])</f>
        <v>74</v>
      </c>
      <c r="AP121" s="326">
        <f>IF(BS_CONTROLE[[#This Row],[KM - Inicio]]=0, "-", BS_CONTROLE[[#This Row],[KM - Inicio]])</f>
        <v>402</v>
      </c>
      <c r="AQ121" s="326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27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4" t="str">
        <f t="shared" si="1"/>
        <v>SemOportunidadeSemOportunidade</v>
      </c>
    </row>
    <row r="122" spans="1:72" hidden="1">
      <c r="A122" s="55" t="str">
        <f>D122&amp;B122</f>
        <v>E1445942</v>
      </c>
      <c r="B122" s="181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2" t="s">
        <v>706</v>
      </c>
      <c r="G122" s="9" t="str">
        <f>IF(D122="","*",VLOOKUP(F122,BS_ATIVIDADE[#All],3,FALSE))</f>
        <v>MECANIZAÇÃO - ESMERILHADORA</v>
      </c>
      <c r="H122" s="183" t="s">
        <v>73</v>
      </c>
      <c r="I122" s="183" t="s">
        <v>73</v>
      </c>
      <c r="J122" s="231">
        <v>98</v>
      </c>
      <c r="K122" s="89">
        <v>690</v>
      </c>
      <c r="L122" s="89" t="s">
        <v>609</v>
      </c>
      <c r="M122" s="231" t="s">
        <v>69</v>
      </c>
      <c r="N122" s="231" t="s">
        <v>1506</v>
      </c>
      <c r="O122" s="183">
        <v>0.33333333333333331</v>
      </c>
      <c r="P122" s="183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08" t="s">
        <v>1278</v>
      </c>
      <c r="W122" s="183" t="s">
        <v>1507</v>
      </c>
      <c r="X122" s="232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3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4" t="str">
        <f>IF(BS_CONTROLE[[#This Row],[Local - Partida]]=0, "-", BS_CONTROLE[[#This Row],[Local - Partida]])</f>
        <v>TSF1</v>
      </c>
      <c r="AL122" s="324" t="str">
        <f>IF(BS_CONTROLE[[#This Row],[Local - Encerramento]]=0, "-", BS_CONTROLE[[#This Row],[Local - Encerramento]])</f>
        <v>TSF1</v>
      </c>
      <c r="AM122" s="324" t="str">
        <f>IF(BS_CONTROLE[[#This Row],[Entre - Estações]]=0, "-", BS_CONTROLE[[#This Row],[Entre - Estações]])</f>
        <v>TAL-TSF</v>
      </c>
      <c r="AN122" s="324" t="str">
        <f>IF(BS_CONTROLE[[#This Row],[SB]]=0, "-", BS_CONTROLE[[#This Row],[SB]])</f>
        <v>TALTSF</v>
      </c>
      <c r="AO122" s="325">
        <f>IF(BS_CONTROLE[[#This Row],[SUB]]=0, "-", BS_CONTROLE[[#This Row],[SUB]])</f>
        <v>98</v>
      </c>
      <c r="AP122" s="326">
        <f>IF(BS_CONTROLE[[#This Row],[KM - Inicio]]=0, "-", BS_CONTROLE[[#This Row],[KM - Inicio]])</f>
        <v>690</v>
      </c>
      <c r="AQ122" s="326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27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4" t="s">
        <v>1508</v>
      </c>
      <c r="BK122" s="184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4" t="str">
        <f t="shared" si="1"/>
        <v>OKOK</v>
      </c>
    </row>
    <row r="123" spans="1:72" hidden="1">
      <c r="A123" s="55" t="str">
        <f>D123&amp;B123</f>
        <v>V8745942</v>
      </c>
      <c r="B123" s="181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2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17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08" t="s">
        <v>1235</v>
      </c>
      <c r="W123" s="183" t="s">
        <v>1236</v>
      </c>
      <c r="X123" s="232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3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4" t="str">
        <f>IF(BS_CONTROLE[[#This Row],[Local - Partida]]=0, "-", BS_CONTROLE[[#This Row],[Local - Partida]])</f>
        <v>TVI2</v>
      </c>
      <c r="AL123" s="324" t="str">
        <f>IF(BS_CONTROLE[[#This Row],[Local - Encerramento]]=0, "-", BS_CONTROLE[[#This Row],[Local - Encerramento]])</f>
        <v>TVI2</v>
      </c>
      <c r="AM123" s="324" t="str">
        <f>IF(BS_CONTROLE[[#This Row],[Entre - Estações]]=0, "-", BS_CONTROLE[[#This Row],[Entre - Estações]])</f>
        <v>TID-TVI</v>
      </c>
      <c r="AN123" s="324" t="str">
        <f>IF(BS_CONTROLE[[#This Row],[SB]]=0, "-", BS_CONTROLE[[#This Row],[SB]])</f>
        <v>201-213</v>
      </c>
      <c r="AO123" s="325">
        <f>IF(BS_CONTROLE[[#This Row],[SUB]]=0, "-", BS_CONTROLE[[#This Row],[SUB]])</f>
        <v>74</v>
      </c>
      <c r="AP123" s="326">
        <f>IF(BS_CONTROLE[[#This Row],[KM - Inicio]]=0, "-", BS_CONTROLE[[#This Row],[KM - Inicio]])</f>
        <v>206</v>
      </c>
      <c r="AQ123" s="326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27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4" t="str">
        <f t="shared" si="1"/>
        <v>SemOportunidadeSemOportunidade</v>
      </c>
    </row>
    <row r="124" spans="1:72" hidden="1">
      <c r="A124" s="55" t="str">
        <f>D124&amp;B124</f>
        <v>V4245942</v>
      </c>
      <c r="B124" s="181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2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08" t="s">
        <v>1238</v>
      </c>
      <c r="W124" s="183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3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4" t="str">
        <f>IF(BS_CONTROLE[[#This Row],[Local - Partida]]=0, "-", BS_CONTROLE[[#This Row],[Local - Partida]])</f>
        <v>ZGT1</v>
      </c>
      <c r="AL124" s="324" t="str">
        <f>IF(BS_CONTROLE[[#This Row],[Local - Encerramento]]=0, "-", BS_CONTROLE[[#This Row],[Local - Encerramento]])</f>
        <v>ZGT1</v>
      </c>
      <c r="AM124" s="324" t="str">
        <f>IF(BS_CONTROLE[[#This Row],[Entre - Estações]]=0, "-", BS_CONTROLE[[#This Row],[Entre - Estações]])</f>
        <v>ZRI-ZGT</v>
      </c>
      <c r="AN124" s="324" t="str">
        <f>IF(BS_CONTROLE[[#This Row],[SB]]=0, "-", BS_CONTROLE[[#This Row],[SB]])</f>
        <v>ZRIZGT</v>
      </c>
      <c r="AO124" s="325">
        <f>IF(BS_CONTROLE[[#This Row],[SUB]]=0, "-", BS_CONTROLE[[#This Row],[SUB]])</f>
        <v>72</v>
      </c>
      <c r="AP124" s="326">
        <f>IF(BS_CONTROLE[[#This Row],[KM - Inicio]]=0, "-", BS_CONTROLE[[#This Row],[KM - Inicio]])</f>
        <v>294</v>
      </c>
      <c r="AQ124" s="326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27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4" t="str">
        <f t="shared" si="1"/>
        <v>OKOK</v>
      </c>
    </row>
    <row r="125" spans="1:72" hidden="1">
      <c r="A125" s="55" t="str">
        <f>D125&amp;B125</f>
        <v>V6945943</v>
      </c>
      <c r="B125" s="181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2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08" t="s">
        <v>1444</v>
      </c>
      <c r="W125" s="183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3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4" t="str">
        <f>IF(BS_CONTROLE[[#This Row],[Local - Partida]]=0, "-", BS_CONTROLE[[#This Row],[Local - Partida]])</f>
        <v>ZTEZVT</v>
      </c>
      <c r="AL125" s="324" t="str">
        <f>IF(BS_CONTROLE[[#This Row],[Local - Encerramento]]=0, "-", BS_CONTROLE[[#This Row],[Local - Encerramento]])</f>
        <v>ZTEZVT</v>
      </c>
      <c r="AM125" s="324" t="str">
        <f>IF(BS_CONTROLE[[#This Row],[Entre - Estações]]=0, "-", BS_CONTROLE[[#This Row],[Entre - Estações]])</f>
        <v>ZTE-ZVT</v>
      </c>
      <c r="AN125" s="324" t="str">
        <f>IF(BS_CONTROLE[[#This Row],[SB]]=0, "-", BS_CONTROLE[[#This Row],[SB]])</f>
        <v>ZTEZVT</v>
      </c>
      <c r="AO125" s="325">
        <f>IF(BS_CONTROLE[[#This Row],[SUB]]=0, "-", BS_CONTROLE[[#This Row],[SUB]])</f>
        <v>78</v>
      </c>
      <c r="AP125" s="326">
        <f>IF(BS_CONTROLE[[#This Row],[KM - Inicio]]=0, "-", BS_CONTROLE[[#This Row],[KM - Inicio]])</f>
        <v>235</v>
      </c>
      <c r="AQ125" s="326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27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4" t="str">
        <f t="shared" si="1"/>
        <v>CondiçõesClimáticaChuva</v>
      </c>
    </row>
    <row r="126" spans="1:72" hidden="1">
      <c r="A126" s="55" t="str">
        <f>D126&amp;B126</f>
        <v>V6345943</v>
      </c>
      <c r="B126" s="181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2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08" t="s">
        <v>1516</v>
      </c>
      <c r="W126" s="183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3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4" t="str">
        <f>IF(BS_CONTROLE[[#This Row],[Local - Partida]]=0, "-", BS_CONTROLE[[#This Row],[Local - Partida]])</f>
        <v>PSG1</v>
      </c>
      <c r="AL126" s="324" t="str">
        <f>IF(BS_CONTROLE[[#This Row],[Local - Encerramento]]=0, "-", BS_CONTROLE[[#This Row],[Local - Encerramento]])</f>
        <v>PIT2</v>
      </c>
      <c r="AM126" s="324" t="str">
        <f>IF(BS_CONTROLE[[#This Row],[Entre - Estações]]=0, "-", BS_CONTROLE[[#This Row],[Entre - Estações]])</f>
        <v>PSG-PIT</v>
      </c>
      <c r="AN126" s="324" t="str">
        <f>IF(BS_CONTROLE[[#This Row],[SB]]=0, "-", BS_CONTROLE[[#This Row],[SB]])</f>
        <v>PSGPIT</v>
      </c>
      <c r="AO126" s="325">
        <f>IF(BS_CONTROLE[[#This Row],[SUB]]=0, "-", BS_CONTROLE[[#This Row],[SUB]])</f>
        <v>103</v>
      </c>
      <c r="AP126" s="326">
        <f>IF(BS_CONTROLE[[#This Row],[KM - Inicio]]=0, "-", BS_CONTROLE[[#This Row],[KM - Inicio]])</f>
        <v>1803</v>
      </c>
      <c r="AQ126" s="326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27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4" t="str">
        <f t="shared" si="1"/>
        <v>OKOK</v>
      </c>
    </row>
    <row r="127" spans="1:72" hidden="1">
      <c r="A127" s="55" t="str">
        <f>D127&amp;B127</f>
        <v>A6045943</v>
      </c>
      <c r="B127" s="181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2" t="s">
        <v>631</v>
      </c>
      <c r="G127" s="9" t="str">
        <f>IF(D127="","*",VLOOKUP(F127,BS_ATIVIDADE[#All],3,FALSE))</f>
        <v>DETECÇÃO</v>
      </c>
      <c r="H127" s="183" t="s">
        <v>525</v>
      </c>
      <c r="I127" s="183" t="s">
        <v>1313</v>
      </c>
      <c r="J127" s="231">
        <v>74</v>
      </c>
      <c r="K127" s="231">
        <v>290</v>
      </c>
      <c r="L127" s="89" t="s">
        <v>609</v>
      </c>
      <c r="M127" s="231" t="s">
        <v>1271</v>
      </c>
      <c r="N127" s="231" t="s">
        <v>1272</v>
      </c>
      <c r="O127" s="183">
        <v>0.33333333333333331</v>
      </c>
      <c r="P127" s="183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08" t="s">
        <v>1273</v>
      </c>
      <c r="W127" s="183" t="s">
        <v>1382</v>
      </c>
      <c r="X127" s="232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3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4" t="str">
        <f>IF(BS_CONTROLE[[#This Row],[Local - Partida]]=0, "-", BS_CONTROLE[[#This Row],[Local - Partida]])</f>
        <v>TCS291</v>
      </c>
      <c r="AL127" s="324" t="str">
        <f>IF(BS_CONTROLE[[#This Row],[Local - Encerramento]]=0, "-", BS_CONTROLE[[#This Row],[Local - Encerramento]])</f>
        <v>TMI</v>
      </c>
      <c r="AM127" s="324" t="str">
        <f>IF(BS_CONTROLE[[#This Row],[Entre - Estações]]=0, "-", BS_CONTROLE[[#This Row],[Entre - Estações]])</f>
        <v>TCS-TMI</v>
      </c>
      <c r="AN127" s="324" t="str">
        <f>IF(BS_CONTROLE[[#This Row],[SB]]=0, "-", BS_CONTROLE[[#This Row],[SB]])</f>
        <v>TCSTMI</v>
      </c>
      <c r="AO127" s="325">
        <f>IF(BS_CONTROLE[[#This Row],[SUB]]=0, "-", BS_CONTROLE[[#This Row],[SUB]])</f>
        <v>74</v>
      </c>
      <c r="AP127" s="326">
        <f>IF(BS_CONTROLE[[#This Row],[KM - Inicio]]=0, "-", BS_CONTROLE[[#This Row],[KM - Inicio]])</f>
        <v>290</v>
      </c>
      <c r="AQ127" s="326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27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4" t="str">
        <f t="shared" si="1"/>
        <v>ConfiabilidadeOperação</v>
      </c>
    </row>
    <row r="128" spans="1:72" hidden="1">
      <c r="A128" s="55" t="str">
        <f>D128&amp;B128</f>
        <v>A73</v>
      </c>
      <c r="B128" s="181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2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08" t="s">
        <v>1522</v>
      </c>
      <c r="W128" s="183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3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4" t="str">
        <f>IF(BS_CONTROLE[[#This Row],[Local - Partida]]=0, "-", BS_CONTROLE[[#This Row],[Local - Partida]])</f>
        <v>261ZAX</v>
      </c>
      <c r="AL128" s="324" t="str">
        <f>IF(BS_CONTROLE[[#This Row],[Local - Encerramento]]=0, "-", BS_CONTROLE[[#This Row],[Local - Encerramento]])</f>
        <v>ZXE1</v>
      </c>
      <c r="AM128" s="324" t="str">
        <f>IF(BS_CONTROLE[[#This Row],[Entre - Estações]]=0, "-", BS_CONTROLE[[#This Row],[Entre - Estações]])</f>
        <v>ZAX-ZXE</v>
      </c>
      <c r="AN128" s="324" t="str">
        <f>IF(BS_CONTROLE[[#This Row],[SB]]=0, "-", BS_CONTROLE[[#This Row],[SB]])</f>
        <v>ZAXZXE</v>
      </c>
      <c r="AO128" s="325">
        <f>IF(BS_CONTROLE[[#This Row],[SUB]]=0, "-", BS_CONTROLE[[#This Row],[SUB]])</f>
        <v>72</v>
      </c>
      <c r="AP128" s="326">
        <f>IF(BS_CONTROLE[[#This Row],[KM - Inicio]]=0, "-", BS_CONTROLE[[#This Row],[KM - Inicio]])</f>
        <v>264</v>
      </c>
      <c r="AQ128" s="326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27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4" t="str">
        <f t="shared" si="1"/>
        <v>OKOK</v>
      </c>
    </row>
    <row r="129" spans="1:75" hidden="1">
      <c r="A129" s="55" t="str">
        <f>D129&amp;B129</f>
        <v>W4845943</v>
      </c>
      <c r="B129" s="181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2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17" t="s">
        <v>1432</v>
      </c>
      <c r="N129" s="217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08" t="s">
        <v>1408</v>
      </c>
      <c r="W129" s="183" t="s">
        <v>700</v>
      </c>
      <c r="X129" s="232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3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4" t="str">
        <f>IF(BS_CONTROLE[[#This Row],[Local - Partida]]=0, "-", BS_CONTROLE[[#This Row],[Local - Partida]])</f>
        <v>TOM2</v>
      </c>
      <c r="AL129" s="324" t="str">
        <f>IF(BS_CONTROLE[[#This Row],[Local - Encerramento]]=0, "-", BS_CONTROLE[[#This Row],[Local - Encerramento]])</f>
        <v>TOM2</v>
      </c>
      <c r="AM129" s="324" t="str">
        <f>IF(BS_CONTROLE[[#This Row],[Entre - Estações]]=0, "-", BS_CONTROLE[[#This Row],[Entre - Estações]])</f>
        <v>TOM-TMT</v>
      </c>
      <c r="AN129" s="324" t="str">
        <f>IF(BS_CONTROLE[[#This Row],[SB]]=0, "-", BS_CONTROLE[[#This Row],[SB]])</f>
        <v>TMTTOM</v>
      </c>
      <c r="AO129" s="325">
        <f>IF(BS_CONTROLE[[#This Row],[SUB]]=0, "-", BS_CONTROLE[[#This Row],[SUB]])</f>
        <v>74</v>
      </c>
      <c r="AP129" s="326">
        <f>IF(BS_CONTROLE[[#This Row],[KM - Inicio]]=0, "-", BS_CONTROLE[[#This Row],[KM - Inicio]])</f>
        <v>396.7</v>
      </c>
      <c r="AQ129" s="326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27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4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1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2" t="s">
        <v>706</v>
      </c>
      <c r="G130" s="9" t="str">
        <f>IF(D130="","*",VLOOKUP(F130,BS_ATIVIDADE[#All],3,FALSE))</f>
        <v>MECANIZAÇÃO - ESMERILHADORA</v>
      </c>
      <c r="H130" s="183" t="s">
        <v>73</v>
      </c>
      <c r="I130" s="183" t="s">
        <v>73</v>
      </c>
      <c r="J130" s="231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08" t="s">
        <v>1278</v>
      </c>
      <c r="W130" s="183" t="s">
        <v>1527</v>
      </c>
      <c r="X130" s="232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3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4" t="str">
        <f>IF(BS_CONTROLE[[#This Row],[Local - Partida]]=0, "-", BS_CONTROLE[[#This Row],[Local - Partida]])</f>
        <v>TSF1</v>
      </c>
      <c r="AL130" s="324" t="str">
        <f>IF(BS_CONTROLE[[#This Row],[Local - Encerramento]]=0, "-", BS_CONTROLE[[#This Row],[Local - Encerramento]])</f>
        <v>TSF1</v>
      </c>
      <c r="AM130" s="324" t="str">
        <f>IF(BS_CONTROLE[[#This Row],[Entre - Estações]]=0, "-", BS_CONTROLE[[#This Row],[Entre - Estações]])</f>
        <v>TSF-TRO</v>
      </c>
      <c r="AN130" s="324" t="str">
        <f>IF(BS_CONTROLE[[#This Row],[SB]]=0, "-", BS_CONTROLE[[#This Row],[SB]])</f>
        <v>TSFTRO</v>
      </c>
      <c r="AO130" s="325">
        <f>IF(BS_CONTROLE[[#This Row],[SUB]]=0, "-", BS_CONTROLE[[#This Row],[SUB]])</f>
        <v>98</v>
      </c>
      <c r="AP130" s="326">
        <f>IF(BS_CONTROLE[[#This Row],[KM - Inicio]]=0, "-", BS_CONTROLE[[#This Row],[KM - Inicio]])</f>
        <v>720</v>
      </c>
      <c r="AQ130" s="326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27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4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1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2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17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08" t="s">
        <v>1235</v>
      </c>
      <c r="W131" s="183" t="s">
        <v>1236</v>
      </c>
      <c r="X131" s="232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3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4" t="str">
        <f>IF(BS_CONTROLE[[#This Row],[Local - Partida]]=0, "-", BS_CONTROLE[[#This Row],[Local - Partida]])</f>
        <v>TVI2</v>
      </c>
      <c r="AL131" s="324" t="str">
        <f>IF(BS_CONTROLE[[#This Row],[Local - Encerramento]]=0, "-", BS_CONTROLE[[#This Row],[Local - Encerramento]])</f>
        <v>TVI2</v>
      </c>
      <c r="AM131" s="324" t="str">
        <f>IF(BS_CONTROLE[[#This Row],[Entre - Estações]]=0, "-", BS_CONTROLE[[#This Row],[Entre - Estações]])</f>
        <v>TID-TVI</v>
      </c>
      <c r="AN131" s="324" t="str">
        <f>IF(BS_CONTROLE[[#This Row],[SB]]=0, "-", BS_CONTROLE[[#This Row],[SB]])</f>
        <v>201-213</v>
      </c>
      <c r="AO131" s="325">
        <f>IF(BS_CONTROLE[[#This Row],[SUB]]=0, "-", BS_CONTROLE[[#This Row],[SUB]])</f>
        <v>74</v>
      </c>
      <c r="AP131" s="326">
        <f>IF(BS_CONTROLE[[#This Row],[KM - Inicio]]=0, "-", BS_CONTROLE[[#This Row],[KM - Inicio]])</f>
        <v>206</v>
      </c>
      <c r="AQ131" s="326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27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4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1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2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08" t="s">
        <v>1238</v>
      </c>
      <c r="W132" s="183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3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4" t="str">
        <f>IF(BS_CONTROLE[[#This Row],[Local - Partida]]=0, "-", BS_CONTROLE[[#This Row],[Local - Partida]])</f>
        <v>ZGT1</v>
      </c>
      <c r="AL132" s="324" t="str">
        <f>IF(BS_CONTROLE[[#This Row],[Local - Encerramento]]=0, "-", BS_CONTROLE[[#This Row],[Local - Encerramento]])</f>
        <v>ZGT1</v>
      </c>
      <c r="AM132" s="324" t="str">
        <f>IF(BS_CONTROLE[[#This Row],[Entre - Estações]]=0, "-", BS_CONTROLE[[#This Row],[Entre - Estações]])</f>
        <v>ZRI-ZGT</v>
      </c>
      <c r="AN132" s="324" t="str">
        <f>IF(BS_CONTROLE[[#This Row],[SB]]=0, "-", BS_CONTROLE[[#This Row],[SB]])</f>
        <v>ZRIZGT</v>
      </c>
      <c r="AO132" s="325">
        <f>IF(BS_CONTROLE[[#This Row],[SUB]]=0, "-", BS_CONTROLE[[#This Row],[SUB]])</f>
        <v>72</v>
      </c>
      <c r="AP132" s="326">
        <f>IF(BS_CONTROLE[[#This Row],[KM - Inicio]]=0, "-", BS_CONTROLE[[#This Row],[KM - Inicio]])</f>
        <v>293</v>
      </c>
      <c r="AQ132" s="326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27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4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1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2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08" t="s">
        <v>1532</v>
      </c>
      <c r="W133" s="183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3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4" t="str">
        <f>IF(BS_CONTROLE[[#This Row],[Local - Partida]]=0, "-", BS_CONTROLE[[#This Row],[Local - Partida]])</f>
        <v>POV2</v>
      </c>
      <c r="AL133" s="324" t="str">
        <f>IF(BS_CONTROLE[[#This Row],[Local - Encerramento]]=0, "-", BS_CONTROLE[[#This Row],[Local - Encerramento]])</f>
        <v>POV2</v>
      </c>
      <c r="AM133" s="324" t="str">
        <f>IF(BS_CONTROLE[[#This Row],[Entre - Estações]]=0, "-", BS_CONTROLE[[#This Row],[Entre - Estações]])</f>
        <v>POV-PJA</v>
      </c>
      <c r="AN133" s="324" t="str">
        <f>IF(BS_CONTROLE[[#This Row],[SB]]=0, "-", BS_CONTROLE[[#This Row],[SB]])</f>
        <v>POVPJA</v>
      </c>
      <c r="AO133" s="325">
        <f>IF(BS_CONTROLE[[#This Row],[SUB]]=0, "-", BS_CONTROLE[[#This Row],[SUB]])</f>
        <v>101</v>
      </c>
      <c r="AP133" s="326">
        <f>IF(BS_CONTROLE[[#This Row],[KM - Inicio]]=0, "-", BS_CONTROLE[[#This Row],[KM - Inicio]])</f>
        <v>1493</v>
      </c>
      <c r="AQ133" s="326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27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4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1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2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08" t="s">
        <v>1418</v>
      </c>
      <c r="W134" s="183" t="s">
        <v>1253</v>
      </c>
      <c r="X134" s="232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3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4" t="str">
        <f>IF(BS_CONTROLE[[#This Row],[Local - Partida]]=0, "-", BS_CONTROLE[[#This Row],[Local - Partida]])</f>
        <v>TPC1</v>
      </c>
      <c r="AL134" s="324" t="str">
        <f>IF(BS_CONTROLE[[#This Row],[Local - Encerramento]]=0, "-", BS_CONTROLE[[#This Row],[Local - Encerramento]])</f>
        <v>-</v>
      </c>
      <c r="AM134" s="324" t="str">
        <f>IF(BS_CONTROLE[[#This Row],[Entre - Estações]]=0, "-", BS_CONTROLE[[#This Row],[Entre - Estações]])</f>
        <v>TPC-S</v>
      </c>
      <c r="AN134" s="324" t="str">
        <f>IF(BS_CONTROLE[[#This Row],[SB]]=0, "-", BS_CONTROLE[[#This Row],[SB]])</f>
        <v>TPCS</v>
      </c>
      <c r="AO134" s="325">
        <f>IF(BS_CONTROLE[[#This Row],[SUB]]=0, "-", BS_CONTROLE[[#This Row],[SUB]])</f>
        <v>74</v>
      </c>
      <c r="AP134" s="326">
        <f>IF(BS_CONTROLE[[#This Row],[KM - Inicio]]=0, "-", BS_CONTROLE[[#This Row],[KM - Inicio]])</f>
        <v>426.62</v>
      </c>
      <c r="AQ134" s="326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27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4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1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2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08" t="s">
        <v>1257</v>
      </c>
      <c r="W135" s="183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3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4" t="str">
        <f>IF(BS_CONTROLE[[#This Row],[Local - Partida]]=0, "-", BS_CONTROLE[[#This Row],[Local - Partida]])</f>
        <v>TSJ1</v>
      </c>
      <c r="AL135" s="324" t="str">
        <f>IF(BS_CONTROLE[[#This Row],[Local - Encerramento]]=0, "-", BS_CONTROLE[[#This Row],[Local - Encerramento]])</f>
        <v>-</v>
      </c>
      <c r="AM135" s="324" t="str">
        <f>IF(BS_CONTROLE[[#This Row],[Entre - Estações]]=0, "-", BS_CONTROLE[[#This Row],[Entre - Estações]])</f>
        <v>TSJ-N</v>
      </c>
      <c r="AN135" s="324" t="str">
        <f>IF(BS_CONTROLE[[#This Row],[SB]]=0, "-", BS_CONTROLE[[#This Row],[SB]])</f>
        <v>TSJN</v>
      </c>
      <c r="AO135" s="325">
        <f>IF(BS_CONTROLE[[#This Row],[SUB]]=0, "-", BS_CONTROLE[[#This Row],[SUB]])</f>
        <v>74</v>
      </c>
      <c r="AP135" s="326">
        <f>IF(BS_CONTROLE[[#This Row],[KM - Inicio]]=0, "-", BS_CONTROLE[[#This Row],[KM - Inicio]])</f>
        <v>126.8</v>
      </c>
      <c r="AQ135" s="326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27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4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1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2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08" t="s">
        <v>1541</v>
      </c>
      <c r="W136" s="183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3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4" t="str">
        <f>IF(BS_CONTROLE[[#This Row],[Local - Partida]]=0, "-", BS_CONTROLE[[#This Row],[Local - Partida]])</f>
        <v>ZVT1</v>
      </c>
      <c r="AL136" s="324" t="str">
        <f>IF(BS_CONTROLE[[#This Row],[Local - Encerramento]]=0, "-", BS_CONTROLE[[#This Row],[Local - Encerramento]])</f>
        <v>ZVT1</v>
      </c>
      <c r="AM136" s="324" t="str">
        <f>IF(BS_CONTROLE[[#This Row],[Entre - Estações]]=0, "-", BS_CONTROLE[[#This Row],[Entre - Estações]])</f>
        <v>ZVT-ZDK</v>
      </c>
      <c r="AN136" s="324" t="str">
        <f>IF(BS_CONTROLE[[#This Row],[SB]]=0, "-", BS_CONTROLE[[#This Row],[SB]])</f>
        <v>ZVTZDK</v>
      </c>
      <c r="AO136" s="325">
        <f>IF(BS_CONTROLE[[#This Row],[SUB]]=0, "-", BS_CONTROLE[[#This Row],[SUB]])</f>
        <v>78</v>
      </c>
      <c r="AP136" s="326">
        <f>IF(BS_CONTROLE[[#This Row],[KM - Inicio]]=0, "-", BS_CONTROLE[[#This Row],[KM - Inicio]])</f>
        <v>245</v>
      </c>
      <c r="AQ136" s="326">
        <f>IF(BS_CONTROLE[[#This Row],[KM - Fim]]=0, "-", BS_CONTROLE[[#This Row],[KM - Fim]])</f>
        <v>246</v>
      </c>
      <c r="AR136" s="263">
        <v>0.36875000000000002</v>
      </c>
      <c r="AS136" s="263">
        <v>0.40347222222222223</v>
      </c>
      <c r="AT136" s="263">
        <v>0.5395833333333333</v>
      </c>
      <c r="AU136" s="263"/>
      <c r="AV136" s="263"/>
      <c r="AW136" s="263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27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4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1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2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08" t="s">
        <v>1546</v>
      </c>
      <c r="W137" s="183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3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4" t="str">
        <f>IF(BS_CONTROLE[[#This Row],[Local - Partida]]=0, "-", BS_CONTROLE[[#This Row],[Local - Partida]])</f>
        <v>752RVD</v>
      </c>
      <c r="AL137" s="324" t="str">
        <f>IF(BS_CONTROLE[[#This Row],[Local - Encerramento]]=0, "-", BS_CONTROLE[[#This Row],[Local - Encerramento]])</f>
        <v>TGR2</v>
      </c>
      <c r="AM137" s="324" t="str">
        <f>IF(BS_CONTROLE[[#This Row],[Entre - Estações]]=0, "-", BS_CONTROLE[[#This Row],[Entre - Estações]])</f>
        <v>TRO-TGR</v>
      </c>
      <c r="AN137" s="324" t="str">
        <f>IF(BS_CONTROLE[[#This Row],[SB]]=0, "-", BS_CONTROLE[[#This Row],[SB]])</f>
        <v>TROTGR</v>
      </c>
      <c r="AO137" s="325">
        <f>IF(BS_CONTROLE[[#This Row],[SUB]]=0, "-", BS_CONTROLE[[#This Row],[SUB]])</f>
        <v>98</v>
      </c>
      <c r="AP137" s="326">
        <f>IF(BS_CONTROLE[[#This Row],[KM - Inicio]]=0, "-", BS_CONTROLE[[#This Row],[KM - Inicio]])</f>
        <v>752</v>
      </c>
      <c r="AQ137" s="326" t="str">
        <f>IF(BS_CONTROLE[[#This Row],[KM - Fim]]=0, "-", BS_CONTROLE[[#This Row],[KM - Fim]])</f>
        <v>-</v>
      </c>
      <c r="AR137" s="263">
        <v>0</v>
      </c>
      <c r="AS137" s="263">
        <v>0</v>
      </c>
      <c r="AT137" s="263">
        <v>0</v>
      </c>
      <c r="AU137" s="263"/>
      <c r="AV137" s="263"/>
      <c r="AW137" s="263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27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6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4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1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2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08" t="s">
        <v>1257</v>
      </c>
      <c r="W138" s="183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3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4" t="str">
        <f>IF(BS_CONTROLE[[#This Row],[Local - Partida]]=0, "-", BS_CONTROLE[[#This Row],[Local - Partida]])</f>
        <v>TCS2</v>
      </c>
      <c r="AL138" s="324" t="str">
        <f>IF(BS_CONTROLE[[#This Row],[Local - Encerramento]]=0, "-", BS_CONTROLE[[#This Row],[Local - Encerramento]])</f>
        <v>TCS2</v>
      </c>
      <c r="AM138" s="324" t="str">
        <f>IF(BS_CONTROLE[[#This Row],[Entre - Estações]]=0, "-", BS_CONTROLE[[#This Row],[Entre - Estações]])</f>
        <v>TCE-TID</v>
      </c>
      <c r="AN138" s="324" t="str">
        <f>IF(BS_CONTROLE[[#This Row],[SB]]=0, "-", BS_CONTROLE[[#This Row],[SB]])</f>
        <v>177TID</v>
      </c>
      <c r="AO138" s="325">
        <f>IF(BS_CONTROLE[[#This Row],[SUB]]=0, "-", BS_CONTROLE[[#This Row],[SUB]])</f>
        <v>74</v>
      </c>
      <c r="AP138" s="326">
        <f>IF(BS_CONTROLE[[#This Row],[KM - Inicio]]=0, "-", BS_CONTROLE[[#This Row],[KM - Inicio]])</f>
        <v>184.185</v>
      </c>
      <c r="AQ138" s="326">
        <f>IF(BS_CONTROLE[[#This Row],[KM - Fim]]=0, "-", BS_CONTROLE[[#This Row],[KM - Fim]])</f>
        <v>180</v>
      </c>
      <c r="AR138" s="263">
        <v>0</v>
      </c>
      <c r="AS138" s="263">
        <v>0</v>
      </c>
      <c r="AT138" s="263">
        <v>0</v>
      </c>
      <c r="AU138" s="263"/>
      <c r="AV138" s="263"/>
      <c r="AW138" s="263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27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4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1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2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08" t="s">
        <v>1408</v>
      </c>
      <c r="W139" s="183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3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4" t="str">
        <f>IF(BS_CONTROLE[[#This Row],[Local - Partida]]=0, "-", BS_CONTROLE[[#This Row],[Local - Partida]])</f>
        <v>TOM2</v>
      </c>
      <c r="AL139" s="324" t="str">
        <f>IF(BS_CONTROLE[[#This Row],[Local - Encerramento]]=0, "-", BS_CONTROLE[[#This Row],[Local - Encerramento]])</f>
        <v>TOM2</v>
      </c>
      <c r="AM139" s="324" t="str">
        <f>IF(BS_CONTROLE[[#This Row],[Entre - Estações]]=0, "-", BS_CONTROLE[[#This Row],[Entre - Estações]])</f>
        <v>TMT</v>
      </c>
      <c r="AN139" s="324" t="str">
        <f>IF(BS_CONTROLE[[#This Row],[SB]]=0, "-", BS_CONTROLE[[#This Row],[SB]])</f>
        <v>TMT1/TIP1/389TIP</v>
      </c>
      <c r="AO139" s="325">
        <f>IF(BS_CONTROLE[[#This Row],[SUB]]=0, "-", BS_CONTROLE[[#This Row],[SUB]])</f>
        <v>74</v>
      </c>
      <c r="AP139" s="326">
        <f>IF(BS_CONTROLE[[#This Row],[KM - Inicio]]=0, "-", BS_CONTROLE[[#This Row],[KM - Inicio]])</f>
        <v>402.6</v>
      </c>
      <c r="AQ139" s="326">
        <f>IF(BS_CONTROLE[[#This Row],[KM - Fim]]=0, "-", BS_CONTROLE[[#This Row],[KM - Fim]])</f>
        <v>398.6</v>
      </c>
      <c r="AR139" s="263">
        <v>0.32708333333333334</v>
      </c>
      <c r="AS139" s="263">
        <v>0.37916666666666665</v>
      </c>
      <c r="AT139" s="263">
        <v>0.54583333333333328</v>
      </c>
      <c r="AU139" s="263"/>
      <c r="AV139" s="263"/>
      <c r="AW139" s="263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27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4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1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2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08" t="s">
        <v>1235</v>
      </c>
      <c r="W140" s="183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3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4" t="str">
        <f>IF(BS_CONTROLE[[#This Row],[Local - Partida]]=0, "-", BS_CONTROLE[[#This Row],[Local - Partida]])</f>
        <v>TVI2</v>
      </c>
      <c r="AL140" s="324" t="str">
        <f>IF(BS_CONTROLE[[#This Row],[Local - Encerramento]]=0, "-", BS_CONTROLE[[#This Row],[Local - Encerramento]])</f>
        <v>TVI2</v>
      </c>
      <c r="AM140" s="324" t="str">
        <f>IF(BS_CONTROLE[[#This Row],[Entre - Estações]]=0, "-", BS_CONTROLE[[#This Row],[Entre - Estações]])</f>
        <v>TID-TVI</v>
      </c>
      <c r="AN140" s="324">
        <f>IF(BS_CONTROLE[[#This Row],[SB]]=0, "-", BS_CONTROLE[[#This Row],[SB]])</f>
        <v>201213</v>
      </c>
      <c r="AO140" s="325">
        <f>IF(BS_CONTROLE[[#This Row],[SUB]]=0, "-", BS_CONTROLE[[#This Row],[SUB]])</f>
        <v>74</v>
      </c>
      <c r="AP140" s="326">
        <f>IF(BS_CONTROLE[[#This Row],[KM - Inicio]]=0, "-", BS_CONTROLE[[#This Row],[KM - Inicio]])</f>
        <v>202</v>
      </c>
      <c r="AQ140" s="326">
        <f>IF(BS_CONTROLE[[#This Row],[KM - Fim]]=0, "-", BS_CONTROLE[[#This Row],[KM - Fim]])</f>
        <v>198</v>
      </c>
      <c r="AR140" s="263">
        <v>0.34375</v>
      </c>
      <c r="AS140" s="263">
        <v>0.47222222222222221</v>
      </c>
      <c r="AT140" s="263">
        <v>0.59861111111111109</v>
      </c>
      <c r="AU140" s="263"/>
      <c r="AV140" s="263"/>
      <c r="AW140" s="263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27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4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1">
        <v>45944</v>
      </c>
      <c r="C141" s="8">
        <f>IF(BS_CONTROLE[[#This Row],[DATA]]="","",WEEKNUM(BS_CONTROLE[[#This Row],[DATA]]))</f>
        <v>42</v>
      </c>
      <c r="D141" s="56" t="s">
        <v>855</v>
      </c>
      <c r="E141" s="236">
        <v>136</v>
      </c>
      <c r="F141" s="182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08" t="s">
        <v>1558</v>
      </c>
      <c r="W141" s="183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3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4" t="str">
        <f>IF(BS_CONTROLE[[#This Row],[Local - Partida]]=0, "-", BS_CONTROLE[[#This Row],[Local - Partida]])</f>
        <v>-</v>
      </c>
      <c r="AL141" s="324" t="str">
        <f>IF(BS_CONTROLE[[#This Row],[Local - Encerramento]]=0, "-", BS_CONTROLE[[#This Row],[Local - Encerramento]])</f>
        <v>-</v>
      </c>
      <c r="AM141" s="324" t="str">
        <f>IF(BS_CONTROLE[[#This Row],[Entre - Estações]]=0, "-", BS_CONTROLE[[#This Row],[Entre - Estações]])</f>
        <v>TRC-N</v>
      </c>
      <c r="AN141" s="324" t="str">
        <f>IF(BS_CONTROLE[[#This Row],[SB]]=0, "-", BS_CONTROLE[[#This Row],[SB]])</f>
        <v>TRCN</v>
      </c>
      <c r="AO141" s="325">
        <f>IF(BS_CONTROLE[[#This Row],[SUB]]=0, "-", BS_CONTROLE[[#This Row],[SUB]])</f>
        <v>74</v>
      </c>
      <c r="AP141" s="326">
        <f>IF(BS_CONTROLE[[#This Row],[KM - Inicio]]=0, "-", BS_CONTROLE[[#This Row],[KM - Inicio]])</f>
        <v>293.95600000000002</v>
      </c>
      <c r="AQ141" s="326" t="str">
        <f>IF(BS_CONTROLE[[#This Row],[KM - Fim]]=0, "-", BS_CONTROLE[[#This Row],[KM - Fim]])</f>
        <v>-</v>
      </c>
      <c r="AR141" s="263">
        <v>0.34722222222222221</v>
      </c>
      <c r="AS141" s="263">
        <v>0.53819444444444442</v>
      </c>
      <c r="AT141" s="263">
        <v>0.60347222222222219</v>
      </c>
      <c r="AU141" s="263"/>
      <c r="AV141" s="263"/>
      <c r="AW141" s="263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27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4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1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2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08" t="s">
        <v>1562</v>
      </c>
      <c r="W142" s="183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3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4" t="str">
        <f>IF(BS_CONTROLE[[#This Row],[Local - Partida]]=0, "-", BS_CONTROLE[[#This Row],[Local - Partida]])</f>
        <v>-</v>
      </c>
      <c r="AL142" s="324" t="str">
        <f>IF(BS_CONTROLE[[#This Row],[Local - Encerramento]]=0, "-", BS_CONTROLE[[#This Row],[Local - Encerramento]])</f>
        <v>-</v>
      </c>
      <c r="AM142" s="324" t="str">
        <f>IF(BS_CONTROLE[[#This Row],[Entre - Estações]]=0, "-", BS_CONTROLE[[#This Row],[Entre - Estações]])</f>
        <v>TBE-S</v>
      </c>
      <c r="AN142" s="324" t="str">
        <f>IF(BS_CONTROLE[[#This Row],[SB]]=0, "-", BS_CONTROLE[[#This Row],[SB]])</f>
        <v>TBES</v>
      </c>
      <c r="AO142" s="325">
        <f>IF(BS_CONTROLE[[#This Row],[SUB]]=0, "-", BS_CONTROLE[[#This Row],[SUB]])</f>
        <v>98</v>
      </c>
      <c r="AP142" s="326">
        <f>IF(BS_CONTROLE[[#This Row],[KM - Inicio]]=0, "-", BS_CONTROLE[[#This Row],[KM - Inicio]])</f>
        <v>529.25900000000001</v>
      </c>
      <c r="AQ142" s="326" t="str">
        <f>IF(BS_CONTROLE[[#This Row],[KM - Fim]]=0, "-", BS_CONTROLE[[#This Row],[KM - Fim]])</f>
        <v>-</v>
      </c>
      <c r="AR142" s="263">
        <v>0.3611111111111111</v>
      </c>
      <c r="AS142" s="263">
        <v>0.37847222222222221</v>
      </c>
      <c r="AT142" s="263">
        <v>0.50347222222222221</v>
      </c>
      <c r="AU142" s="263"/>
      <c r="AV142" s="263"/>
      <c r="AW142" s="263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27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5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6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4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1">
        <v>45944</v>
      </c>
      <c r="C143" s="8">
        <f>IF(BS_CONTROLE[[#This Row],[DATA]]="","",WEEKNUM(BS_CONTROLE[[#This Row],[DATA]]))</f>
        <v>42</v>
      </c>
      <c r="D143" s="56" t="s">
        <v>837</v>
      </c>
      <c r="E143" s="236">
        <v>138</v>
      </c>
      <c r="F143" s="182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08" t="s">
        <v>1324</v>
      </c>
      <c r="W143" s="183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3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4" t="str">
        <f>IF(BS_CONTROLE[[#This Row],[Local - Partida]]=0, "-", BS_CONTROLE[[#This Row],[Local - Partida]])</f>
        <v>TOM2</v>
      </c>
      <c r="AL143" s="324" t="str">
        <f>IF(BS_CONTROLE[[#This Row],[Local - Encerramento]]=0, "-", BS_CONTROLE[[#This Row],[Local - Encerramento]])</f>
        <v>TOM2</v>
      </c>
      <c r="AM143" s="324" t="str">
        <f>IF(BS_CONTROLE[[#This Row],[Entre - Estações]]=0, "-", BS_CONTROLE[[#This Row],[Entre - Estações]])</f>
        <v>TPC-TVL</v>
      </c>
      <c r="AN143" s="324" t="str">
        <f>IF(BS_CONTROLE[[#This Row],[SB]]=0, "-", BS_CONTROLE[[#This Row],[SB]])</f>
        <v>440TVL</v>
      </c>
      <c r="AO143" s="325">
        <f>IF(BS_CONTROLE[[#This Row],[SUB]]=0, "-", BS_CONTROLE[[#This Row],[SUB]])</f>
        <v>74</v>
      </c>
      <c r="AP143" s="326">
        <f>IF(BS_CONTROLE[[#This Row],[KM - Inicio]]=0, "-", BS_CONTROLE[[#This Row],[KM - Inicio]])</f>
        <v>440.1</v>
      </c>
      <c r="AQ143" s="326">
        <f>IF(BS_CONTROLE[[#This Row],[KM - Fim]]=0, "-", BS_CONTROLE[[#This Row],[KM - Fim]])</f>
        <v>450</v>
      </c>
      <c r="AR143" s="263">
        <v>0.33055555555555555</v>
      </c>
      <c r="AS143" s="263">
        <v>0.47430555555555554</v>
      </c>
      <c r="AT143" s="263">
        <v>0.51597222222222228</v>
      </c>
      <c r="AU143" s="263"/>
      <c r="AV143" s="263"/>
      <c r="AW143" s="263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27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5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4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1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2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08" t="s">
        <v>1245</v>
      </c>
      <c r="W144" s="183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3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4" t="str">
        <f>IF(BS_CONTROLE[[#This Row],[Local - Partida]]=0, "-", BS_CONTROLE[[#This Row],[Local - Partida]])</f>
        <v>TPC1</v>
      </c>
      <c r="AL144" s="324" t="str">
        <f>IF(BS_CONTROLE[[#This Row],[Local - Encerramento]]=0, "-", BS_CONTROLE[[#This Row],[Local - Encerramento]])</f>
        <v>-</v>
      </c>
      <c r="AM144" s="324" t="str">
        <f>IF(BS_CONTROLE[[#This Row],[Entre - Estações]]=0, "-", BS_CONTROLE[[#This Row],[Entre - Estações]])</f>
        <v>TPC-N</v>
      </c>
      <c r="AN144" s="324" t="str">
        <f>IF(BS_CONTROLE[[#This Row],[SB]]=0, "-", BS_CONTROLE[[#This Row],[SB]])</f>
        <v>TPCN</v>
      </c>
      <c r="AO144" s="325">
        <f>IF(BS_CONTROLE[[#This Row],[SUB]]=0, "-", BS_CONTROLE[[#This Row],[SUB]])</f>
        <v>74</v>
      </c>
      <c r="AP144" s="326">
        <f>IF(BS_CONTROLE[[#This Row],[KM - Inicio]]=0, "-", BS_CONTROLE[[#This Row],[KM - Inicio]])</f>
        <v>429.6</v>
      </c>
      <c r="AQ144" s="326" t="str">
        <f>IF(BS_CONTROLE[[#This Row],[KM - Fim]]=0, "-", BS_CONTROLE[[#This Row],[KM - Fim]])</f>
        <v>-</v>
      </c>
      <c r="AR144" s="263">
        <v>0.3347222222222222</v>
      </c>
      <c r="AS144" s="263">
        <v>0.43541666666666667</v>
      </c>
      <c r="AT144" s="263">
        <v>0.51875000000000004</v>
      </c>
      <c r="AU144" s="263"/>
      <c r="AV144" s="263"/>
      <c r="AW144" s="263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27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4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1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2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08" t="s">
        <v>1249</v>
      </c>
      <c r="W145" s="183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3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4" t="str">
        <f>IF(BS_CONTROLE[[#This Row],[Local - Partida]]=0, "-", BS_CONTROLE[[#This Row],[Local - Partida]])</f>
        <v>K97TIN</v>
      </c>
      <c r="AL145" s="324" t="str">
        <f>IF(BS_CONTROLE[[#This Row],[Local - Encerramento]]=0, "-", BS_CONTROLE[[#This Row],[Local - Encerramento]])</f>
        <v>-</v>
      </c>
      <c r="AM145" s="324" t="str">
        <f>IF(BS_CONTROLE[[#This Row],[Entre - Estações]]=0, "-", BS_CONTROLE[[#This Row],[Entre - Estações]])</f>
        <v>TSP-TIN</v>
      </c>
      <c r="AN145" s="324" t="str">
        <f>IF(BS_CONTROLE[[#This Row],[SB]]=0, "-", BS_CONTROLE[[#This Row],[SB]])</f>
        <v>K97TIN</v>
      </c>
      <c r="AO145" s="325">
        <f>IF(BS_CONTROLE[[#This Row],[SUB]]=0, "-", BS_CONTROLE[[#This Row],[SUB]])</f>
        <v>74</v>
      </c>
      <c r="AP145" s="326">
        <f>IF(BS_CONTROLE[[#This Row],[KM - Inicio]]=0, "-", BS_CONTROLE[[#This Row],[KM - Inicio]])</f>
        <v>104.2</v>
      </c>
      <c r="AQ145" s="326" t="str">
        <f>IF(BS_CONTROLE[[#This Row],[KM - Fim]]=0, "-", BS_CONTROLE[[#This Row],[KM - Fim]])</f>
        <v>-</v>
      </c>
      <c r="AR145" s="263">
        <v>0.33680555555555558</v>
      </c>
      <c r="AS145" s="263">
        <v>0.4375</v>
      </c>
      <c r="AT145" s="263">
        <v>0.5</v>
      </c>
      <c r="AU145" s="263"/>
      <c r="AV145" s="263"/>
      <c r="AW145" s="263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27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4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6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2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2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4" t="str">
        <f>IF(BS_CONTROLE[[#This Row],[Local - Partida]]=0, "-", BS_CONTROLE[[#This Row],[Local - Partida]])</f>
        <v>PUR2</v>
      </c>
      <c r="AL146" s="324" t="str">
        <f>IF(BS_CONTROLE[[#This Row],[Local - Encerramento]]=0, "-", BS_CONTROLE[[#This Row],[Local - Encerramento]])</f>
        <v>PUR2</v>
      </c>
      <c r="AM146" s="324" t="str">
        <f>IF(BS_CONTROLE[[#This Row],[Entre - Estações]]=0, "-", BS_CONTROLE[[#This Row],[Entre - Estações]])</f>
        <v>-</v>
      </c>
      <c r="AN146" s="324" t="str">
        <f>IF(BS_CONTROLE[[#This Row],[SB]]=0, "-", BS_CONTROLE[[#This Row],[SB]])</f>
        <v>-</v>
      </c>
      <c r="AO146" s="325">
        <f>IF(BS_CONTROLE[[#This Row],[SUB]]=0, "-", BS_CONTROLE[[#This Row],[SUB]])</f>
        <v>103</v>
      </c>
      <c r="AP146" s="326">
        <f>IF(BS_CONTROLE[[#This Row],[KM - Inicio]]=0, "-", BS_CONTROLE[[#This Row],[KM - Inicio]])</f>
        <v>1240.8</v>
      </c>
      <c r="AQ146" s="326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27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5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4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6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2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2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4" t="str">
        <f>IF(BS_CONTROLE[[#This Row],[Local - Partida]]=0, "-", BS_CONTROLE[[#This Row],[Local - Partida]])</f>
        <v>JAB</v>
      </c>
      <c r="AL147" s="324" t="str">
        <f>IF(BS_CONTROLE[[#This Row],[Local - Encerramento]]=0, "-", BS_CONTROLE[[#This Row],[Local - Encerramento]])</f>
        <v>JAB</v>
      </c>
      <c r="AM147" s="324" t="str">
        <f>IF(BS_CONTROLE[[#This Row],[Entre - Estações]]=0, "-", BS_CONTROLE[[#This Row],[Entre - Estações]])</f>
        <v>JAB-JKE</v>
      </c>
      <c r="AN147" s="324" t="str">
        <f>IF(BS_CONTROLE[[#This Row],[SB]]=0, "-", BS_CONTROLE[[#This Row],[SB]])</f>
        <v>JABJKE</v>
      </c>
      <c r="AO147" s="325">
        <f>IF(BS_CONTROLE[[#This Row],[SUB]]=0, "-", BS_CONTROLE[[#This Row],[SUB]])</f>
        <v>82</v>
      </c>
      <c r="AP147" s="326">
        <f>IF(BS_CONTROLE[[#This Row],[KM - Inicio]]=0, "-", BS_CONTROLE[[#This Row],[KM - Inicio]])</f>
        <v>1225.2</v>
      </c>
      <c r="AQ147" s="326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27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0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4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6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08" t="s">
        <v>1231</v>
      </c>
      <c r="W148" s="183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3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2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4" t="str">
        <f>IF(BS_CONTROLE[[#This Row],[Local - Partida]]=0, "-", BS_CONTROLE[[#This Row],[Local - Partida]])</f>
        <v>TSF1</v>
      </c>
      <c r="AL148" s="324" t="str">
        <f>IF(BS_CONTROLE[[#This Row],[Local - Encerramento]]=0, "-", BS_CONTROLE[[#This Row],[Local - Encerramento]])</f>
        <v>TSF1</v>
      </c>
      <c r="AM148" s="324" t="str">
        <f>IF(BS_CONTROLE[[#This Row],[Entre - Estações]]=0, "-", BS_CONTROLE[[#This Row],[Entre - Estações]])</f>
        <v>TRO-TSF</v>
      </c>
      <c r="AN148" s="324" t="str">
        <f>IF(BS_CONTROLE[[#This Row],[SB]]=0, "-", BS_CONTROLE[[#This Row],[SB]])</f>
        <v>TROTSF</v>
      </c>
      <c r="AO148" s="325">
        <f>IF(BS_CONTROLE[[#This Row],[SUB]]=0, "-", BS_CONTROLE[[#This Row],[SUB]])</f>
        <v>98</v>
      </c>
      <c r="AP148" s="326">
        <f>IF(BS_CONTROLE[[#This Row],[KM - Inicio]]=0, "-", BS_CONTROLE[[#This Row],[KM - Inicio]])</f>
        <v>759</v>
      </c>
      <c r="AQ148" s="326" t="str">
        <f>IF(BS_CONTROLE[[#This Row],[KM - Fim]]=0, "-", BS_CONTROLE[[#This Row],[KM - Fim]])</f>
        <v>-</v>
      </c>
      <c r="AR148" s="276">
        <v>0.87083333333333335</v>
      </c>
      <c r="AS148" s="276">
        <v>0.92500000000000004</v>
      </c>
      <c r="AT148" s="274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5">
        <v>31030</v>
      </c>
      <c r="BB148" s="10" t="str">
        <f>IFERROR(_xlfn.XLOOKUP(AI148, BS_ATIVIDADE[ATIVIDADE],BS_ATIVIDADE[UNIDADE] ), "*")</f>
        <v>M</v>
      </c>
      <c r="BC148" s="33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27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1" t="s">
        <v>981</v>
      </c>
      <c r="BN148" s="271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4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2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08" t="s">
        <v>1231</v>
      </c>
      <c r="W149" s="183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2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4" t="str">
        <f>IF(BS_CONTROLE[[#This Row],[Local - Partida]]=0, "-", BS_CONTROLE[[#This Row],[Local - Partida]])</f>
        <v>TRO</v>
      </c>
      <c r="AL149" s="324" t="str">
        <f>IF(BS_CONTROLE[[#This Row],[Local - Encerramento]]=0, "-", BS_CONTROLE[[#This Row],[Local - Encerramento]])</f>
        <v>TGR2</v>
      </c>
      <c r="AM149" s="324" t="str">
        <f>IF(BS_CONTROLE[[#This Row],[Entre - Estações]]=0, "-", BS_CONTROLE[[#This Row],[Entre - Estações]])</f>
        <v>TRO-TGR</v>
      </c>
      <c r="AN149" s="324" t="str">
        <f>IF(BS_CONTROLE[[#This Row],[SB]]=0, "-", BS_CONTROLE[[#This Row],[SB]])</f>
        <v>TROTGR</v>
      </c>
      <c r="AO149" s="325">
        <f>IF(BS_CONTROLE[[#This Row],[SUB]]=0, "-", BS_CONTROLE[[#This Row],[SUB]])</f>
        <v>98</v>
      </c>
      <c r="AP149" s="326">
        <f>IF(BS_CONTROLE[[#This Row],[KM - Inicio]]=0, "-", BS_CONTROLE[[#This Row],[KM - Inicio]])</f>
        <v>759</v>
      </c>
      <c r="AQ149" s="326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27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1" t="s">
        <v>981</v>
      </c>
      <c r="BN149" s="271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4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2" t="s">
        <v>838</v>
      </c>
      <c r="E150" s="236">
        <v>145</v>
      </c>
      <c r="F150" s="182" t="s">
        <v>623</v>
      </c>
      <c r="G150" s="9" t="str">
        <f>IF(D150="","*",VLOOKUP(F150,BS_ATIVIDADE[#All],3,FALSE))</f>
        <v>OUTROS</v>
      </c>
      <c r="H150" s="183" t="s">
        <v>1218</v>
      </c>
      <c r="I150" s="183" t="s">
        <v>597</v>
      </c>
      <c r="J150" s="231">
        <v>98</v>
      </c>
      <c r="K150" s="231">
        <v>752</v>
      </c>
      <c r="L150" s="89" t="s">
        <v>609</v>
      </c>
      <c r="M150" s="217" t="s">
        <v>1544</v>
      </c>
      <c r="N150" s="217" t="s">
        <v>1545</v>
      </c>
      <c r="O150" s="183">
        <v>0.79166666666666663</v>
      </c>
      <c r="P150" s="183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08" t="s">
        <v>1546</v>
      </c>
      <c r="W150" s="183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3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2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4" t="str">
        <f>IF(BS_CONTROLE[[#This Row],[Local - Partida]]=0, "-", BS_CONTROLE[[#This Row],[Local - Partida]])</f>
        <v>752RVD</v>
      </c>
      <c r="AL150" s="324" t="str">
        <f>IF(BS_CONTROLE[[#This Row],[Local - Encerramento]]=0, "-", BS_CONTROLE[[#This Row],[Local - Encerramento]])</f>
        <v>TGR2</v>
      </c>
      <c r="AM150" s="324" t="str">
        <f>IF(BS_CONTROLE[[#This Row],[Entre - Estações]]=0, "-", BS_CONTROLE[[#This Row],[Entre - Estações]])</f>
        <v>TRO-TGR</v>
      </c>
      <c r="AN150" s="324" t="str">
        <f>IF(BS_CONTROLE[[#This Row],[SB]]=0, "-", BS_CONTROLE[[#This Row],[SB]])</f>
        <v>TROTGR</v>
      </c>
      <c r="AO150" s="325">
        <f>IF(BS_CONTROLE[[#This Row],[SUB]]=0, "-", BS_CONTROLE[[#This Row],[SUB]])</f>
        <v>98</v>
      </c>
      <c r="AP150" s="326">
        <f>IF(BS_CONTROLE[[#This Row],[KM - Inicio]]=0, "-", BS_CONTROLE[[#This Row],[KM - Inicio]])</f>
        <v>752</v>
      </c>
      <c r="AQ150" s="326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27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4" t="s">
        <v>1588</v>
      </c>
      <c r="BK150" s="184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4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4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2"/>
      <c r="E151" s="236">
        <v>146</v>
      </c>
      <c r="F151" s="182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2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4" t="str">
        <f>IF(BS_CONTROLE[[#This Row],[Local - Partida]]=0, "-", BS_CONTROLE[[#This Row],[Local - Partida]])</f>
        <v>-</v>
      </c>
      <c r="AL151" s="324" t="str">
        <f>IF(BS_CONTROLE[[#This Row],[Local - Encerramento]]=0, "-", BS_CONTROLE[[#This Row],[Local - Encerramento]])</f>
        <v>-</v>
      </c>
      <c r="AM151" s="324" t="str">
        <f>IF(BS_CONTROLE[[#This Row],[Entre - Estações]]=0, "-", BS_CONTROLE[[#This Row],[Entre - Estações]])</f>
        <v>-</v>
      </c>
      <c r="AN151" s="324" t="str">
        <f>IF(BS_CONTROLE[[#This Row],[SB]]=0, "-", BS_CONTROLE[[#This Row],[SB]])</f>
        <v>-</v>
      </c>
      <c r="AO151" s="325" t="str">
        <f>IF(BS_CONTROLE[[#This Row],[SUB]]=0, "-", BS_CONTROLE[[#This Row],[SUB]])</f>
        <v>-</v>
      </c>
      <c r="AP151" s="326" t="str">
        <f>IF(BS_CONTROLE[[#This Row],[KM - Inicio]]=0, "-", BS_CONTROLE[[#This Row],[KM - Inicio]])</f>
        <v>-</v>
      </c>
      <c r="AQ151" s="326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27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4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6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2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2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4" t="str">
        <f>IF(BS_CONTROLE[[#This Row],[Local - Partida]]=0, "-", BS_CONTROLE[[#This Row],[Local - Partida]])</f>
        <v>-</v>
      </c>
      <c r="AL152" s="324" t="str">
        <f>IF(BS_CONTROLE[[#This Row],[Local - Encerramento]]=0, "-", BS_CONTROLE[[#This Row],[Local - Encerramento]])</f>
        <v>-</v>
      </c>
      <c r="AM152" s="324" t="str">
        <f>IF(BS_CONTROLE[[#This Row],[Entre - Estações]]=0, "-", BS_CONTROLE[[#This Row],[Entre - Estações]])</f>
        <v>-</v>
      </c>
      <c r="AN152" s="324" t="str">
        <f>IF(BS_CONTROLE[[#This Row],[SB]]=0, "-", BS_CONTROLE[[#This Row],[SB]])</f>
        <v>-</v>
      </c>
      <c r="AO152" s="325" t="str">
        <f>IF(BS_CONTROLE[[#This Row],[SUB]]=0, "-", BS_CONTROLE[[#This Row],[SUB]])</f>
        <v>-</v>
      </c>
      <c r="AP152" s="326" t="str">
        <f>IF(BS_CONTROLE[[#This Row],[KM - Inicio]]=0, "-", BS_CONTROLE[[#This Row],[KM - Inicio]])</f>
        <v>-</v>
      </c>
      <c r="AQ152" s="326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27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4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6">
        <v>148</v>
      </c>
      <c r="F153" s="182" t="s">
        <v>623</v>
      </c>
      <c r="G153" s="9" t="str">
        <f>IF(D153="","*",VLOOKUP(F153,BS_ATIVIDADE[#All],3,FALSE))</f>
        <v>OUTROS</v>
      </c>
      <c r="H153" s="183" t="s">
        <v>572</v>
      </c>
      <c r="I153" s="17" t="s">
        <v>264</v>
      </c>
      <c r="J153" s="231">
        <v>74</v>
      </c>
      <c r="K153" s="231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2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3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2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4" t="str">
        <f>IF(BS_CONTROLE[[#This Row],[Local - Partida]]=0, "-", BS_CONTROLE[[#This Row],[Local - Partida]])</f>
        <v>TOM2</v>
      </c>
      <c r="AL153" s="324" t="str">
        <f>IF(BS_CONTROLE[[#This Row],[Local - Encerramento]]=0, "-", BS_CONTROLE[[#This Row],[Local - Encerramento]])</f>
        <v>TCS</v>
      </c>
      <c r="AM153" s="324" t="str">
        <f>IF(BS_CONTROLE[[#This Row],[Entre - Estações]]=0, "-", BS_CONTROLE[[#This Row],[Entre - Estações]])</f>
        <v>TOM-TCS</v>
      </c>
      <c r="AN153" s="324" t="str">
        <f>IF(BS_CONTROLE[[#This Row],[SB]]=0, "-", BS_CONTROLE[[#This Row],[SB]])</f>
        <v>TOMTCS</v>
      </c>
      <c r="AO153" s="325">
        <f>IF(BS_CONTROLE[[#This Row],[SUB]]=0, "-", BS_CONTROLE[[#This Row],[SUB]])</f>
        <v>74</v>
      </c>
      <c r="AP153" s="326">
        <f>IF(BS_CONTROLE[[#This Row],[KM - Inicio]]=0, "-", BS_CONTROLE[[#This Row],[KM - Inicio]])</f>
        <v>406</v>
      </c>
      <c r="AQ153" s="326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27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5" t="s">
        <v>1594</v>
      </c>
      <c r="BL153" s="20"/>
      <c r="BM153" s="271" t="s">
        <v>981</v>
      </c>
      <c r="BN153" s="271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4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2" t="s">
        <v>864</v>
      </c>
      <c r="E154" s="236">
        <v>149</v>
      </c>
      <c r="F154" s="182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1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08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2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4" t="str">
        <f>IF(BS_CONTROLE[[#This Row],[Local - Partida]]=0, "-", BS_CONTROLE[[#This Row],[Local - Partida]])</f>
        <v>TLA1</v>
      </c>
      <c r="AL154" s="324" t="str">
        <f>IF(BS_CONTROLE[[#This Row],[Local - Encerramento]]=0, "-", BS_CONTROLE[[#This Row],[Local - Encerramento]])</f>
        <v>-</v>
      </c>
      <c r="AM154" s="324" t="str">
        <f>IF(BS_CONTROLE[[#This Row],[Entre - Estações]]=0, "-", BS_CONTROLE[[#This Row],[Entre - Estações]])</f>
        <v>TLA-S</v>
      </c>
      <c r="AN154" s="324" t="str">
        <f>IF(BS_CONTROLE[[#This Row],[SB]]=0, "-", BS_CONTROLE[[#This Row],[SB]])</f>
        <v>TLAS</v>
      </c>
      <c r="AO154" s="325">
        <f>IF(BS_CONTROLE[[#This Row],[SUB]]=0, "-", BS_CONTROLE[[#This Row],[SUB]])</f>
        <v>74</v>
      </c>
      <c r="AP154" s="326">
        <f>IF(BS_CONTROLE[[#This Row],[KM - Inicio]]=0, "-", BS_CONTROLE[[#This Row],[KM - Inicio]])</f>
        <v>335.5</v>
      </c>
      <c r="AQ154" s="326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27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1" t="s">
        <v>981</v>
      </c>
      <c r="BN154" s="271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4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67"/>
      <c r="E155" s="236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2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2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4" t="str">
        <f>IF(BS_CONTROLE[[#This Row],[Local - Partida]]=0, "-", BS_CONTROLE[[#This Row],[Local - Partida]])</f>
        <v>-</v>
      </c>
      <c r="AL155" s="324" t="str">
        <f>IF(BS_CONTROLE[[#This Row],[Local - Encerramento]]=0, "-", BS_CONTROLE[[#This Row],[Local - Encerramento]])</f>
        <v>-</v>
      </c>
      <c r="AM155" s="324" t="str">
        <f>IF(BS_CONTROLE[[#This Row],[Entre - Estações]]=0, "-", BS_CONTROLE[[#This Row],[Entre - Estações]])</f>
        <v>-</v>
      </c>
      <c r="AN155" s="324" t="str">
        <f>IF(BS_CONTROLE[[#This Row],[SB]]=0, "-", BS_CONTROLE[[#This Row],[SB]])</f>
        <v>-</v>
      </c>
      <c r="AO155" s="325" t="str">
        <f>IF(BS_CONTROLE[[#This Row],[SUB]]=0, "-", BS_CONTROLE[[#This Row],[SUB]])</f>
        <v>-</v>
      </c>
      <c r="AP155" s="326" t="str">
        <f>IF(BS_CONTROLE[[#This Row],[KM - Inicio]]=0, "-", BS_CONTROLE[[#This Row],[KM - Inicio]])</f>
        <v>-</v>
      </c>
      <c r="AQ155" s="326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27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4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2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08" t="s">
        <v>1558</v>
      </c>
      <c r="W156" s="183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3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2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4" t="str">
        <f>IF(BS_CONTROLE[[#This Row],[Local - Partida]]=0, "-", BS_CONTROLE[[#This Row],[Local - Partida]])</f>
        <v>-</v>
      </c>
      <c r="AL156" s="324" t="str">
        <f>IF(BS_CONTROLE[[#This Row],[Local - Encerramento]]=0, "-", BS_CONTROLE[[#This Row],[Local - Encerramento]])</f>
        <v>-</v>
      </c>
      <c r="AM156" s="324" t="str">
        <f>IF(BS_CONTROLE[[#This Row],[Entre - Estações]]=0, "-", BS_CONTROLE[[#This Row],[Entre - Estações]])</f>
        <v>TRC-N</v>
      </c>
      <c r="AN156" s="324" t="str">
        <f>IF(BS_CONTROLE[[#This Row],[SB]]=0, "-", BS_CONTROLE[[#This Row],[SB]])</f>
        <v>TRCN</v>
      </c>
      <c r="AO156" s="325">
        <f>IF(BS_CONTROLE[[#This Row],[SUB]]=0, "-", BS_CONTROLE[[#This Row],[SUB]])</f>
        <v>74</v>
      </c>
      <c r="AP156" s="326">
        <f>IF(BS_CONTROLE[[#This Row],[KM - Inicio]]=0, "-", BS_CONTROLE[[#This Row],[KM - Inicio]])</f>
        <v>293.95600000000002</v>
      </c>
      <c r="AQ156" s="326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27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4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6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1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08" t="s">
        <v>1257</v>
      </c>
      <c r="W157" s="43" t="s">
        <v>1602</v>
      </c>
      <c r="X157" s="14" t="s">
        <v>957</v>
      </c>
      <c r="Y157" s="18" t="s">
        <v>960</v>
      </c>
      <c r="Z157" s="18"/>
      <c r="AA157" s="269" t="s">
        <v>1603</v>
      </c>
      <c r="AB157" s="75" t="s">
        <v>948</v>
      </c>
      <c r="AC157" s="75" t="s">
        <v>609</v>
      </c>
      <c r="AD157" s="183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2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4" t="str">
        <f>IF(BS_CONTROLE[[#This Row],[Local - Partida]]=0, "-", BS_CONTROLE[[#This Row],[Local - Partida]])</f>
        <v>TCS</v>
      </c>
      <c r="AL157" s="324" t="str">
        <f>IF(BS_CONTROLE[[#This Row],[Local - Encerramento]]=0, "-", BS_CONTROLE[[#This Row],[Local - Encerramento]])</f>
        <v>TIN</v>
      </c>
      <c r="AM157" s="324" t="str">
        <f>IF(BS_CONTROLE[[#This Row],[Entre - Estações]]=0, "-", BS_CONTROLE[[#This Row],[Entre - Estações]])</f>
        <v>TCS-TIN</v>
      </c>
      <c r="AN157" s="324" t="str">
        <f>IF(BS_CONTROLE[[#This Row],[SB]]=0, "-", BS_CONTROLE[[#This Row],[SB]])</f>
        <v>TCSTIN</v>
      </c>
      <c r="AO157" s="325">
        <f>IF(BS_CONTROLE[[#This Row],[SUB]]=0, "-", BS_CONTROLE[[#This Row],[SUB]])</f>
        <v>74</v>
      </c>
      <c r="AP157" s="326">
        <f>IF(BS_CONTROLE[[#This Row],[KM - Inicio]]=0, "-", BS_CONTROLE[[#This Row],[KM - Inicio]])</f>
        <v>290</v>
      </c>
      <c r="AQ157" s="326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27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5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6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4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2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68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08" t="s">
        <v>1235</v>
      </c>
      <c r="W158" s="183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3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2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4" t="str">
        <f>IF(BS_CONTROLE[[#This Row],[Local - Partida]]=0, "-", BS_CONTROLE[[#This Row],[Local - Partida]])</f>
        <v>TVI2</v>
      </c>
      <c r="AL158" s="324" t="str">
        <f>IF(BS_CONTROLE[[#This Row],[Local - Encerramento]]=0, "-", BS_CONTROLE[[#This Row],[Local - Encerramento]])</f>
        <v>TVI2</v>
      </c>
      <c r="AM158" s="324" t="str">
        <f>IF(BS_CONTROLE[[#This Row],[Entre - Estações]]=0, "-", BS_CONTROLE[[#This Row],[Entre - Estações]])</f>
        <v>TID-TVI</v>
      </c>
      <c r="AN158" s="324" t="str">
        <f>IF(BS_CONTROLE[[#This Row],[SB]]=0, "-", BS_CONTROLE[[#This Row],[SB]])</f>
        <v>201213/TID201</v>
      </c>
      <c r="AO158" s="325">
        <f>IF(BS_CONTROLE[[#This Row],[SUB]]=0, "-", BS_CONTROLE[[#This Row],[SUB]])</f>
        <v>74</v>
      </c>
      <c r="AP158" s="326">
        <f>IF(BS_CONTROLE[[#This Row],[KM - Inicio]]=0, "-", BS_CONTROLE[[#This Row],[KM - Inicio]])</f>
        <v>203</v>
      </c>
      <c r="AQ158" s="326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77">
        <v>300</v>
      </c>
      <c r="BB158" s="10" t="str">
        <f>IFERROR(_xlfn.XLOOKUP(AI158, BS_ATIVIDADE[ATIVIDADE],BS_ATIVIDADE[UNIDADE] ), "*")</f>
        <v>M</v>
      </c>
      <c r="BC158" s="33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27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4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6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08" t="s">
        <v>1273</v>
      </c>
      <c r="W159" s="183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3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2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4" t="str">
        <f>IF(BS_CONTROLE[[#This Row],[Local - Partida]]=0, "-", BS_CONTROLE[[#This Row],[Local - Partida]])</f>
        <v>TIN</v>
      </c>
      <c r="AL159" s="324" t="str">
        <f>IF(BS_CONTROLE[[#This Row],[Local - Encerramento]]=0, "-", BS_CONTROLE[[#This Row],[Local - Encerramento]])</f>
        <v>TMI</v>
      </c>
      <c r="AM159" s="324" t="str">
        <f>IF(BS_CONTROLE[[#This Row],[Entre - Estações]]=0, "-", BS_CONTROLE[[#This Row],[Entre - Estações]])</f>
        <v>TIN-TMI</v>
      </c>
      <c r="AN159" s="324" t="str">
        <f>IF(BS_CONTROLE[[#This Row],[SB]]=0, "-", BS_CONTROLE[[#This Row],[SB]])</f>
        <v>TINTMI</v>
      </c>
      <c r="AO159" s="325">
        <f>IF(BS_CONTROLE[[#This Row],[SUB]]=0, "-", BS_CONTROLE[[#This Row],[SUB]])</f>
        <v>74</v>
      </c>
      <c r="AP159" s="326">
        <f>IF(BS_CONTROLE[[#This Row],[KM - Inicio]]=0, "-", BS_CONTROLE[[#This Row],[KM - Inicio]])</f>
        <v>111</v>
      </c>
      <c r="AQ159" s="326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27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1" t="s">
        <v>981</v>
      </c>
      <c r="BN159" s="271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4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6">
        <v>155</v>
      </c>
      <c r="F160" s="182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08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2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4" t="str">
        <f>IF(BS_CONTROLE[[#This Row],[Local - Partida]]=0, "-", BS_CONTROLE[[#This Row],[Local - Partida]])</f>
        <v>K97TIN</v>
      </c>
      <c r="AL160" s="324" t="str">
        <f>IF(BS_CONTROLE[[#This Row],[Local - Encerramento]]=0, "-", BS_CONTROLE[[#This Row],[Local - Encerramento]])</f>
        <v>-</v>
      </c>
      <c r="AM160" s="324" t="str">
        <f>IF(BS_CONTROLE[[#This Row],[Entre - Estações]]=0, "-", BS_CONTROLE[[#This Row],[Entre - Estações]])</f>
        <v>TSP-TIN</v>
      </c>
      <c r="AN160" s="324" t="str">
        <f>IF(BS_CONTROLE[[#This Row],[SB]]=0, "-", BS_CONTROLE[[#This Row],[SB]])</f>
        <v>K97TIN</v>
      </c>
      <c r="AO160" s="325">
        <f>IF(BS_CONTROLE[[#This Row],[SUB]]=0, "-", BS_CONTROLE[[#This Row],[SUB]])</f>
        <v>74</v>
      </c>
      <c r="AP160" s="326">
        <f>IF(BS_CONTROLE[[#This Row],[KM - Inicio]]=0, "-", BS_CONTROLE[[#This Row],[KM - Inicio]])</f>
        <v>104.02</v>
      </c>
      <c r="AQ160" s="326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27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1" t="s">
        <v>987</v>
      </c>
      <c r="BN160" s="271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4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2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08" t="s">
        <v>1541</v>
      </c>
      <c r="W161" s="183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3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2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4" t="str">
        <f>IF(BS_CONTROLE[[#This Row],[Local - Partida]]=0, "-", BS_CONTROLE[[#This Row],[Local - Partida]])</f>
        <v>ZVT1</v>
      </c>
      <c r="AL161" s="324" t="str">
        <f>IF(BS_CONTROLE[[#This Row],[Local - Encerramento]]=0, "-", BS_CONTROLE[[#This Row],[Local - Encerramento]])</f>
        <v>ZVT1</v>
      </c>
      <c r="AM161" s="324" t="str">
        <f>IF(BS_CONTROLE[[#This Row],[Entre - Estações]]=0, "-", BS_CONTROLE[[#This Row],[Entre - Estações]])</f>
        <v>ZVT-ZDK</v>
      </c>
      <c r="AN161" s="324" t="str">
        <f>IF(BS_CONTROLE[[#This Row],[SB]]=0, "-", BS_CONTROLE[[#This Row],[SB]])</f>
        <v>ZVTZDK</v>
      </c>
      <c r="AO161" s="325">
        <f>IF(BS_CONTROLE[[#This Row],[SUB]]=0, "-", BS_CONTROLE[[#This Row],[SUB]])</f>
        <v>78</v>
      </c>
      <c r="AP161" s="326">
        <f>IF(BS_CONTROLE[[#This Row],[KM - Inicio]]=0, "-", BS_CONTROLE[[#This Row],[KM - Inicio]])</f>
        <v>244</v>
      </c>
      <c r="AQ161" s="326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27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4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6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2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4" t="str">
        <f>IF(BS_CONTROLE[[#This Row],[Local - Partida]]=0, "-", BS_CONTROLE[[#This Row],[Local - Partida]])</f>
        <v>-</v>
      </c>
      <c r="AL162" s="324" t="str">
        <f>IF(BS_CONTROLE[[#This Row],[Local - Encerramento]]=0, "-", BS_CONTROLE[[#This Row],[Local - Encerramento]])</f>
        <v>-</v>
      </c>
      <c r="AM162" s="324" t="str">
        <f>IF(BS_CONTROLE[[#This Row],[Entre - Estações]]=0, "-", BS_CONTROLE[[#This Row],[Entre - Estações]])</f>
        <v>-</v>
      </c>
      <c r="AN162" s="324" t="str">
        <f>IF(BS_CONTROLE[[#This Row],[SB]]=0, "-", BS_CONTROLE[[#This Row],[SB]])</f>
        <v>-</v>
      </c>
      <c r="AO162" s="325" t="str">
        <f>IF(BS_CONTROLE[[#This Row],[SUB]]=0, "-", BS_CONTROLE[[#This Row],[SUB]])</f>
        <v>-</v>
      </c>
      <c r="AP162" s="326" t="str">
        <f>IF(BS_CONTROLE[[#This Row],[KM - Inicio]]=0, "-", BS_CONTROLE[[#This Row],[KM - Inicio]])</f>
        <v>-</v>
      </c>
      <c r="AQ162" s="326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27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4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6">
        <v>158</v>
      </c>
      <c r="F163" s="182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3">
        <v>0.33333333333333331</v>
      </c>
      <c r="P163" s="183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08" t="s">
        <v>1618</v>
      </c>
      <c r="W163" s="183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3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2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4" t="str">
        <f>IF(BS_CONTROLE[[#This Row],[Local - Partida]]=0, "-", BS_CONTROLE[[#This Row],[Local - Partida]])</f>
        <v>PIT</v>
      </c>
      <c r="AL163" s="324" t="str">
        <f>IF(BS_CONTROLE[[#This Row],[Local - Encerramento]]=0, "-", BS_CONTROLE[[#This Row],[Local - Encerramento]])</f>
        <v>PITI</v>
      </c>
      <c r="AM163" s="324" t="str">
        <f>IF(BS_CONTROLE[[#This Row],[Entre - Estações]]=0, "-", BS_CONTROLE[[#This Row],[Entre - Estações]])</f>
        <v>POU-K29</v>
      </c>
      <c r="AN163" s="324" t="str">
        <f>IF(BS_CONTROLE[[#This Row],[SB]]=0, "-", BS_CONTROLE[[#This Row],[SB]])</f>
        <v>POUK28</v>
      </c>
      <c r="AO163" s="325">
        <f>IF(BS_CONTROLE[[#This Row],[SUB]]=0, "-", BS_CONTROLE[[#This Row],[SUB]])</f>
        <v>103</v>
      </c>
      <c r="AP163" s="326">
        <f>IF(BS_CONTROLE[[#This Row],[KM - Inicio]]=0, "-", BS_CONTROLE[[#This Row],[KM - Inicio]])</f>
        <v>2146</v>
      </c>
      <c r="AQ163" s="326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27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6" t="s">
        <v>1621</v>
      </c>
      <c r="BL163" s="20"/>
      <c r="BM163" s="271" t="s">
        <v>972</v>
      </c>
      <c r="BN163" s="271" t="s">
        <v>992</v>
      </c>
      <c r="BO163" s="273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4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6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3">
        <v>0.375</v>
      </c>
      <c r="P164" s="183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08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4" t="str">
        <f>IF(BS_CONTROLE[[#This Row],[Local - Partida]]=0, "-", BS_CONTROLE[[#This Row],[Local - Partida]])</f>
        <v>PIT1</v>
      </c>
      <c r="AL164" s="324" t="str">
        <f>IF(BS_CONTROLE[[#This Row],[Local - Encerramento]]=0, "-", BS_CONTROLE[[#This Row],[Local - Encerramento]])</f>
        <v>PITI</v>
      </c>
      <c r="AM164" s="324" t="str">
        <f>IF(BS_CONTROLE[[#This Row],[Entre - Estações]]=0, "-", BS_CONTROLE[[#This Row],[Entre - Estações]])</f>
        <v>POU-K29</v>
      </c>
      <c r="AN164" s="324" t="str">
        <f>IF(BS_CONTROLE[[#This Row],[SB]]=0, "-", BS_CONTROLE[[#This Row],[SB]])</f>
        <v>POUK28</v>
      </c>
      <c r="AO164" s="325">
        <f>IF(BS_CONTROLE[[#This Row],[SUB]]=0, "-", BS_CONTROLE[[#This Row],[SUB]])</f>
        <v>103</v>
      </c>
      <c r="AP164" s="326">
        <f>IF(BS_CONTROLE[[#This Row],[KM - Inicio]]=0, "-", BS_CONTROLE[[#This Row],[KM - Inicio]])</f>
        <v>2146</v>
      </c>
      <c r="AQ164" s="326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27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6" t="s">
        <v>1621</v>
      </c>
      <c r="BL164" s="20"/>
      <c r="BM164" s="271" t="s">
        <v>972</v>
      </c>
      <c r="BN164" s="271" t="s">
        <v>992</v>
      </c>
      <c r="BO164" s="273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4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2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08" t="s">
        <v>1625</v>
      </c>
      <c r="W165" s="183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3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4" t="str">
        <f>IF(BS_CONTROLE[[#This Row],[Local - Partida]]=0, "-", BS_CONTROLE[[#This Row],[Local - Partida]])</f>
        <v>PJA</v>
      </c>
      <c r="AL165" s="324" t="str">
        <f>IF(BS_CONTROLE[[#This Row],[Local - Encerramento]]=0, "-", BS_CONTROLE[[#This Row],[Local - Encerramento]])</f>
        <v>POV</v>
      </c>
      <c r="AM165" s="324" t="str">
        <f>IF(BS_CONTROLE[[#This Row],[Entre - Estações]]=0, "-", BS_CONTROLE[[#This Row],[Entre - Estações]])</f>
        <v>PJA-POV</v>
      </c>
      <c r="AN165" s="324" t="str">
        <f>IF(BS_CONTROLE[[#This Row],[SB]]=0, "-", BS_CONTROLE[[#This Row],[SB]])</f>
        <v>PJAPOV</v>
      </c>
      <c r="AO165" s="325">
        <f>IF(BS_CONTROLE[[#This Row],[SUB]]=0, "-", BS_CONTROLE[[#This Row],[SUB]])</f>
        <v>101</v>
      </c>
      <c r="AP165" s="326">
        <f>IF(BS_CONTROLE[[#This Row],[KM - Inicio]]=0, "-", BS_CONTROLE[[#This Row],[KM - Inicio]])</f>
        <v>1471</v>
      </c>
      <c r="AQ165" s="326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27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4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6">
        <v>161</v>
      </c>
      <c r="F166" s="182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08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3">
        <v>0.29166666666666669</v>
      </c>
      <c r="AE166" s="89">
        <v>9406</v>
      </c>
      <c r="AF166" s="89">
        <v>9404</v>
      </c>
      <c r="AG166" s="89">
        <v>13</v>
      </c>
      <c r="AH166" s="19"/>
      <c r="AI166" s="182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4" t="str">
        <f>IF(BS_CONTROLE[[#This Row],[Local - Partida]]=0, "-", BS_CONTROLE[[#This Row],[Local - Partida]])</f>
        <v>PUR</v>
      </c>
      <c r="AL166" s="324" t="str">
        <f>IF(BS_CONTROLE[[#This Row],[Local - Encerramento]]=0, "-", BS_CONTROLE[[#This Row],[Local - Encerramento]])</f>
        <v>PJA</v>
      </c>
      <c r="AM166" s="324" t="str">
        <f>IF(BS_CONTROLE[[#This Row],[Entre - Estações]]=0, "-", BS_CONTROLE[[#This Row],[Entre - Estações]])</f>
        <v>PJG-PSI</v>
      </c>
      <c r="AN166" s="324" t="str">
        <f>IF(BS_CONTROLE[[#This Row],[SB]]=0, "-", BS_CONTROLE[[#This Row],[SB]])</f>
        <v>PJGPSI</v>
      </c>
      <c r="AO166" s="325">
        <f>IF(BS_CONTROLE[[#This Row],[SUB]]=0, "-", BS_CONTROLE[[#This Row],[SUB]])</f>
        <v>101</v>
      </c>
      <c r="AP166" s="326">
        <f>IF(BS_CONTROLE[[#This Row],[KM - Inicio]]=0, "-", BS_CONTROLE[[#This Row],[KM - Inicio]])</f>
        <v>1405</v>
      </c>
      <c r="AQ166" s="326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78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77">
        <v>9</v>
      </c>
      <c r="BB166" s="10" t="str">
        <f>IFERROR(_xlfn.XLOOKUP(AI166, BS_ATIVIDADE[ATIVIDADE],BS_ATIVIDADE[UNIDADE] ), "*")</f>
        <v>VAGÕES</v>
      </c>
      <c r="BC166" s="33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27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4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6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2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2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4" t="str">
        <f>IF(BS_CONTROLE[[#This Row],[Local - Partida]]=0, "-", BS_CONTROLE[[#This Row],[Local - Partida]])</f>
        <v>-</v>
      </c>
      <c r="AL167" s="324" t="str">
        <f>IF(BS_CONTROLE[[#This Row],[Local - Encerramento]]=0, "-", BS_CONTROLE[[#This Row],[Local - Encerramento]])</f>
        <v>-</v>
      </c>
      <c r="AM167" s="324" t="str">
        <f>IF(BS_CONTROLE[[#This Row],[Entre - Estações]]=0, "-", BS_CONTROLE[[#This Row],[Entre - Estações]])</f>
        <v>-</v>
      </c>
      <c r="AN167" s="324" t="str">
        <f>IF(BS_CONTROLE[[#This Row],[SB]]=0, "-", BS_CONTROLE[[#This Row],[SB]])</f>
        <v>-</v>
      </c>
      <c r="AO167" s="325" t="str">
        <f>IF(BS_CONTROLE[[#This Row],[SUB]]=0, "-", BS_CONTROLE[[#This Row],[SUB]])</f>
        <v>-</v>
      </c>
      <c r="AP167" s="326" t="str">
        <f>IF(BS_CONTROLE[[#This Row],[KM - Inicio]]=0, "-", BS_CONTROLE[[#This Row],[KM - Inicio]])</f>
        <v>-</v>
      </c>
      <c r="AQ167" s="326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27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4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6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2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2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4" t="str">
        <f>IF(BS_CONTROLE[[#This Row],[Local - Partida]]=0, "-", BS_CONTROLE[[#This Row],[Local - Partida]])</f>
        <v>-</v>
      </c>
      <c r="AL168" s="324" t="str">
        <f>IF(BS_CONTROLE[[#This Row],[Local - Encerramento]]=0, "-", BS_CONTROLE[[#This Row],[Local - Encerramento]])</f>
        <v>-</v>
      </c>
      <c r="AM168" s="324" t="str">
        <f>IF(BS_CONTROLE[[#This Row],[Entre - Estações]]=0, "-", BS_CONTROLE[[#This Row],[Entre - Estações]])</f>
        <v>-</v>
      </c>
      <c r="AN168" s="324" t="str">
        <f>IF(BS_CONTROLE[[#This Row],[SB]]=0, "-", BS_CONTROLE[[#This Row],[SB]])</f>
        <v>-</v>
      </c>
      <c r="AO168" s="325" t="str">
        <f>IF(BS_CONTROLE[[#This Row],[SUB]]=0, "-", BS_CONTROLE[[#This Row],[SUB]])</f>
        <v>-</v>
      </c>
      <c r="AP168" s="326" t="str">
        <f>IF(BS_CONTROLE[[#This Row],[KM - Inicio]]=0, "-", BS_CONTROLE[[#This Row],[KM - Inicio]])</f>
        <v>-</v>
      </c>
      <c r="AQ168" s="326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27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4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6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2" t="s">
        <v>1231</v>
      </c>
      <c r="W169" s="183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2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4" t="str">
        <f>IF(BS_CONTROLE[[#This Row],[Local - Partida]]=0, "-", BS_CONTROLE[[#This Row],[Local - Partida]])</f>
        <v>TSF1</v>
      </c>
      <c r="AL169" s="324" t="str">
        <f>IF(BS_CONTROLE[[#This Row],[Local - Encerramento]]=0, "-", BS_CONTROLE[[#This Row],[Local - Encerramento]])</f>
        <v>TSF1</v>
      </c>
      <c r="AM169" s="324" t="str">
        <f>IF(BS_CONTROLE[[#This Row],[Entre - Estações]]=0, "-", BS_CONTROLE[[#This Row],[Entre - Estações]])</f>
        <v>TSF-671677</v>
      </c>
      <c r="AN169" s="324" t="str">
        <f>IF(BS_CONTROLE[[#This Row],[SB]]=0, "-", BS_CONTROLE[[#This Row],[SB]])</f>
        <v>TSF671677</v>
      </c>
      <c r="AO169" s="325">
        <f>IF(BS_CONTROLE[[#This Row],[SUB]]=0, "-", BS_CONTROLE[[#This Row],[SUB]])</f>
        <v>98</v>
      </c>
      <c r="AP169" s="326">
        <f>IF(BS_CONTROLE[[#This Row],[KM - Inicio]]=0, "-", BS_CONTROLE[[#This Row],[KM - Inicio]])</f>
        <v>721</v>
      </c>
      <c r="AQ169" s="326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27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4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2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2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2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4" t="str">
        <f>IF(BS_CONTROLE[[#This Row],[Local - Partida]]=0, "-", BS_CONTROLE[[#This Row],[Local - Partida]])</f>
        <v>TSF1</v>
      </c>
      <c r="AL170" s="324" t="str">
        <f>IF(BS_CONTROLE[[#This Row],[Local - Encerramento]]=0, "-", BS_CONTROLE[[#This Row],[Local - Encerramento]])</f>
        <v>TIQ</v>
      </c>
      <c r="AM170" s="324" t="str">
        <f>IF(BS_CONTROLE[[#This Row],[Entre - Estações]]=0, "-", BS_CONTROLE[[#This Row],[Entre - Estações]])</f>
        <v>TSF-TIQ</v>
      </c>
      <c r="AN170" s="324" t="str">
        <f>IF(BS_CONTROLE[[#This Row],[SB]]=0, "-", BS_CONTROLE[[#This Row],[SB]])</f>
        <v>TSFTIQ</v>
      </c>
      <c r="AO170" s="325">
        <f>IF(BS_CONTROLE[[#This Row],[SUB]]=0, "-", BS_CONTROLE[[#This Row],[SUB]])</f>
        <v>98</v>
      </c>
      <c r="AP170" s="326">
        <f>IF(BS_CONTROLE[[#This Row],[KM - Inicio]]=0, "-", BS_CONTROLE[[#This Row],[KM - Inicio]])</f>
        <v>721</v>
      </c>
      <c r="AQ170" s="326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27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4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6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2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2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4" t="str">
        <f>IF(BS_CONTROLE[[#This Row],[Local - Partida]]=0, "-", BS_CONTROLE[[#This Row],[Local - Partida]])</f>
        <v>-</v>
      </c>
      <c r="AL171" s="324" t="str">
        <f>IF(BS_CONTROLE[[#This Row],[Local - Encerramento]]=0, "-", BS_CONTROLE[[#This Row],[Local - Encerramento]])</f>
        <v>-</v>
      </c>
      <c r="AM171" s="324" t="str">
        <f>IF(BS_CONTROLE[[#This Row],[Entre - Estações]]=0, "-", BS_CONTROLE[[#This Row],[Entre - Estações]])</f>
        <v>-</v>
      </c>
      <c r="AN171" s="324" t="str">
        <f>IF(BS_CONTROLE[[#This Row],[SB]]=0, "-", BS_CONTROLE[[#This Row],[SB]])</f>
        <v>-</v>
      </c>
      <c r="AO171" s="325" t="str">
        <f>IF(BS_CONTROLE[[#This Row],[SUB]]=0, "-", BS_CONTROLE[[#This Row],[SUB]])</f>
        <v>-</v>
      </c>
      <c r="AP171" s="326" t="str">
        <f>IF(BS_CONTROLE[[#This Row],[KM - Inicio]]=0, "-", BS_CONTROLE[[#This Row],[KM - Inicio]])</f>
        <v>-</v>
      </c>
      <c r="AQ171" s="326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27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4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2" t="s">
        <v>864</v>
      </c>
      <c r="E172" s="236">
        <v>167</v>
      </c>
      <c r="F172" s="182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1">
        <v>74</v>
      </c>
      <c r="K172" s="16">
        <v>294.95</v>
      </c>
      <c r="L172" s="80" t="s">
        <v>609</v>
      </c>
      <c r="M172" s="23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2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4" t="str">
        <f>IF(BS_CONTROLE[[#This Row],[Local - Partida]]=0, "-", BS_CONTROLE[[#This Row],[Local - Partida]])</f>
        <v>THE1</v>
      </c>
      <c r="AL172" s="324" t="str">
        <f>IF(BS_CONTROLE[[#This Row],[Local - Encerramento]]=0, "-", BS_CONTROLE[[#This Row],[Local - Encerramento]])</f>
        <v>-</v>
      </c>
      <c r="AM172" s="324" t="str">
        <f>IF(BS_CONTROLE[[#This Row],[Entre - Estações]]=0, "-", BS_CONTROLE[[#This Row],[Entre - Estações]])</f>
        <v>TRC-THE</v>
      </c>
      <c r="AN172" s="324" t="str">
        <f>IF(BS_CONTROLE[[#This Row],[SB]]=0, "-", BS_CONTROLE[[#This Row],[SB]])</f>
        <v>294THE</v>
      </c>
      <c r="AO172" s="325">
        <f>IF(BS_CONTROLE[[#This Row],[SUB]]=0, "-", BS_CONTROLE[[#This Row],[SUB]])</f>
        <v>74</v>
      </c>
      <c r="AP172" s="326">
        <f>IF(BS_CONTROLE[[#This Row],[KM - Inicio]]=0, "-", BS_CONTROLE[[#This Row],[KM - Inicio]])</f>
        <v>294.95</v>
      </c>
      <c r="AQ172" s="326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27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5" t="s">
        <v>1638</v>
      </c>
      <c r="BK172" s="266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4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6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1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08" t="s">
        <v>1257</v>
      </c>
      <c r="W173" s="43" t="s">
        <v>1602</v>
      </c>
      <c r="X173" s="14" t="s">
        <v>957</v>
      </c>
      <c r="Y173" s="18" t="s">
        <v>960</v>
      </c>
      <c r="Z173" s="18"/>
      <c r="AA173" s="269" t="s">
        <v>1603</v>
      </c>
      <c r="AB173" s="75" t="s">
        <v>948</v>
      </c>
      <c r="AC173" s="75" t="s">
        <v>609</v>
      </c>
      <c r="AD173" s="183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2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4" t="str">
        <f>IF(BS_CONTROLE[[#This Row],[Local - Partida]]=0, "-", BS_CONTROLE[[#This Row],[Local - Partida]])</f>
        <v>TCS</v>
      </c>
      <c r="AL173" s="324" t="str">
        <f>IF(BS_CONTROLE[[#This Row],[Local - Encerramento]]=0, "-", BS_CONTROLE[[#This Row],[Local - Encerramento]])</f>
        <v>TIN</v>
      </c>
      <c r="AM173" s="324" t="str">
        <f>IF(BS_CONTROLE[[#This Row],[Entre - Estações]]=0, "-", BS_CONTROLE[[#This Row],[Entre - Estações]])</f>
        <v>TCS-TIN</v>
      </c>
      <c r="AN173" s="324" t="str">
        <f>IF(BS_CONTROLE[[#This Row],[SB]]=0, "-", BS_CONTROLE[[#This Row],[SB]])</f>
        <v>TCSTIN</v>
      </c>
      <c r="AO173" s="325">
        <f>IF(BS_CONTROLE[[#This Row],[SUB]]=0, "-", BS_CONTROLE[[#This Row],[SUB]])</f>
        <v>74</v>
      </c>
      <c r="AP173" s="326">
        <f>IF(BS_CONTROLE[[#This Row],[KM - Inicio]]=0, "-", BS_CONTROLE[[#This Row],[KM - Inicio]])</f>
        <v>290</v>
      </c>
      <c r="AQ173" s="326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27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5" t="s">
        <v>1640</v>
      </c>
      <c r="BK173" s="265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5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4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6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1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08" t="s">
        <v>1273</v>
      </c>
      <c r="W174" s="183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2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4" t="str">
        <f>IF(BS_CONTROLE[[#This Row],[Local - Partida]]=0, "-", BS_CONTROLE[[#This Row],[Local - Partida]])</f>
        <v>TCS</v>
      </c>
      <c r="AL174" s="324" t="str">
        <f>IF(BS_CONTROLE[[#This Row],[Local - Encerramento]]=0, "-", BS_CONTROLE[[#This Row],[Local - Encerramento]])</f>
        <v>TGR</v>
      </c>
      <c r="AM174" s="324" t="str">
        <f>IF(BS_CONTROLE[[#This Row],[Entre - Estações]]=0, "-", BS_CONTROLE[[#This Row],[Entre - Estações]])</f>
        <v>TCS-TGR</v>
      </c>
      <c r="AN174" s="324" t="str">
        <f>IF(BS_CONTROLE[[#This Row],[SB]]=0, "-", BS_CONTROLE[[#This Row],[SB]])</f>
        <v>TCSTGR</v>
      </c>
      <c r="AO174" s="325">
        <f>IF(BS_CONTROLE[[#This Row],[SUB]]=0, "-", BS_CONTROLE[[#This Row],[SUB]])</f>
        <v>74</v>
      </c>
      <c r="AP174" s="326">
        <f>IF(BS_CONTROLE[[#This Row],[KM - Inicio]]=0, "-", BS_CONTROLE[[#This Row],[KM - Inicio]])</f>
        <v>290</v>
      </c>
      <c r="AQ174" s="326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27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4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2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68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08" t="s">
        <v>1235</v>
      </c>
      <c r="W175" s="183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3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2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4" t="str">
        <f>IF(BS_CONTROLE[[#This Row],[Local - Partida]]=0, "-", BS_CONTROLE[[#This Row],[Local - Partida]])</f>
        <v>TVI2</v>
      </c>
      <c r="AL175" s="324" t="str">
        <f>IF(BS_CONTROLE[[#This Row],[Local - Encerramento]]=0, "-", BS_CONTROLE[[#This Row],[Local - Encerramento]])</f>
        <v>TVI2</v>
      </c>
      <c r="AM175" s="324" t="str">
        <f>IF(BS_CONTROLE[[#This Row],[Entre - Estações]]=0, "-", BS_CONTROLE[[#This Row],[Entre - Estações]])</f>
        <v>TID-TVI</v>
      </c>
      <c r="AN175" s="324" t="str">
        <f>IF(BS_CONTROLE[[#This Row],[SB]]=0, "-", BS_CONTROLE[[#This Row],[SB]])</f>
        <v>201213/TID201</v>
      </c>
      <c r="AO175" s="325">
        <f>IF(BS_CONTROLE[[#This Row],[SUB]]=0, "-", BS_CONTROLE[[#This Row],[SUB]])</f>
        <v>74</v>
      </c>
      <c r="AP175" s="326">
        <f>IF(BS_CONTROLE[[#This Row],[KM - Inicio]]=0, "-", BS_CONTROLE[[#This Row],[KM - Inicio]])</f>
        <v>203</v>
      </c>
      <c r="AQ175" s="326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27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4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6">
        <v>171</v>
      </c>
      <c r="F176" s="182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08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2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4" t="str">
        <f>IF(BS_CONTROLE[[#This Row],[Local - Partida]]=0, "-", BS_CONTROLE[[#This Row],[Local - Partida]])</f>
        <v>K97TIN</v>
      </c>
      <c r="AL176" s="324" t="str">
        <f>IF(BS_CONTROLE[[#This Row],[Local - Encerramento]]=0, "-", BS_CONTROLE[[#This Row],[Local - Encerramento]])</f>
        <v>-</v>
      </c>
      <c r="AM176" s="324" t="str">
        <f>IF(BS_CONTROLE[[#This Row],[Entre - Estações]]=0, "-", BS_CONTROLE[[#This Row],[Entre - Estações]])</f>
        <v>TSP-TIN</v>
      </c>
      <c r="AN176" s="324" t="str">
        <f>IF(BS_CONTROLE[[#This Row],[SB]]=0, "-", BS_CONTROLE[[#This Row],[SB]])</f>
        <v>K97TIN</v>
      </c>
      <c r="AO176" s="325">
        <f>IF(BS_CONTROLE[[#This Row],[SUB]]=0, "-", BS_CONTROLE[[#This Row],[SUB]])</f>
        <v>74</v>
      </c>
      <c r="AP176" s="326">
        <f>IF(BS_CONTROLE[[#This Row],[KM - Inicio]]=0, "-", BS_CONTROLE[[#This Row],[KM - Inicio]])</f>
        <v>104.02</v>
      </c>
      <c r="AQ176" s="326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27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1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4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2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08" t="s">
        <v>1541</v>
      </c>
      <c r="W177" s="183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3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4" t="str">
        <f>IF(BS_CONTROLE[[#This Row],[Local - Partida]]=0, "-", BS_CONTROLE[[#This Row],[Local - Partida]])</f>
        <v>ZVT1</v>
      </c>
      <c r="AL177" s="324" t="str">
        <f>IF(BS_CONTROLE[[#This Row],[Local - Encerramento]]=0, "-", BS_CONTROLE[[#This Row],[Local - Encerramento]])</f>
        <v>ZVT1</v>
      </c>
      <c r="AM177" s="324" t="str">
        <f>IF(BS_CONTROLE[[#This Row],[Entre - Estações]]=0, "-", BS_CONTROLE[[#This Row],[Entre - Estações]])</f>
        <v>ZVT-ZDK</v>
      </c>
      <c r="AN177" s="324" t="str">
        <f>IF(BS_CONTROLE[[#This Row],[SB]]=0, "-", BS_CONTROLE[[#This Row],[SB]])</f>
        <v>ZVTZDK</v>
      </c>
      <c r="AO177" s="325">
        <f>IF(BS_CONTROLE[[#This Row],[SUB]]=0, "-", BS_CONTROLE[[#This Row],[SUB]])</f>
        <v>78</v>
      </c>
      <c r="AP177" s="326">
        <f>IF(BS_CONTROLE[[#This Row],[KM - Inicio]]=0, "-", BS_CONTROLE[[#This Row],[KM - Inicio]])</f>
        <v>244</v>
      </c>
      <c r="AQ177" s="326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27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6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4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6">
        <v>173</v>
      </c>
      <c r="F178" s="182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08" t="s">
        <v>1238</v>
      </c>
      <c r="W178" s="183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3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2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4" t="str">
        <f>IF(BS_CONTROLE[[#This Row],[Local - Partida]]=0, "-", BS_CONTROLE[[#This Row],[Local - Partida]])</f>
        <v>ZGT1</v>
      </c>
      <c r="AL178" s="324" t="str">
        <f>IF(BS_CONTROLE[[#This Row],[Local - Encerramento]]=0, "-", BS_CONTROLE[[#This Row],[Local - Encerramento]])</f>
        <v>ZGT1</v>
      </c>
      <c r="AM178" s="324" t="str">
        <f>IF(BS_CONTROLE[[#This Row],[Entre - Estações]]=0, "-", BS_CONTROLE[[#This Row],[Entre - Estações]])</f>
        <v>ZGT-ZXE</v>
      </c>
      <c r="AN178" s="324" t="str">
        <f>IF(BS_CONTROLE[[#This Row],[SB]]=0, "-", BS_CONTROLE[[#This Row],[SB]])</f>
        <v>ZGTZXE</v>
      </c>
      <c r="AO178" s="325">
        <f>IF(BS_CONTROLE[[#This Row],[SUB]]=0, "-", BS_CONTROLE[[#This Row],[SUB]])</f>
        <v>72</v>
      </c>
      <c r="AP178" s="326">
        <f>IF(BS_CONTROLE[[#This Row],[KM - Inicio]]=0, "-", BS_CONTROLE[[#This Row],[KM - Inicio]])</f>
        <v>300</v>
      </c>
      <c r="AQ178" s="326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27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5" t="s">
        <v>1651</v>
      </c>
      <c r="BK178" s="265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4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6">
        <v>174</v>
      </c>
      <c r="F179" s="182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3">
        <v>0.33333333333333331</v>
      </c>
      <c r="P179" s="183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08" t="s">
        <v>1618</v>
      </c>
      <c r="W179" s="183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3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2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4" t="str">
        <f>IF(BS_CONTROLE[[#This Row],[Local - Partida]]=0, "-", BS_CONTROLE[[#This Row],[Local - Partida]])</f>
        <v>PIT</v>
      </c>
      <c r="AL179" s="324" t="str">
        <f>IF(BS_CONTROLE[[#This Row],[Local - Encerramento]]=0, "-", BS_CONTROLE[[#This Row],[Local - Encerramento]])</f>
        <v>PITI</v>
      </c>
      <c r="AM179" s="324" t="str">
        <f>IF(BS_CONTROLE[[#This Row],[Entre - Estações]]=0, "-", BS_CONTROLE[[#This Row],[Entre - Estações]])</f>
        <v>POU-K29</v>
      </c>
      <c r="AN179" s="324" t="str">
        <f>IF(BS_CONTROLE[[#This Row],[SB]]=0, "-", BS_CONTROLE[[#This Row],[SB]])</f>
        <v>POUK28</v>
      </c>
      <c r="AO179" s="325">
        <f>IF(BS_CONTROLE[[#This Row],[SUB]]=0, "-", BS_CONTROLE[[#This Row],[SUB]])</f>
        <v>103</v>
      </c>
      <c r="AP179" s="326">
        <f>IF(BS_CONTROLE[[#This Row],[KM - Inicio]]=0, "-", BS_CONTROLE[[#This Row],[KM - Inicio]])</f>
        <v>2146</v>
      </c>
      <c r="AQ179" s="326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27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4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6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3">
        <v>0.375</v>
      </c>
      <c r="P180" s="183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08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4" t="str">
        <f>IF(BS_CONTROLE[[#This Row],[Local - Partida]]=0, "-", BS_CONTROLE[[#This Row],[Local - Partida]])</f>
        <v>PIT1</v>
      </c>
      <c r="AL180" s="324" t="str">
        <f>IF(BS_CONTROLE[[#This Row],[Local - Encerramento]]=0, "-", BS_CONTROLE[[#This Row],[Local - Encerramento]])</f>
        <v>PITI</v>
      </c>
      <c r="AM180" s="324" t="str">
        <f>IF(BS_CONTROLE[[#This Row],[Entre - Estações]]=0, "-", BS_CONTROLE[[#This Row],[Entre - Estações]])</f>
        <v>POU-K29</v>
      </c>
      <c r="AN180" s="324" t="str">
        <f>IF(BS_CONTROLE[[#This Row],[SB]]=0, "-", BS_CONTROLE[[#This Row],[SB]])</f>
        <v>POUK28</v>
      </c>
      <c r="AO180" s="325">
        <f>IF(BS_CONTROLE[[#This Row],[SUB]]=0, "-", BS_CONTROLE[[#This Row],[SUB]])</f>
        <v>103</v>
      </c>
      <c r="AP180" s="326">
        <f>IF(BS_CONTROLE[[#This Row],[KM - Inicio]]=0, "-", BS_CONTROLE[[#This Row],[KM - Inicio]])</f>
        <v>2146</v>
      </c>
      <c r="AQ180" s="326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27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5" t="s">
        <v>1655</v>
      </c>
      <c r="BL180" s="20"/>
      <c r="BM180" s="18" t="s">
        <v>977</v>
      </c>
      <c r="BN180" s="18" t="s">
        <v>1006</v>
      </c>
      <c r="BO180" s="273" t="s">
        <v>1058</v>
      </c>
      <c r="BP180" s="265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4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2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08" t="s">
        <v>1625</v>
      </c>
      <c r="W181" s="183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3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2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4" t="str">
        <f>IF(BS_CONTROLE[[#This Row],[Local - Partida]]=0, "-", BS_CONTROLE[[#This Row],[Local - Partida]])</f>
        <v>PJA</v>
      </c>
      <c r="AL181" s="324" t="str">
        <f>IF(BS_CONTROLE[[#This Row],[Local - Encerramento]]=0, "-", BS_CONTROLE[[#This Row],[Local - Encerramento]])</f>
        <v>POV</v>
      </c>
      <c r="AM181" s="324" t="str">
        <f>IF(BS_CONTROLE[[#This Row],[Entre - Estações]]=0, "-", BS_CONTROLE[[#This Row],[Entre - Estações]])</f>
        <v>PJA-POV</v>
      </c>
      <c r="AN181" s="324" t="str">
        <f>IF(BS_CONTROLE[[#This Row],[SB]]=0, "-", BS_CONTROLE[[#This Row],[SB]])</f>
        <v>PJAPOV</v>
      </c>
      <c r="AO181" s="325">
        <f>IF(BS_CONTROLE[[#This Row],[SUB]]=0, "-", BS_CONTROLE[[#This Row],[SUB]])</f>
        <v>101</v>
      </c>
      <c r="AP181" s="326">
        <f>IF(BS_CONTROLE[[#This Row],[KM - Inicio]]=0, "-", BS_CONTROLE[[#This Row],[KM - Inicio]])</f>
        <v>1471</v>
      </c>
      <c r="AQ181" s="326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27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4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6">
        <v>177</v>
      </c>
      <c r="F182" s="182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08" t="s">
        <v>1625</v>
      </c>
      <c r="W182" s="272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3">
        <v>0.29166666666666669</v>
      </c>
      <c r="AE182" s="89">
        <v>9406</v>
      </c>
      <c r="AF182" s="89">
        <v>9404</v>
      </c>
      <c r="AG182" s="89">
        <v>13</v>
      </c>
      <c r="AH182" s="19"/>
      <c r="AI182" s="182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4" t="str">
        <f>IF(BS_CONTROLE[[#This Row],[Local - Partida]]=0, "-", BS_CONTROLE[[#This Row],[Local - Partida]])</f>
        <v>PJA</v>
      </c>
      <c r="AL182" s="324" t="str">
        <f>IF(BS_CONTROLE[[#This Row],[Local - Encerramento]]=0, "-", BS_CONTROLE[[#This Row],[Local - Encerramento]])</f>
        <v>PSG</v>
      </c>
      <c r="AM182" s="324" t="str">
        <f>IF(BS_CONTROLE[[#This Row],[Entre - Estações]]=0, "-", BS_CONTROLE[[#This Row],[Entre - Estações]])</f>
        <v>PJA-PJG</v>
      </c>
      <c r="AN182" s="324" t="str">
        <f>IF(BS_CONTROLE[[#This Row],[SB]]=0, "-", BS_CONTROLE[[#This Row],[SB]])</f>
        <v>PJAPJG</v>
      </c>
      <c r="AO182" s="325">
        <f>IF(BS_CONTROLE[[#This Row],[SUB]]=0, "-", BS_CONTROLE[[#This Row],[SUB]])</f>
        <v>101</v>
      </c>
      <c r="AP182" s="326">
        <f>IF(BS_CONTROLE[[#This Row],[KM - Inicio]]=0, "-", BS_CONTROLE[[#This Row],[KM - Inicio]])</f>
        <v>1471</v>
      </c>
      <c r="AQ182" s="326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27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4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6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0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3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4" t="str">
        <f>IF(BS_CONTROLE[[#This Row],[Local - Partida]]=0, "-", BS_CONTROLE[[#This Row],[Local - Partida]])</f>
        <v>TRO</v>
      </c>
      <c r="AL183" s="324" t="str">
        <f>IF(BS_CONTROLE[[#This Row],[Local - Encerramento]]=0, "-", BS_CONTROLE[[#This Row],[Local - Encerramento]])</f>
        <v>TAG</v>
      </c>
      <c r="AM183" s="324" t="str">
        <f>IF(BS_CONTROLE[[#This Row],[Entre - Estações]]=0, "-", BS_CONTROLE[[#This Row],[Entre - Estações]])</f>
        <v>TRO-TAG</v>
      </c>
      <c r="AN183" s="324" t="str">
        <f>IF(BS_CONTROLE[[#This Row],[SB]]=0, "-", BS_CONTROLE[[#This Row],[SB]])</f>
        <v>TROTAG</v>
      </c>
      <c r="AO183" s="325">
        <f>IF(BS_CONTROLE[[#This Row],[SUB]]=0, "-", BS_CONTROLE[[#This Row],[SUB]])</f>
        <v>98</v>
      </c>
      <c r="AP183" s="326">
        <f>IF(BS_CONTROLE[[#This Row],[KM - Inicio]]=0, "-", BS_CONTROLE[[#This Row],[KM - Inicio]])</f>
        <v>759</v>
      </c>
      <c r="AQ183" s="326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27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4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6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08" t="s">
        <v>1231</v>
      </c>
      <c r="W184" s="183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3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2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4" t="str">
        <f>IF(BS_CONTROLE[[#This Row],[Local - Partida]]=0, "-", BS_CONTROLE[[#This Row],[Local - Partida]])</f>
        <v>TSF1</v>
      </c>
      <c r="AL184" s="324" t="str">
        <f>IF(BS_CONTROLE[[#This Row],[Local - Encerramento]]=0, "-", BS_CONTROLE[[#This Row],[Local - Encerramento]])</f>
        <v>TSF1</v>
      </c>
      <c r="AM184" s="324" t="str">
        <f>IF(BS_CONTROLE[[#This Row],[Entre - Estações]]=0, "-", BS_CONTROLE[[#This Row],[Entre - Estações]])</f>
        <v>TAL-TIQ</v>
      </c>
      <c r="AN184" s="324" t="str">
        <f>IF(BS_CONTROLE[[#This Row],[SB]]=0, "-", BS_CONTROLE[[#This Row],[SB]])</f>
        <v>TALTIQ</v>
      </c>
      <c r="AO184" s="325">
        <f>IF(BS_CONTROLE[[#This Row],[SUB]]=0, "-", BS_CONTROLE[[#This Row],[SUB]])</f>
        <v>98</v>
      </c>
      <c r="AP184" s="326">
        <f>IF(BS_CONTROLE[[#This Row],[KM - Inicio]]=0, "-", BS_CONTROLE[[#This Row],[KM - Inicio]])</f>
        <v>690.99199999999996</v>
      </c>
      <c r="AQ184" s="326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27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3" t="s">
        <v>1668</v>
      </c>
      <c r="BK184" s="233" t="s">
        <v>1669</v>
      </c>
      <c r="BL184" s="20"/>
      <c r="BM184" s="18" t="s">
        <v>973</v>
      </c>
      <c r="BN184" s="18" t="s">
        <v>993</v>
      </c>
      <c r="BO184" s="273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4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2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2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2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4" t="str">
        <f>IF(BS_CONTROLE[[#This Row],[Local - Partida]]=0, "-", BS_CONTROLE[[#This Row],[Local - Partida]])</f>
        <v>TIQ</v>
      </c>
      <c r="AL185" s="324" t="str">
        <f>IF(BS_CONTROLE[[#This Row],[Local - Encerramento]]=0, "-", BS_CONTROLE[[#This Row],[Local - Encerramento]])</f>
        <v>TGR</v>
      </c>
      <c r="AM185" s="324" t="str">
        <f>IF(BS_CONTROLE[[#This Row],[Entre - Estações]]=0, "-", BS_CONTROLE[[#This Row],[Entre - Estações]])</f>
        <v>TIQ-TGR</v>
      </c>
      <c r="AN185" s="324" t="str">
        <f>IF(BS_CONTROLE[[#This Row],[SB]]=0, "-", BS_CONTROLE[[#This Row],[SB]])</f>
        <v>TIQTGR</v>
      </c>
      <c r="AO185" s="325">
        <f>IF(BS_CONTROLE[[#This Row],[SUB]]=0, "-", BS_CONTROLE[[#This Row],[SUB]])</f>
        <v>98</v>
      </c>
      <c r="AP185" s="326">
        <f>IF(BS_CONTROLE[[#This Row],[KM - Inicio]]=0, "-", BS_CONTROLE[[#This Row],[KM - Inicio]])</f>
        <v>617.86800000000005</v>
      </c>
      <c r="AQ185" s="326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27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3" t="s">
        <v>1674</v>
      </c>
      <c r="BK185" s="233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4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79" t="s">
        <v>899</v>
      </c>
      <c r="E186" s="236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2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4" t="str">
        <f>IF(BS_CONTROLE[[#This Row],[Local - Partida]]=0, "-", BS_CONTROLE[[#This Row],[Local - Partida]])</f>
        <v>-</v>
      </c>
      <c r="AL186" s="324" t="str">
        <f>IF(BS_CONTROLE[[#This Row],[Local - Encerramento]]=0, "-", BS_CONTROLE[[#This Row],[Local - Encerramento]])</f>
        <v>-</v>
      </c>
      <c r="AM186" s="324" t="str">
        <f>IF(BS_CONTROLE[[#This Row],[Entre - Estações]]=0, "-", BS_CONTROLE[[#This Row],[Entre - Estações]])</f>
        <v>TGE-S</v>
      </c>
      <c r="AN186" s="324" t="str">
        <f>IF(BS_CONTROLE[[#This Row],[SB]]=0, "-", BS_CONTROLE[[#This Row],[SB]])</f>
        <v>TBES</v>
      </c>
      <c r="AO186" s="325">
        <f>IF(BS_CONTROLE[[#This Row],[SUB]]=0, "-", BS_CONTROLE[[#This Row],[SUB]])</f>
        <v>98</v>
      </c>
      <c r="AP186" s="326">
        <f>IF(BS_CONTROLE[[#This Row],[KM - Inicio]]=0, "-", BS_CONTROLE[[#This Row],[KM - Inicio]])</f>
        <v>529.20000000000005</v>
      </c>
      <c r="AQ186" s="326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27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4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6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2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3">
        <v>0.33333333333333331</v>
      </c>
      <c r="AE187" s="89">
        <v>9346</v>
      </c>
      <c r="AF187" s="89">
        <v>9372</v>
      </c>
      <c r="AG187" s="89">
        <v>11</v>
      </c>
      <c r="AH187" s="19"/>
      <c r="AI187" s="182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4" t="str">
        <f>IF(BS_CONTROLE[[#This Row],[Local - Partida]]=0, "-", BS_CONTROLE[[#This Row],[Local - Partida]])</f>
        <v>TCS</v>
      </c>
      <c r="AL187" s="324" t="str">
        <f>IF(BS_CONTROLE[[#This Row],[Local - Encerramento]]=0, "-", BS_CONTROLE[[#This Row],[Local - Encerramento]])</f>
        <v>TCS</v>
      </c>
      <c r="AM187" s="324" t="str">
        <f>IF(BS_CONTROLE[[#This Row],[Entre - Estações]]=0, "-", BS_CONTROLE[[#This Row],[Entre - Estações]])</f>
        <v>TLA-TSE</v>
      </c>
      <c r="AN187" s="324" t="str">
        <f>IF(BS_CONTROLE[[#This Row],[SB]]=0, "-", BS_CONTROLE[[#This Row],[SB]])</f>
        <v>TLA350</v>
      </c>
      <c r="AO187" s="325">
        <f>IF(BS_CONTROLE[[#This Row],[SUB]]=0, "-", BS_CONTROLE[[#This Row],[SUB]])</f>
        <v>74</v>
      </c>
      <c r="AP187" s="326">
        <f>IF(BS_CONTROLE[[#This Row],[KM - Inicio]]=0, "-", BS_CONTROLE[[#This Row],[KM - Inicio]])</f>
        <v>343.3</v>
      </c>
      <c r="AQ187" s="326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27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4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2" t="s">
        <v>864</v>
      </c>
      <c r="E188" s="236">
        <v>183</v>
      </c>
      <c r="F188" s="182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1">
        <v>74</v>
      </c>
      <c r="K188" s="16">
        <v>294.95</v>
      </c>
      <c r="L188" s="80" t="s">
        <v>609</v>
      </c>
      <c r="M188" s="23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2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2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4" t="str">
        <f>IF(BS_CONTROLE[[#This Row],[Local - Partida]]=0, "-", BS_CONTROLE[[#This Row],[Local - Partida]])</f>
        <v>THE1</v>
      </c>
      <c r="AL188" s="324" t="str">
        <f>IF(BS_CONTROLE[[#This Row],[Local - Encerramento]]=0, "-", BS_CONTROLE[[#This Row],[Local - Encerramento]])</f>
        <v>-</v>
      </c>
      <c r="AM188" s="324" t="str">
        <f>IF(BS_CONTROLE[[#This Row],[Entre - Estações]]=0, "-", BS_CONTROLE[[#This Row],[Entre - Estações]])</f>
        <v>TRC-THE</v>
      </c>
      <c r="AN188" s="324" t="str">
        <f>IF(BS_CONTROLE[[#This Row],[SB]]=0, "-", BS_CONTROLE[[#This Row],[SB]])</f>
        <v>294THE</v>
      </c>
      <c r="AO188" s="325">
        <f>IF(BS_CONTROLE[[#This Row],[SUB]]=0, "-", BS_CONTROLE[[#This Row],[SUB]])</f>
        <v>74</v>
      </c>
      <c r="AP188" s="326">
        <f>IF(BS_CONTROLE[[#This Row],[KM - Inicio]]=0, "-", BS_CONTROLE[[#This Row],[KM - Inicio]])</f>
        <v>294.95</v>
      </c>
      <c r="AQ188" s="326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27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3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3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4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6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1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08" t="s">
        <v>1257</v>
      </c>
      <c r="W189" s="43" t="s">
        <v>1602</v>
      </c>
      <c r="X189" s="14" t="s">
        <v>957</v>
      </c>
      <c r="Y189" s="18" t="s">
        <v>960</v>
      </c>
      <c r="Z189" s="18"/>
      <c r="AA189" s="269" t="s">
        <v>1603</v>
      </c>
      <c r="AB189" s="75" t="s">
        <v>948</v>
      </c>
      <c r="AC189" s="75" t="s">
        <v>609</v>
      </c>
      <c r="AD189" s="183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4" t="str">
        <f>IF(BS_CONTROLE[[#This Row],[Local - Partida]]=0, "-", BS_CONTROLE[[#This Row],[Local - Partida]])</f>
        <v>TCS</v>
      </c>
      <c r="AL189" s="324" t="str">
        <f>IF(BS_CONTROLE[[#This Row],[Local - Encerramento]]=0, "-", BS_CONTROLE[[#This Row],[Local - Encerramento]])</f>
        <v>TIN</v>
      </c>
      <c r="AM189" s="324" t="str">
        <f>IF(BS_CONTROLE[[#This Row],[Entre - Estações]]=0, "-", BS_CONTROLE[[#This Row],[Entre - Estações]])</f>
        <v>TCS-TIN</v>
      </c>
      <c r="AN189" s="324" t="str">
        <f>IF(BS_CONTROLE[[#This Row],[SB]]=0, "-", BS_CONTROLE[[#This Row],[SB]])</f>
        <v>TCSTIN</v>
      </c>
      <c r="AO189" s="325">
        <f>IF(BS_CONTROLE[[#This Row],[SUB]]=0, "-", BS_CONTROLE[[#This Row],[SUB]])</f>
        <v>74</v>
      </c>
      <c r="AP189" s="326">
        <f>IF(BS_CONTROLE[[#This Row],[KM - Inicio]]=0, "-", BS_CONTROLE[[#This Row],[KM - Inicio]])</f>
        <v>290</v>
      </c>
      <c r="AQ189" s="326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27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4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6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2"/>
      <c r="W190" s="43"/>
      <c r="X190" s="14"/>
      <c r="Y190" s="18"/>
      <c r="Z190" s="18"/>
      <c r="AA190" s="269"/>
      <c r="AB190" s="75"/>
      <c r="AC190" s="75"/>
      <c r="AD190" s="183"/>
      <c r="AE190" s="89"/>
      <c r="AF190" s="231"/>
      <c r="AG190" s="89"/>
      <c r="AH190" s="19"/>
      <c r="AI190" s="18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4" t="str">
        <f>IF(BS_CONTROLE[[#This Row],[Local - Partida]]=0, "-", BS_CONTROLE[[#This Row],[Local - Partida]])</f>
        <v>-</v>
      </c>
      <c r="AL190" s="324" t="str">
        <f>IF(BS_CONTROLE[[#This Row],[Local - Encerramento]]=0, "-", BS_CONTROLE[[#This Row],[Local - Encerramento]])</f>
        <v>-</v>
      </c>
      <c r="AM190" s="324" t="str">
        <f>IF(BS_CONTROLE[[#This Row],[Entre - Estações]]=0, "-", BS_CONTROLE[[#This Row],[Entre - Estações]])</f>
        <v>-</v>
      </c>
      <c r="AN190" s="324" t="str">
        <f>IF(BS_CONTROLE[[#This Row],[SB]]=0, "-", BS_CONTROLE[[#This Row],[SB]])</f>
        <v>-</v>
      </c>
      <c r="AO190" s="325" t="str">
        <f>IF(BS_CONTROLE[[#This Row],[SUB]]=0, "-", BS_CONTROLE[[#This Row],[SUB]])</f>
        <v>-</v>
      </c>
      <c r="AP190" s="326" t="str">
        <f>IF(BS_CONTROLE[[#This Row],[KM - Inicio]]=0, "-", BS_CONTROLE[[#This Row],[KM - Inicio]])</f>
        <v>-</v>
      </c>
      <c r="AQ190" s="326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27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4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2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68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08" t="s">
        <v>1235</v>
      </c>
      <c r="W191" s="183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3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2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4" t="str">
        <f>IF(BS_CONTROLE[[#This Row],[Local - Partida]]=0, "-", BS_CONTROLE[[#This Row],[Local - Partida]])</f>
        <v>TVI2</v>
      </c>
      <c r="AL191" s="324" t="str">
        <f>IF(BS_CONTROLE[[#This Row],[Local - Encerramento]]=0, "-", BS_CONTROLE[[#This Row],[Local - Encerramento]])</f>
        <v>TVI2</v>
      </c>
      <c r="AM191" s="324" t="str">
        <f>IF(BS_CONTROLE[[#This Row],[Entre - Estações]]=0, "-", BS_CONTROLE[[#This Row],[Entre - Estações]])</f>
        <v>TID-TVI</v>
      </c>
      <c r="AN191" s="324" t="str">
        <f>IF(BS_CONTROLE[[#This Row],[SB]]=0, "-", BS_CONTROLE[[#This Row],[SB]])</f>
        <v>201213/TID201</v>
      </c>
      <c r="AO191" s="325">
        <f>IF(BS_CONTROLE[[#This Row],[SUB]]=0, "-", BS_CONTROLE[[#This Row],[SUB]])</f>
        <v>74</v>
      </c>
      <c r="AP191" s="326">
        <f>IF(BS_CONTROLE[[#This Row],[KM - Inicio]]=0, "-", BS_CONTROLE[[#This Row],[KM - Inicio]])</f>
        <v>203</v>
      </c>
      <c r="AQ191" s="326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27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4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6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2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4" t="str">
        <f>IF(BS_CONTROLE[[#This Row],[Local - Partida]]=0, "-", BS_CONTROLE[[#This Row],[Local - Partida]])</f>
        <v>-</v>
      </c>
      <c r="AL192" s="324" t="str">
        <f>IF(BS_CONTROLE[[#This Row],[Local - Encerramento]]=0, "-", BS_CONTROLE[[#This Row],[Local - Encerramento]])</f>
        <v>-</v>
      </c>
      <c r="AM192" s="324" t="str">
        <f>IF(BS_CONTROLE[[#This Row],[Entre - Estações]]=0, "-", BS_CONTROLE[[#This Row],[Entre - Estações]])</f>
        <v>TMO-S</v>
      </c>
      <c r="AN192" s="324" t="str">
        <f>IF(BS_CONTROLE[[#This Row],[SB]]=0, "-", BS_CONTROLE[[#This Row],[SB]])</f>
        <v>TMOS</v>
      </c>
      <c r="AO192" s="325">
        <f>IF(BS_CONTROLE[[#This Row],[SUB]]=0, "-", BS_CONTROLE[[#This Row],[SUB]])</f>
        <v>74</v>
      </c>
      <c r="AP192" s="326">
        <f>IF(BS_CONTROLE[[#This Row],[KM - Inicio]]=0, "-", BS_CONTROLE[[#This Row],[KM - Inicio]])</f>
        <v>143.23400000000001</v>
      </c>
      <c r="AQ192" s="326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27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4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6">
        <v>188</v>
      </c>
      <c r="F193" s="182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08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2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4" t="str">
        <f>IF(BS_CONTROLE[[#This Row],[Local - Partida]]=0, "-", BS_CONTROLE[[#This Row],[Local - Partida]])</f>
        <v>K97TIN</v>
      </c>
      <c r="AL193" s="324" t="str">
        <f>IF(BS_CONTROLE[[#This Row],[Local - Encerramento]]=0, "-", BS_CONTROLE[[#This Row],[Local - Encerramento]])</f>
        <v>-</v>
      </c>
      <c r="AM193" s="324" t="str">
        <f>IF(BS_CONTROLE[[#This Row],[Entre - Estações]]=0, "-", BS_CONTROLE[[#This Row],[Entre - Estações]])</f>
        <v>TSP-TIN</v>
      </c>
      <c r="AN193" s="324" t="str">
        <f>IF(BS_CONTROLE[[#This Row],[SB]]=0, "-", BS_CONTROLE[[#This Row],[SB]])</f>
        <v>K97TIN</v>
      </c>
      <c r="AO193" s="325">
        <f>IF(BS_CONTROLE[[#This Row],[SUB]]=0, "-", BS_CONTROLE[[#This Row],[SUB]])</f>
        <v>74</v>
      </c>
      <c r="AP193" s="326">
        <f>IF(BS_CONTROLE[[#This Row],[KM - Inicio]]=0, "-", BS_CONTROLE[[#This Row],[KM - Inicio]])</f>
        <v>104.02</v>
      </c>
      <c r="AQ193" s="326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27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4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6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2" t="s">
        <v>1264</v>
      </c>
      <c r="W194" s="43" t="s">
        <v>1222</v>
      </c>
      <c r="X194" s="14" t="s">
        <v>957</v>
      </c>
      <c r="Y194" s="18" t="s">
        <v>960</v>
      </c>
      <c r="Z194" s="18"/>
      <c r="AA194" s="269" t="s">
        <v>1699</v>
      </c>
      <c r="AB194" s="75" t="s">
        <v>948</v>
      </c>
      <c r="AC194" s="75" t="s">
        <v>943</v>
      </c>
      <c r="AD194" s="183">
        <v>0.375</v>
      </c>
      <c r="AE194" s="89" t="s">
        <v>609</v>
      </c>
      <c r="AF194" s="231" t="s">
        <v>609</v>
      </c>
      <c r="AG194" s="89" t="s">
        <v>609</v>
      </c>
      <c r="AH194" s="19"/>
      <c r="AI194" s="182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4" t="str">
        <f>IF(BS_CONTROLE[[#This Row],[Local - Partida]]=0, "-", BS_CONTROLE[[#This Row],[Local - Partida]])</f>
        <v>ZTP1</v>
      </c>
      <c r="AL194" s="324" t="str">
        <f>IF(BS_CONTROLE[[#This Row],[Local - Encerramento]]=0, "-", BS_CONTROLE[[#This Row],[Local - Encerramento]])</f>
        <v>ZDP</v>
      </c>
      <c r="AM194" s="324" t="str">
        <f>IF(BS_CONTROLE[[#This Row],[Entre - Estações]]=0, "-", BS_CONTROLE[[#This Row],[Entre - Estações]])</f>
        <v>ZTP-ZDP</v>
      </c>
      <c r="AN194" s="324" t="str">
        <f>IF(BS_CONTROLE[[#This Row],[SB]]=0, "-", BS_CONTROLE[[#This Row],[SB]])</f>
        <v>ZTPZDP</v>
      </c>
      <c r="AO194" s="325">
        <f>IF(BS_CONTROLE[[#This Row],[SUB]]=0, "-", BS_CONTROLE[[#This Row],[SUB]])</f>
        <v>78</v>
      </c>
      <c r="AP194" s="326">
        <f>IF(BS_CONTROLE[[#This Row],[KM - Inicio]]=0, "-", BS_CONTROLE[[#This Row],[KM - Inicio]])</f>
        <v>336</v>
      </c>
      <c r="AQ194" s="326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27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4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6">
        <v>190</v>
      </c>
      <c r="F195" s="182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08" t="s">
        <v>1238</v>
      </c>
      <c r="W195" s="183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3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2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4" t="str">
        <f>IF(BS_CONTROLE[[#This Row],[Local - Partida]]=0, "-", BS_CONTROLE[[#This Row],[Local - Partida]])</f>
        <v>ZGT1</v>
      </c>
      <c r="AL195" s="324" t="str">
        <f>IF(BS_CONTROLE[[#This Row],[Local - Encerramento]]=0, "-", BS_CONTROLE[[#This Row],[Local - Encerramento]])</f>
        <v>ZGT1</v>
      </c>
      <c r="AM195" s="324" t="str">
        <f>IF(BS_CONTROLE[[#This Row],[Entre - Estações]]=0, "-", BS_CONTROLE[[#This Row],[Entre - Estações]])</f>
        <v>ZGT-ZXE</v>
      </c>
      <c r="AN195" s="324" t="str">
        <f>IF(BS_CONTROLE[[#This Row],[SB]]=0, "-", BS_CONTROLE[[#This Row],[SB]])</f>
        <v>ZGTZXE</v>
      </c>
      <c r="AO195" s="325">
        <f>IF(BS_CONTROLE[[#This Row],[SUB]]=0, "-", BS_CONTROLE[[#This Row],[SUB]])</f>
        <v>72</v>
      </c>
      <c r="AP195" s="326">
        <f>IF(BS_CONTROLE[[#This Row],[KM - Inicio]]=0, "-", BS_CONTROLE[[#This Row],[KM - Inicio]])</f>
        <v>301</v>
      </c>
      <c r="AQ195" s="326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27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4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6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3">
        <v>0.375</v>
      </c>
      <c r="P196" s="183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08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4" t="str">
        <f>IF(BS_CONTROLE[[#This Row],[Local - Partida]]=0, "-", BS_CONTROLE[[#This Row],[Local - Partida]])</f>
        <v>PITK96</v>
      </c>
      <c r="AL196" s="324" t="str">
        <f>IF(BS_CONTROLE[[#This Row],[Local - Encerramento]]=0, "-", BS_CONTROLE[[#This Row],[Local - Encerramento]])</f>
        <v>-</v>
      </c>
      <c r="AM196" s="324" t="str">
        <f>IF(BS_CONTROLE[[#This Row],[Entre - Estações]]=0, "-", BS_CONTROLE[[#This Row],[Entre - Estações]])</f>
        <v>PIT-K97</v>
      </c>
      <c r="AN196" s="324" t="str">
        <f>IF(BS_CONTROLE[[#This Row],[SB]]=0, "-", BS_CONTROLE[[#This Row],[SB]])</f>
        <v>PITK96</v>
      </c>
      <c r="AO196" s="325">
        <f>IF(BS_CONTROLE[[#This Row],[SUB]]=0, "-", BS_CONTROLE[[#This Row],[SUB]])</f>
        <v>103</v>
      </c>
      <c r="AP196" s="326">
        <f>IF(BS_CONTROLE[[#This Row],[KM - Inicio]]=0, "-", BS_CONTROLE[[#This Row],[KM - Inicio]])</f>
        <v>2097</v>
      </c>
      <c r="AQ196" s="326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27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4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6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2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2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4" t="str">
        <f>IF(BS_CONTROLE[[#This Row],[Local - Partida]]=0, "-", BS_CONTROLE[[#This Row],[Local - Partida]])</f>
        <v>-</v>
      </c>
      <c r="AL197" s="324" t="str">
        <f>IF(BS_CONTROLE[[#This Row],[Local - Encerramento]]=0, "-", BS_CONTROLE[[#This Row],[Local - Encerramento]])</f>
        <v>-</v>
      </c>
      <c r="AM197" s="324" t="str">
        <f>IF(BS_CONTROLE[[#This Row],[Entre - Estações]]=0, "-", BS_CONTROLE[[#This Row],[Entre - Estações]])</f>
        <v>-</v>
      </c>
      <c r="AN197" s="324" t="str">
        <f>IF(BS_CONTROLE[[#This Row],[SB]]=0, "-", BS_CONTROLE[[#This Row],[SB]])</f>
        <v>-</v>
      </c>
      <c r="AO197" s="325" t="str">
        <f>IF(BS_CONTROLE[[#This Row],[SUB]]=0, "-", BS_CONTROLE[[#This Row],[SUB]])</f>
        <v>-</v>
      </c>
      <c r="AP197" s="326" t="str">
        <f>IF(BS_CONTROLE[[#This Row],[KM - Inicio]]=0, "-", BS_CONTROLE[[#This Row],[KM - Inicio]])</f>
        <v>-</v>
      </c>
      <c r="AQ197" s="326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27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4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6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2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2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4" t="str">
        <f>IF(BS_CONTROLE[[#This Row],[Local - Partida]]=0, "-", BS_CONTROLE[[#This Row],[Local - Partida]])</f>
        <v>-</v>
      </c>
      <c r="AL198" s="324" t="str">
        <f>IF(BS_CONTROLE[[#This Row],[Local - Encerramento]]=0, "-", BS_CONTROLE[[#This Row],[Local - Encerramento]])</f>
        <v>-</v>
      </c>
      <c r="AM198" s="324" t="str">
        <f>IF(BS_CONTROLE[[#This Row],[Entre - Estações]]=0, "-", BS_CONTROLE[[#This Row],[Entre - Estações]])</f>
        <v>-</v>
      </c>
      <c r="AN198" s="324" t="str">
        <f>IF(BS_CONTROLE[[#This Row],[SB]]=0, "-", BS_CONTROLE[[#This Row],[SB]])</f>
        <v>-</v>
      </c>
      <c r="AO198" s="325" t="str">
        <f>IF(BS_CONTROLE[[#This Row],[SUB]]=0, "-", BS_CONTROLE[[#This Row],[SUB]])</f>
        <v>-</v>
      </c>
      <c r="AP198" s="326" t="str">
        <f>IF(BS_CONTROLE[[#This Row],[KM - Inicio]]=0, "-", BS_CONTROLE[[#This Row],[KM - Inicio]])</f>
        <v>-</v>
      </c>
      <c r="AQ198" s="326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27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4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6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2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2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4" t="str">
        <f>IF(BS_CONTROLE[[#This Row],[Local - Partida]]=0, "-", BS_CONTROLE[[#This Row],[Local - Partida]])</f>
        <v>-</v>
      </c>
      <c r="AL199" s="324" t="str">
        <f>IF(BS_CONTROLE[[#This Row],[Local - Encerramento]]=0, "-", BS_CONTROLE[[#This Row],[Local - Encerramento]])</f>
        <v>-</v>
      </c>
      <c r="AM199" s="324" t="str">
        <f>IF(BS_CONTROLE[[#This Row],[Entre - Estações]]=0, "-", BS_CONTROLE[[#This Row],[Entre - Estações]])</f>
        <v>-</v>
      </c>
      <c r="AN199" s="324" t="str">
        <f>IF(BS_CONTROLE[[#This Row],[SB]]=0, "-", BS_CONTROLE[[#This Row],[SB]])</f>
        <v>-</v>
      </c>
      <c r="AO199" s="325" t="str">
        <f>IF(BS_CONTROLE[[#This Row],[SUB]]=0, "-", BS_CONTROLE[[#This Row],[SUB]])</f>
        <v>-</v>
      </c>
      <c r="AP199" s="326" t="str">
        <f>IF(BS_CONTROLE[[#This Row],[KM - Inicio]]=0, "-", BS_CONTROLE[[#This Row],[KM - Inicio]])</f>
        <v>-</v>
      </c>
      <c r="AQ199" s="326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27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4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6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2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2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4" t="str">
        <f>IF(BS_CONTROLE[[#This Row],[Local - Partida]]=0, "-", BS_CONTROLE[[#This Row],[Local - Partida]])</f>
        <v>-</v>
      </c>
      <c r="AL200" s="324" t="str">
        <f>IF(BS_CONTROLE[[#This Row],[Local - Encerramento]]=0, "-", BS_CONTROLE[[#This Row],[Local - Encerramento]])</f>
        <v>-</v>
      </c>
      <c r="AM200" s="324" t="str">
        <f>IF(BS_CONTROLE[[#This Row],[Entre - Estações]]=0, "-", BS_CONTROLE[[#This Row],[Entre - Estações]])</f>
        <v>-</v>
      </c>
      <c r="AN200" s="324" t="str">
        <f>IF(BS_CONTROLE[[#This Row],[SB]]=0, "-", BS_CONTROLE[[#This Row],[SB]])</f>
        <v>-</v>
      </c>
      <c r="AO200" s="325" t="str">
        <f>IF(BS_CONTROLE[[#This Row],[SUB]]=0, "-", BS_CONTROLE[[#This Row],[SUB]])</f>
        <v>-</v>
      </c>
      <c r="AP200" s="326" t="str">
        <f>IF(BS_CONTROLE[[#This Row],[KM - Inicio]]=0, "-", BS_CONTROLE[[#This Row],[KM - Inicio]])</f>
        <v>-</v>
      </c>
      <c r="AQ200" s="326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27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4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6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2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2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4" t="str">
        <f>IF(BS_CONTROLE[[#This Row],[Local - Partida]]=0, "-", BS_CONTROLE[[#This Row],[Local - Partida]])</f>
        <v>-</v>
      </c>
      <c r="AL201" s="324" t="str">
        <f>IF(BS_CONTROLE[[#This Row],[Local - Encerramento]]=0, "-", BS_CONTROLE[[#This Row],[Local - Encerramento]])</f>
        <v>-</v>
      </c>
      <c r="AM201" s="324" t="str">
        <f>IF(BS_CONTROLE[[#This Row],[Entre - Estações]]=0, "-", BS_CONTROLE[[#This Row],[Entre - Estações]])</f>
        <v>-</v>
      </c>
      <c r="AN201" s="324" t="str">
        <f>IF(BS_CONTROLE[[#This Row],[SB]]=0, "-", BS_CONTROLE[[#This Row],[SB]])</f>
        <v>-</v>
      </c>
      <c r="AO201" s="325" t="str">
        <f>IF(BS_CONTROLE[[#This Row],[SUB]]=0, "-", BS_CONTROLE[[#This Row],[SUB]])</f>
        <v>-</v>
      </c>
      <c r="AP201" s="326" t="str">
        <f>IF(BS_CONTROLE[[#This Row],[KM - Inicio]]=0, "-", BS_CONTROLE[[#This Row],[KM - Inicio]])</f>
        <v>-</v>
      </c>
      <c r="AQ201" s="326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27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4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2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2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2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4" t="str">
        <f>IF(BS_CONTROLE[[#This Row],[Local - Partida]]=0, "-", BS_CONTROLE[[#This Row],[Local - Partida]])</f>
        <v xml:space="preserve">TIQ-TSA </v>
      </c>
      <c r="AL202" s="324" t="str">
        <f>IF(BS_CONTROLE[[#This Row],[Local - Encerramento]]=0, "-", BS_CONTROLE[[#This Row],[Local - Encerramento]])</f>
        <v>TGR2</v>
      </c>
      <c r="AM202" s="324" t="str">
        <f>IF(BS_CONTROLE[[#This Row],[Entre - Estações]]=0, "-", BS_CONTROLE[[#This Row],[Entre - Estações]])</f>
        <v>TIQ-TSA</v>
      </c>
      <c r="AN202" s="324" t="str">
        <f>IF(BS_CONTROLE[[#This Row],[SB]]=0, "-", BS_CONTROLE[[#This Row],[SB]])</f>
        <v>TIQTSA</v>
      </c>
      <c r="AO202" s="325">
        <f>IF(BS_CONTROLE[[#This Row],[SUB]]=0, "-", BS_CONTROLE[[#This Row],[SUB]])</f>
        <v>98</v>
      </c>
      <c r="AP202" s="326">
        <f>IF(BS_CONTROLE[[#This Row],[KM - Inicio]]=0, "-", BS_CONTROLE[[#This Row],[KM - Inicio]])</f>
        <v>620</v>
      </c>
      <c r="AQ202" s="326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27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4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6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08" t="s">
        <v>1231</v>
      </c>
      <c r="W203" s="183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3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2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4" t="str">
        <f>IF(BS_CONTROLE[[#This Row],[Local - Partida]]=0, "-", BS_CONTROLE[[#This Row],[Local - Partida]])</f>
        <v>TSF2</v>
      </c>
      <c r="AL203" s="324" t="str">
        <f>IF(BS_CONTROLE[[#This Row],[Local - Encerramento]]=0, "-", BS_CONTROLE[[#This Row],[Local - Encerramento]])</f>
        <v>TGR2</v>
      </c>
      <c r="AM203" s="324" t="str">
        <f>IF(BS_CONTROLE[[#This Row],[Entre - Estações]]=0, "-", BS_CONTROLE[[#This Row],[Entre - Estações]])</f>
        <v>TCT-TIQ</v>
      </c>
      <c r="AN203" s="324" t="str">
        <f>IF(BS_CONTROLE[[#This Row],[SB]]=0, "-", BS_CONTROLE[[#This Row],[SB]])</f>
        <v>TCTTIQ1</v>
      </c>
      <c r="AO203" s="325">
        <f>IF(BS_CONTROLE[[#This Row],[SUB]]=0, "-", BS_CONTROLE[[#This Row],[SUB]])</f>
        <v>98</v>
      </c>
      <c r="AP203" s="326">
        <f>IF(BS_CONTROLE[[#This Row],[KM - Inicio]]=0, "-", BS_CONTROLE[[#This Row],[KM - Inicio]])</f>
        <v>615</v>
      </c>
      <c r="AQ203" s="326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27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4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6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08" t="s">
        <v>1231</v>
      </c>
      <c r="W204" s="183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3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2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4" t="str">
        <f>IF(BS_CONTROLE[[#This Row],[Local - Partida]]=0, "-", BS_CONTROLE[[#This Row],[Local - Partida]])</f>
        <v>TSF1</v>
      </c>
      <c r="AL204" s="324" t="str">
        <f>IF(BS_CONTROLE[[#This Row],[Local - Encerramento]]=0, "-", BS_CONTROLE[[#This Row],[Local - Encerramento]])</f>
        <v>TSF1</v>
      </c>
      <c r="AM204" s="324" t="str">
        <f>IF(BS_CONTROLE[[#This Row],[Entre - Estações]]=0, "-", BS_CONTROLE[[#This Row],[Entre - Estações]])</f>
        <v>TAL-TIQ</v>
      </c>
      <c r="AN204" s="324" t="str">
        <f>IF(BS_CONTROLE[[#This Row],[SB]]=0, "-", BS_CONTROLE[[#This Row],[SB]])</f>
        <v>TALTIQ</v>
      </c>
      <c r="AO204" s="325">
        <f>IF(BS_CONTROLE[[#This Row],[SUB]]=0, "-", BS_CONTROLE[[#This Row],[SUB]])</f>
        <v>98</v>
      </c>
      <c r="AP204" s="326">
        <f>IF(BS_CONTROLE[[#This Row],[KM - Inicio]]=0, "-", BS_CONTROLE[[#This Row],[KM - Inicio]])</f>
        <v>690.99199999999996</v>
      </c>
      <c r="AQ204" s="326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27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4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2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68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08" t="s">
        <v>1235</v>
      </c>
      <c r="W205" s="183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3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2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4" t="str">
        <f>IF(BS_CONTROLE[[#This Row],[Local - Partida]]=0, "-", BS_CONTROLE[[#This Row],[Local - Partida]])</f>
        <v>TVI2</v>
      </c>
      <c r="AL205" s="324" t="str">
        <f>IF(BS_CONTROLE[[#This Row],[Local - Encerramento]]=0, "-", BS_CONTROLE[[#This Row],[Local - Encerramento]])</f>
        <v>TVI2</v>
      </c>
      <c r="AM205" s="324" t="str">
        <f>IF(BS_CONTROLE[[#This Row],[Entre - Estações]]=0, "-", BS_CONTROLE[[#This Row],[Entre - Estações]])</f>
        <v>TID-TVI</v>
      </c>
      <c r="AN205" s="324" t="str">
        <f>IF(BS_CONTROLE[[#This Row],[SB]]=0, "-", BS_CONTROLE[[#This Row],[SB]])</f>
        <v>201213/TID201</v>
      </c>
      <c r="AO205" s="325">
        <f>IF(BS_CONTROLE[[#This Row],[SUB]]=0, "-", BS_CONTROLE[[#This Row],[SUB]])</f>
        <v>74</v>
      </c>
      <c r="AP205" s="326">
        <f>IF(BS_CONTROLE[[#This Row],[KM - Inicio]]=0, "-", BS_CONTROLE[[#This Row],[KM - Inicio]])</f>
        <v>202</v>
      </c>
      <c r="AQ205" s="326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27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3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4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6">
        <v>201</v>
      </c>
      <c r="F206" s="182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08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2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4" t="str">
        <f>IF(BS_CONTROLE[[#This Row],[Local - Partida]]=0, "-", BS_CONTROLE[[#This Row],[Local - Partida]])</f>
        <v>TSJ135</v>
      </c>
      <c r="AL206" s="324" t="str">
        <f>IF(BS_CONTROLE[[#This Row],[Local - Encerramento]]=0, "-", BS_CONTROLE[[#This Row],[Local - Encerramento]])</f>
        <v>-</v>
      </c>
      <c r="AM206" s="324" t="str">
        <f>IF(BS_CONTROLE[[#This Row],[Entre - Estações]]=0, "-", BS_CONTROLE[[#This Row],[Entre - Estações]])</f>
        <v>TSJ</v>
      </c>
      <c r="AN206" s="324" t="str">
        <f>IF(BS_CONTROLE[[#This Row],[SB]]=0, "-", BS_CONTROLE[[#This Row],[SB]])</f>
        <v>TSJ135</v>
      </c>
      <c r="AO206" s="325">
        <f>IF(BS_CONTROLE[[#This Row],[SUB]]=0, "-", BS_CONTROLE[[#This Row],[SUB]])</f>
        <v>74</v>
      </c>
      <c r="AP206" s="326">
        <f>IF(BS_CONTROLE[[#This Row],[KM - Inicio]]=0, "-", BS_CONTROLE[[#This Row],[KM - Inicio]])</f>
        <v>126.895</v>
      </c>
      <c r="AQ206" s="326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27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4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6">
        <v>202</v>
      </c>
      <c r="F207" s="182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08" t="s">
        <v>1238</v>
      </c>
      <c r="W207" s="183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3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2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4" t="str">
        <f>IF(BS_CONTROLE[[#This Row],[Local - Partida]]=0, "-", BS_CONTROLE[[#This Row],[Local - Partida]])</f>
        <v>ZGT1</v>
      </c>
      <c r="AL207" s="324" t="str">
        <f>IF(BS_CONTROLE[[#This Row],[Local - Encerramento]]=0, "-", BS_CONTROLE[[#This Row],[Local - Encerramento]])</f>
        <v>ZGT1</v>
      </c>
      <c r="AM207" s="324" t="str">
        <f>IF(BS_CONTROLE[[#This Row],[Entre - Estações]]=0, "-", BS_CONTROLE[[#This Row],[Entre - Estações]])</f>
        <v>ZGT-ZXE</v>
      </c>
      <c r="AN207" s="324" t="str">
        <f>IF(BS_CONTROLE[[#This Row],[SB]]=0, "-", BS_CONTROLE[[#This Row],[SB]])</f>
        <v>ZGTZXE</v>
      </c>
      <c r="AO207" s="325">
        <f>IF(BS_CONTROLE[[#This Row],[SUB]]=0, "-", BS_CONTROLE[[#This Row],[SUB]])</f>
        <v>72</v>
      </c>
      <c r="AP207" s="326">
        <f>IF(BS_CONTROLE[[#This Row],[KM - Inicio]]=0, "-", BS_CONTROLE[[#This Row],[KM - Inicio]])</f>
        <v>302</v>
      </c>
      <c r="AQ207" s="326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27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5" t="s">
        <v>1711</v>
      </c>
      <c r="BK207" s="265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4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6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3">
        <v>0.375</v>
      </c>
      <c r="P208" s="183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08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2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4" t="str">
        <f>IF(BS_CONTROLE[[#This Row],[Local - Partida]]=0, "-", BS_CONTROLE[[#This Row],[Local - Partida]])</f>
        <v>PITK96</v>
      </c>
      <c r="AL208" s="324" t="str">
        <f>IF(BS_CONTROLE[[#This Row],[Local - Encerramento]]=0, "-", BS_CONTROLE[[#This Row],[Local - Encerramento]])</f>
        <v>-</v>
      </c>
      <c r="AM208" s="324" t="str">
        <f>IF(BS_CONTROLE[[#This Row],[Entre - Estações]]=0, "-", BS_CONTROLE[[#This Row],[Entre - Estações]])</f>
        <v>PIT-K97</v>
      </c>
      <c r="AN208" s="324" t="str">
        <f>IF(BS_CONTROLE[[#This Row],[SB]]=0, "-", BS_CONTROLE[[#This Row],[SB]])</f>
        <v>PITK96</v>
      </c>
      <c r="AO208" s="325">
        <f>IF(BS_CONTROLE[[#This Row],[SUB]]=0, "-", BS_CONTROLE[[#This Row],[SUB]])</f>
        <v>103</v>
      </c>
      <c r="AP208" s="326">
        <f>IF(BS_CONTROLE[[#This Row],[KM - Inicio]]=0, "-", BS_CONTROLE[[#This Row],[KM - Inicio]])</f>
        <v>2097</v>
      </c>
      <c r="AQ208" s="326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27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4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2" t="s">
        <v>623</v>
      </c>
      <c r="G209" s="9" t="str">
        <f>IF(D209="","*",VLOOKUP(F209,BS_ATIVIDADE[#All],3,FALSE))</f>
        <v>OUTROS</v>
      </c>
      <c r="H209" s="183" t="s">
        <v>1218</v>
      </c>
      <c r="I209" s="183" t="s">
        <v>597</v>
      </c>
      <c r="J209" s="231">
        <v>98</v>
      </c>
      <c r="K209" s="231">
        <v>752</v>
      </c>
      <c r="L209" s="89" t="s">
        <v>609</v>
      </c>
      <c r="M209" s="217" t="s">
        <v>1544</v>
      </c>
      <c r="N209" s="217" t="s">
        <v>1545</v>
      </c>
      <c r="O209" s="183">
        <v>0.79166666666666663</v>
      </c>
      <c r="P209" s="183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08" t="s">
        <v>1546</v>
      </c>
      <c r="W209" s="183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3">
        <v>0.25</v>
      </c>
      <c r="AE209" s="89">
        <v>9045</v>
      </c>
      <c r="AF209" s="89">
        <v>9047</v>
      </c>
      <c r="AG209" s="89" t="s">
        <v>609</v>
      </c>
      <c r="AH209" s="19"/>
      <c r="AI209" s="182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4" t="str">
        <f>IF(BS_CONTROLE[[#This Row],[Local - Partida]]=0, "-", BS_CONTROLE[[#This Row],[Local - Partida]])</f>
        <v>752RVD</v>
      </c>
      <c r="AL209" s="324" t="str">
        <f>IF(BS_CONTROLE[[#This Row],[Local - Encerramento]]=0, "-", BS_CONTROLE[[#This Row],[Local - Encerramento]])</f>
        <v>TGR2</v>
      </c>
      <c r="AM209" s="324" t="str">
        <f>IF(BS_CONTROLE[[#This Row],[Entre - Estações]]=0, "-", BS_CONTROLE[[#This Row],[Entre - Estações]])</f>
        <v>TRO-TGR</v>
      </c>
      <c r="AN209" s="324" t="str">
        <f>IF(BS_CONTROLE[[#This Row],[SB]]=0, "-", BS_CONTROLE[[#This Row],[SB]])</f>
        <v>TROTGR</v>
      </c>
      <c r="AO209" s="325">
        <f>IF(BS_CONTROLE[[#This Row],[SUB]]=0, "-", BS_CONTROLE[[#This Row],[SUB]])</f>
        <v>98</v>
      </c>
      <c r="AP209" s="326">
        <f>IF(BS_CONTROLE[[#This Row],[KM - Inicio]]=0, "-", BS_CONTROLE[[#This Row],[KM - Inicio]])</f>
        <v>752</v>
      </c>
      <c r="AQ209" s="326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27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4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6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08" t="s">
        <v>1231</v>
      </c>
      <c r="W210" s="183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3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2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4" t="str">
        <f>IF(BS_CONTROLE[[#This Row],[Local - Partida]]=0, "-", BS_CONTROLE[[#This Row],[Local - Partida]])</f>
        <v>TGR2</v>
      </c>
      <c r="AL210" s="324" t="str">
        <f>IF(BS_CONTROLE[[#This Row],[Local - Encerramento]]=0, "-", BS_CONTROLE[[#This Row],[Local - Encerramento]])</f>
        <v>TGR2</v>
      </c>
      <c r="AM210" s="324" t="str">
        <f>IF(BS_CONTROLE[[#This Row],[Entre - Estações]]=0, "-", BS_CONTROLE[[#This Row],[Entre - Estações]])</f>
        <v>TEP</v>
      </c>
      <c r="AN210" s="324" t="str">
        <f>IF(BS_CONTROLE[[#This Row],[SB]]=0, "-", BS_CONTROLE[[#This Row],[SB]])</f>
        <v>TEP1</v>
      </c>
      <c r="AO210" s="325">
        <f>IF(BS_CONTROLE[[#This Row],[SUB]]=0, "-", BS_CONTROLE[[#This Row],[SUB]])</f>
        <v>98</v>
      </c>
      <c r="AP210" s="326">
        <f>IF(BS_CONTROLE[[#This Row],[KM - Inicio]]=0, "-", BS_CONTROLE[[#This Row],[KM - Inicio]])</f>
        <v>565</v>
      </c>
      <c r="AQ210" s="326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27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3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4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2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2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4" t="str">
        <f>IF(BS_CONTROLE[[#This Row],[Local - Partida]]=0, "-", BS_CONTROLE[[#This Row],[Local - Partida]])</f>
        <v>TGR2</v>
      </c>
      <c r="AL211" s="324" t="str">
        <f>IF(BS_CONTROLE[[#This Row],[Local - Encerramento]]=0, "-", BS_CONTROLE[[#This Row],[Local - Encerramento]])</f>
        <v>THE</v>
      </c>
      <c r="AM211" s="324" t="str">
        <f>IF(BS_CONTROLE[[#This Row],[Entre - Estações]]=0, "-", BS_CONTROLE[[#This Row],[Entre - Estações]])</f>
        <v>TGR-THE</v>
      </c>
      <c r="AN211" s="324" t="str">
        <f>IF(BS_CONTROLE[[#This Row],[SB]]=0, "-", BS_CONTROLE[[#This Row],[SB]])</f>
        <v>TGRTHE</v>
      </c>
      <c r="AO211" s="325">
        <f>IF(BS_CONTROLE[[#This Row],[SUB]]=0, "-", BS_CONTROLE[[#This Row],[SUB]])</f>
        <v>98</v>
      </c>
      <c r="AP211" s="326">
        <f>IF(BS_CONTROLE[[#This Row],[KM - Inicio]]=0, "-", BS_CONTROLE[[#This Row],[KM - Inicio]])</f>
        <v>500</v>
      </c>
      <c r="AQ211" s="326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27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4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2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68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08" t="s">
        <v>1235</v>
      </c>
      <c r="W212" s="183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3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2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4" t="str">
        <f>IF(BS_CONTROLE[[#This Row],[Local - Partida]]=0, "-", BS_CONTROLE[[#This Row],[Local - Partida]])</f>
        <v>TVI2</v>
      </c>
      <c r="AL212" s="324" t="str">
        <f>IF(BS_CONTROLE[[#This Row],[Local - Encerramento]]=0, "-", BS_CONTROLE[[#This Row],[Local - Encerramento]])</f>
        <v>TVI2</v>
      </c>
      <c r="AM212" s="324" t="str">
        <f>IF(BS_CONTROLE[[#This Row],[Entre - Estações]]=0, "-", BS_CONTROLE[[#This Row],[Entre - Estações]])</f>
        <v>TID-TVI</v>
      </c>
      <c r="AN212" s="324" t="str">
        <f>IF(BS_CONTROLE[[#This Row],[SB]]=0, "-", BS_CONTROLE[[#This Row],[SB]])</f>
        <v>201213/TID201</v>
      </c>
      <c r="AO212" s="325">
        <f>IF(BS_CONTROLE[[#This Row],[SUB]]=0, "-", BS_CONTROLE[[#This Row],[SUB]])</f>
        <v>74</v>
      </c>
      <c r="AP212" s="326">
        <f>IF(BS_CONTROLE[[#This Row],[KM - Inicio]]=0, "-", BS_CONTROLE[[#This Row],[KM - Inicio]])</f>
        <v>202</v>
      </c>
      <c r="AQ212" s="326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27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3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4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6">
        <v>208</v>
      </c>
      <c r="F213" s="182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08" t="s">
        <v>1238</v>
      </c>
      <c r="W213" s="183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3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2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4" t="str">
        <f>IF(BS_CONTROLE[[#This Row],[Local - Partida]]=0, "-", BS_CONTROLE[[#This Row],[Local - Partida]])</f>
        <v>ZGT1</v>
      </c>
      <c r="AL213" s="324" t="str">
        <f>IF(BS_CONTROLE[[#This Row],[Local - Encerramento]]=0, "-", BS_CONTROLE[[#This Row],[Local - Encerramento]])</f>
        <v>ZGT1</v>
      </c>
      <c r="AM213" s="324" t="str">
        <f>IF(BS_CONTROLE[[#This Row],[Entre - Estações]]=0, "-", BS_CONTROLE[[#This Row],[Entre - Estações]])</f>
        <v>ZGT-ZXE</v>
      </c>
      <c r="AN213" s="324" t="str">
        <f>IF(BS_CONTROLE[[#This Row],[SB]]=0, "-", BS_CONTROLE[[#This Row],[SB]])</f>
        <v>ZGTZXE</v>
      </c>
      <c r="AO213" s="325">
        <f>IF(BS_CONTROLE[[#This Row],[SUB]]=0, "-", BS_CONTROLE[[#This Row],[SUB]])</f>
        <v>72</v>
      </c>
      <c r="AP213" s="326">
        <f>IF(BS_CONTROLE[[#This Row],[KM - Inicio]]=0, "-", BS_CONTROLE[[#This Row],[KM - Inicio]])</f>
        <v>303</v>
      </c>
      <c r="AQ213" s="326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27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5" t="s">
        <v>1722</v>
      </c>
      <c r="BK213" s="265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4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6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2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2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4" t="str">
        <f>IF(BS_CONTROLE[[#This Row],[Local - Partida]]=0, "-", BS_CONTROLE[[#This Row],[Local - Partida]])</f>
        <v>-</v>
      </c>
      <c r="AL214" s="324" t="str">
        <f>IF(BS_CONTROLE[[#This Row],[Local - Encerramento]]=0, "-", BS_CONTROLE[[#This Row],[Local - Encerramento]])</f>
        <v>-</v>
      </c>
      <c r="AM214" s="324" t="str">
        <f>IF(BS_CONTROLE[[#This Row],[Entre - Estações]]=0, "-", BS_CONTROLE[[#This Row],[Entre - Estações]])</f>
        <v>-</v>
      </c>
      <c r="AN214" s="324" t="str">
        <f>IF(BS_CONTROLE[[#This Row],[SB]]=0, "-", BS_CONTROLE[[#This Row],[SB]])</f>
        <v>-</v>
      </c>
      <c r="AO214" s="325" t="str">
        <f>IF(BS_CONTROLE[[#This Row],[SUB]]=0, "-", BS_CONTROLE[[#This Row],[SUB]])</f>
        <v>-</v>
      </c>
      <c r="AP214" s="326" t="str">
        <f>IF(BS_CONTROLE[[#This Row],[KM - Inicio]]=0, "-", BS_CONTROLE[[#This Row],[KM - Inicio]])</f>
        <v>-</v>
      </c>
      <c r="AQ214" s="326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27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4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6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2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2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4" t="str">
        <f>IF(BS_CONTROLE[[#This Row],[Local - Partida]]=0, "-", BS_CONTROLE[[#This Row],[Local - Partida]])</f>
        <v>-</v>
      </c>
      <c r="AL215" s="324" t="str">
        <f>IF(BS_CONTROLE[[#This Row],[Local - Encerramento]]=0, "-", BS_CONTROLE[[#This Row],[Local - Encerramento]])</f>
        <v>-</v>
      </c>
      <c r="AM215" s="324" t="str">
        <f>IF(BS_CONTROLE[[#This Row],[Entre - Estações]]=0, "-", BS_CONTROLE[[#This Row],[Entre - Estações]])</f>
        <v>-</v>
      </c>
      <c r="AN215" s="324" t="str">
        <f>IF(BS_CONTROLE[[#This Row],[SB]]=0, "-", BS_CONTROLE[[#This Row],[SB]])</f>
        <v>-</v>
      </c>
      <c r="AO215" s="325" t="str">
        <f>IF(BS_CONTROLE[[#This Row],[SUB]]=0, "-", BS_CONTROLE[[#This Row],[SUB]])</f>
        <v>-</v>
      </c>
      <c r="AP215" s="326" t="str">
        <f>IF(BS_CONTROLE[[#This Row],[KM - Inicio]]=0, "-", BS_CONTROLE[[#This Row],[KM - Inicio]])</f>
        <v>-</v>
      </c>
      <c r="AQ215" s="326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27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4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6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2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4" t="str">
        <f>IF(BS_CONTROLE[[#This Row],[Local - Partida]]=0, "-", BS_CONTROLE[[#This Row],[Local - Partida]])</f>
        <v>TBES</v>
      </c>
      <c r="AL216" s="324" t="str">
        <f>IF(BS_CONTROLE[[#This Row],[Local - Encerramento]]=0, "-", BS_CONTROLE[[#This Row],[Local - Encerramento]])</f>
        <v>-</v>
      </c>
      <c r="AM216" s="324" t="str">
        <f>IF(BS_CONTROLE[[#This Row],[Entre - Estações]]=0, "-", BS_CONTROLE[[#This Row],[Entre - Estações]])</f>
        <v>TBE-S</v>
      </c>
      <c r="AN216" s="324" t="str">
        <f>IF(BS_CONTROLE[[#This Row],[SB]]=0, "-", BS_CONTROLE[[#This Row],[SB]])</f>
        <v>TBES</v>
      </c>
      <c r="AO216" s="325">
        <f>IF(BS_CONTROLE[[#This Row],[SUB]]=0, "-", BS_CONTROLE[[#This Row],[SUB]])</f>
        <v>98</v>
      </c>
      <c r="AP216" s="326">
        <f>IF(BS_CONTROLE[[#This Row],[KM - Inicio]]=0, "-", BS_CONTROLE[[#This Row],[KM - Inicio]])</f>
        <v>529.1</v>
      </c>
      <c r="AQ216" s="326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27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4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6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08" t="s">
        <v>1231</v>
      </c>
      <c r="W217" s="272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3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2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4" t="str">
        <f>IF(BS_CONTROLE[[#This Row],[Local - Partida]]=0, "-", BS_CONTROLE[[#This Row],[Local - Partida]])</f>
        <v>TGR2</v>
      </c>
      <c r="AL217" s="324" t="str">
        <f>IF(BS_CONTROLE[[#This Row],[Local - Encerramento]]=0, "-", BS_CONTROLE[[#This Row],[Local - Encerramento]])</f>
        <v>TIQ</v>
      </c>
      <c r="AM217" s="324" t="str">
        <f>IF(BS_CONTROLE[[#This Row],[Entre - Estações]]=0, "-", BS_CONTROLE[[#This Row],[Entre - Estações]])</f>
        <v>TEP</v>
      </c>
      <c r="AN217" s="324" t="str">
        <f>IF(BS_CONTROLE[[#This Row],[SB]]=0, "-", BS_CONTROLE[[#This Row],[SB]])</f>
        <v>TEP1</v>
      </c>
      <c r="AO217" s="325">
        <f>IF(BS_CONTROLE[[#This Row],[SUB]]=0, "-", BS_CONTROLE[[#This Row],[SUB]])</f>
        <v>98</v>
      </c>
      <c r="AP217" s="326">
        <f>IF(BS_CONTROLE[[#This Row],[KM - Inicio]]=0, "-", BS_CONTROLE[[#This Row],[KM - Inicio]])</f>
        <v>565</v>
      </c>
      <c r="AQ217" s="326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27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3" t="s">
        <v>1727</v>
      </c>
      <c r="BK217" s="233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3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4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2" t="s">
        <v>838</v>
      </c>
      <c r="E218" s="236">
        <v>213</v>
      </c>
      <c r="F218" s="182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08" t="s">
        <v>1546</v>
      </c>
      <c r="W218" s="183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3">
        <v>0.75</v>
      </c>
      <c r="AE218" s="89">
        <v>9041</v>
      </c>
      <c r="AF218" s="89">
        <v>9046</v>
      </c>
      <c r="AG218" s="89" t="s">
        <v>609</v>
      </c>
      <c r="AH218" s="19"/>
      <c r="AI218" s="182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4" t="str">
        <f>IF(BS_CONTROLE[[#This Row],[Local - Partida]]=0, "-", BS_CONTROLE[[#This Row],[Local - Partida]])</f>
        <v>TGR2</v>
      </c>
      <c r="AL218" s="324" t="str">
        <f>IF(BS_CONTROLE[[#This Row],[Local - Encerramento]]=0, "-", BS_CONTROLE[[#This Row],[Local - Encerramento]])</f>
        <v>752TVD</v>
      </c>
      <c r="AM218" s="324" t="str">
        <f>IF(BS_CONTROLE[[#This Row],[Entre - Estações]]=0, "-", BS_CONTROLE[[#This Row],[Entre - Estações]])</f>
        <v>TGR-TRO</v>
      </c>
      <c r="AN218" s="324" t="str">
        <f>IF(BS_CONTROLE[[#This Row],[SB]]=0, "-", BS_CONTROLE[[#This Row],[SB]])</f>
        <v>TGRTRO</v>
      </c>
      <c r="AO218" s="325">
        <f>IF(BS_CONTROLE[[#This Row],[SUB]]=0, "-", BS_CONTROLE[[#This Row],[SUB]])</f>
        <v>98</v>
      </c>
      <c r="AP218" s="326">
        <f>IF(BS_CONTROLE[[#This Row],[KM - Inicio]]=0, "-", BS_CONTROLE[[#This Row],[KM - Inicio]])</f>
        <v>502</v>
      </c>
      <c r="AQ218" s="326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27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4" t="s">
        <v>1732</v>
      </c>
      <c r="BK218" s="184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0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4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6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2"/>
      <c r="W219" s="43"/>
      <c r="X219" s="232"/>
      <c r="Y219" s="18"/>
      <c r="Z219" s="18"/>
      <c r="AA219" s="313"/>
      <c r="AB219" s="75"/>
      <c r="AC219" s="75"/>
      <c r="AD219" s="43"/>
      <c r="AE219" s="80"/>
      <c r="AF219" s="80"/>
      <c r="AG219" s="80"/>
      <c r="AH219" s="19"/>
      <c r="AI219" s="18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4" t="str">
        <f>IF(BS_CONTROLE[[#This Row],[Local - Partida]]=0, "-", BS_CONTROLE[[#This Row],[Local - Partida]])</f>
        <v>-</v>
      </c>
      <c r="AL219" s="324" t="str">
        <f>IF(BS_CONTROLE[[#This Row],[Local - Encerramento]]=0, "-", BS_CONTROLE[[#This Row],[Local - Encerramento]])</f>
        <v>-</v>
      </c>
      <c r="AM219" s="324" t="str">
        <f>IF(BS_CONTROLE[[#This Row],[Entre - Estações]]=0, "-", BS_CONTROLE[[#This Row],[Entre - Estações]])</f>
        <v>-</v>
      </c>
      <c r="AN219" s="324" t="str">
        <f>IF(BS_CONTROLE[[#This Row],[SB]]=0, "-", BS_CONTROLE[[#This Row],[SB]])</f>
        <v>-</v>
      </c>
      <c r="AO219" s="325" t="str">
        <f>IF(BS_CONTROLE[[#This Row],[SUB]]=0, "-", BS_CONTROLE[[#This Row],[SUB]])</f>
        <v>-</v>
      </c>
      <c r="AP219" s="326" t="str">
        <f>IF(BS_CONTROLE[[#This Row],[KM - Inicio]]=0, "-", BS_CONTROLE[[#This Row],[KM - Inicio]])</f>
        <v>-</v>
      </c>
      <c r="AQ219" s="326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27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4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6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2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3">
        <v>0.33333333333333331</v>
      </c>
      <c r="AE220" s="89">
        <v>9346</v>
      </c>
      <c r="AF220" s="89">
        <v>9372</v>
      </c>
      <c r="AG220" s="89">
        <v>11</v>
      </c>
      <c r="AH220" s="19"/>
      <c r="AI220" s="182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4" t="str">
        <f>IF(BS_CONTROLE[[#This Row],[Local - Partida]]=0, "-", BS_CONTROLE[[#This Row],[Local - Partida]])</f>
        <v>TOM2</v>
      </c>
      <c r="AL220" s="324" t="str">
        <f>IF(BS_CONTROLE[[#This Row],[Local - Encerramento]]=0, "-", BS_CONTROLE[[#This Row],[Local - Encerramento]])</f>
        <v>TOM2</v>
      </c>
      <c r="AM220" s="324" t="str">
        <f>IF(BS_CONTROLE[[#This Row],[Entre - Estações]]=0, "-", BS_CONTROLE[[#This Row],[Entre - Estações]])</f>
        <v>TOM-TPC</v>
      </c>
      <c r="AN220" s="324" t="str">
        <f>IF(BS_CONTROLE[[#This Row],[SB]]=0, "-", BS_CONTROLE[[#This Row],[SB]])</f>
        <v>TOM416</v>
      </c>
      <c r="AO220" s="325">
        <f>IF(BS_CONTROLE[[#This Row],[SUB]]=0, "-", BS_CONTROLE[[#This Row],[SUB]])</f>
        <v>74</v>
      </c>
      <c r="AP220" s="326">
        <f>IF(BS_CONTROLE[[#This Row],[KM - Inicio]]=0, "-", BS_CONTROLE[[#This Row],[KM - Inicio]])</f>
        <v>414</v>
      </c>
      <c r="AQ220" s="326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27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4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2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2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2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4" t="str">
        <f>IF(BS_CONTROLE[[#This Row],[Local - Partida]]=0, "-", BS_CONTROLE[[#This Row],[Local - Partida]])</f>
        <v>THE2</v>
      </c>
      <c r="AL221" s="324" t="str">
        <f>IF(BS_CONTROLE[[#This Row],[Local - Encerramento]]=0, "-", BS_CONTROLE[[#This Row],[Local - Encerramento]])</f>
        <v>TVI2</v>
      </c>
      <c r="AM221" s="324" t="str">
        <f>IF(BS_CONTROLE[[#This Row],[Entre - Estações]]=0, "-", BS_CONTROLE[[#This Row],[Entre - Estações]])</f>
        <v>TRC-THE</v>
      </c>
      <c r="AN221" s="324" t="str">
        <f>IF(BS_CONTROLE[[#This Row],[SB]]=0, "-", BS_CONTROLE[[#This Row],[SB]])</f>
        <v>294THE</v>
      </c>
      <c r="AO221" s="325">
        <f>IF(BS_CONTROLE[[#This Row],[SUB]]=0, "-", BS_CONTROLE[[#This Row],[SUB]])</f>
        <v>74</v>
      </c>
      <c r="AP221" s="326">
        <f>IF(BS_CONTROLE[[#This Row],[KM - Inicio]]=0, "-", BS_CONTROLE[[#This Row],[KM - Inicio]])</f>
        <v>300</v>
      </c>
      <c r="AQ221" s="326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27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4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2" t="s">
        <v>813</v>
      </c>
      <c r="E222" s="236">
        <v>217</v>
      </c>
      <c r="F222" s="182" t="s">
        <v>715</v>
      </c>
      <c r="G222" s="167" t="str">
        <f>IF(D222="","*",VLOOKUP(F222,BS_ATIVIDADE[#All],3,FALSE))</f>
        <v>MECANIZAÇÃO - SOCADORA</v>
      </c>
      <c r="H222" s="183" t="s">
        <v>254</v>
      </c>
      <c r="I222" s="183" t="s">
        <v>254</v>
      </c>
      <c r="J222" s="231">
        <v>74</v>
      </c>
      <c r="K222" s="16">
        <v>200</v>
      </c>
      <c r="L222" s="80">
        <v>190</v>
      </c>
      <c r="M222" s="23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2" t="s">
        <v>1607</v>
      </c>
      <c r="O222" s="183">
        <v>0.375</v>
      </c>
      <c r="P222" s="183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2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2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4" t="str">
        <f>IF(BS_CONTROLE[[#This Row],[Local - Partida]]=0, "-", BS_CONTROLE[[#This Row],[Local - Partida]])</f>
        <v>TVI2</v>
      </c>
      <c r="AL222" s="324" t="str">
        <f>IF(BS_CONTROLE[[#This Row],[Local - Encerramento]]=0, "-", BS_CONTROLE[[#This Row],[Local - Encerramento]])</f>
        <v>TVI2</v>
      </c>
      <c r="AM222" s="324" t="str">
        <f>IF(BS_CONTROLE[[#This Row],[Entre - Estações]]=0, "-", BS_CONTROLE[[#This Row],[Entre - Estações]])</f>
        <v>TID-TVI</v>
      </c>
      <c r="AN222" s="324" t="str">
        <f>IF(BS_CONTROLE[[#This Row],[SB]]=0, "-", BS_CONTROLE[[#This Row],[SB]])</f>
        <v>201213/TID201</v>
      </c>
      <c r="AO222" s="325">
        <f>IF(BS_CONTROLE[[#This Row],[SUB]]=0, "-", BS_CONTROLE[[#This Row],[SUB]])</f>
        <v>74</v>
      </c>
      <c r="AP222" s="326">
        <f>IF(BS_CONTROLE[[#This Row],[KM - Inicio]]=0, "-", BS_CONTROLE[[#This Row],[KM - Inicio]])</f>
        <v>200</v>
      </c>
      <c r="AQ222" s="326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27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4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6">
        <v>218</v>
      </c>
      <c r="F223" s="75" t="s">
        <v>631</v>
      </c>
      <c r="G223" s="9" t="str">
        <f>IF(D223="","*",VLOOKUP(F223,BS_ATIVIDADE[#All],3,FALSE))</f>
        <v>DETECÇÃO</v>
      </c>
      <c r="H223" s="183" t="s">
        <v>1740</v>
      </c>
      <c r="I223" s="183" t="s">
        <v>1313</v>
      </c>
      <c r="J223" s="231">
        <v>74</v>
      </c>
      <c r="K223" s="231">
        <v>227</v>
      </c>
      <c r="L223" s="89" t="s">
        <v>609</v>
      </c>
      <c r="M223" s="231" t="s">
        <v>1741</v>
      </c>
      <c r="N223" s="231" t="s">
        <v>1742</v>
      </c>
      <c r="O223" s="183">
        <v>0.3125</v>
      </c>
      <c r="P223" s="183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08" t="s">
        <v>1273</v>
      </c>
      <c r="W223" s="183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3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2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4" t="str">
        <f>IF(BS_CONTROLE[[#This Row],[Local - Partida]]=0, "-", BS_CONTROLE[[#This Row],[Local - Partida]])</f>
        <v xml:space="preserve">TVI </v>
      </c>
      <c r="AL223" s="324" t="str">
        <f>IF(BS_CONTROLE[[#This Row],[Local - Encerramento]]=0, "-", BS_CONTROLE[[#This Row],[Local - Encerramento]])</f>
        <v>TMI</v>
      </c>
      <c r="AM223" s="324" t="str">
        <f>IF(BS_CONTROLE[[#This Row],[Entre - Estações]]=0, "-", BS_CONTROLE[[#This Row],[Entre - Estações]])</f>
        <v>TVI-TMI</v>
      </c>
      <c r="AN223" s="324" t="str">
        <f>IF(BS_CONTROLE[[#This Row],[SB]]=0, "-", BS_CONTROLE[[#This Row],[SB]])</f>
        <v>TVITMI</v>
      </c>
      <c r="AO223" s="325">
        <f>IF(BS_CONTROLE[[#This Row],[SUB]]=0, "-", BS_CONTROLE[[#This Row],[SUB]])</f>
        <v>74</v>
      </c>
      <c r="AP223" s="326">
        <f>IF(BS_CONTROLE[[#This Row],[KM - Inicio]]=0, "-", BS_CONTROLE[[#This Row],[KM - Inicio]])</f>
        <v>227</v>
      </c>
      <c r="AQ223" s="326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27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4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6">
        <v>219</v>
      </c>
      <c r="F224" s="182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08" t="s">
        <v>1249</v>
      </c>
      <c r="W224" s="43" t="s">
        <v>1709</v>
      </c>
      <c r="X224" s="14" t="s">
        <v>957</v>
      </c>
      <c r="Y224" s="18"/>
      <c r="Z224" s="18" t="s">
        <v>958</v>
      </c>
      <c r="AA224" s="313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2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4" t="str">
        <f>IF(BS_CONTROLE[[#This Row],[Local - Partida]]=0, "-", BS_CONTROLE[[#This Row],[Local - Partida]])</f>
        <v>TMO155</v>
      </c>
      <c r="AL224" s="324" t="str">
        <f>IF(BS_CONTROLE[[#This Row],[Local - Encerramento]]=0, "-", BS_CONTROLE[[#This Row],[Local - Encerramento]])</f>
        <v>-</v>
      </c>
      <c r="AM224" s="324" t="str">
        <f>IF(BS_CONTROLE[[#This Row],[Entre - Estações]]=0, "-", BS_CONTROLE[[#This Row],[Entre - Estações]])</f>
        <v>TMO-TCE</v>
      </c>
      <c r="AN224" s="324" t="str">
        <f>IF(BS_CONTROLE[[#This Row],[SB]]=0, "-", BS_CONTROLE[[#This Row],[SB]])</f>
        <v>TMO155</v>
      </c>
      <c r="AO224" s="325">
        <f>IF(BS_CONTROLE[[#This Row],[SUB]]=0, "-", BS_CONTROLE[[#This Row],[SUB]])</f>
        <v>74</v>
      </c>
      <c r="AP224" s="326">
        <f>IF(BS_CONTROLE[[#This Row],[KM - Inicio]]=0, "-", BS_CONTROLE[[#This Row],[KM - Inicio]])</f>
        <v>147.44</v>
      </c>
      <c r="AQ224" s="326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27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4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6">
        <v>220</v>
      </c>
      <c r="F225" s="182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68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08" t="s">
        <v>1235</v>
      </c>
      <c r="W225" s="183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3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4" t="str">
        <f>IF(BS_CONTROLE[[#This Row],[Local - Partida]]=0, "-", BS_CONTROLE[[#This Row],[Local - Partida]])</f>
        <v>-</v>
      </c>
      <c r="AL225" s="324" t="str">
        <f>IF(BS_CONTROLE[[#This Row],[Local - Encerramento]]=0, "-", BS_CONTROLE[[#This Row],[Local - Encerramento]])</f>
        <v>-</v>
      </c>
      <c r="AM225" s="324" t="str">
        <f>IF(BS_CONTROLE[[#This Row],[Entre - Estações]]=0, "-", BS_CONTROLE[[#This Row],[Entre - Estações]])</f>
        <v>-</v>
      </c>
      <c r="AN225" s="324" t="str">
        <f>IF(BS_CONTROLE[[#This Row],[SB]]=0, "-", BS_CONTROLE[[#This Row],[SB]])</f>
        <v>-</v>
      </c>
      <c r="AO225" s="325" t="str">
        <f>IF(BS_CONTROLE[[#This Row],[SUB]]=0, "-", BS_CONTROLE[[#This Row],[SUB]])</f>
        <v>-</v>
      </c>
      <c r="AP225" s="326" t="str">
        <f>IF(BS_CONTROLE[[#This Row],[KM - Inicio]]=0, "-", BS_CONTROLE[[#This Row],[KM - Inicio]])</f>
        <v>-</v>
      </c>
      <c r="AQ225" s="326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27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4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6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08" t="s">
        <v>1257</v>
      </c>
      <c r="W226" s="43" t="s">
        <v>1747</v>
      </c>
      <c r="X226" s="14" t="s">
        <v>957</v>
      </c>
      <c r="Y226" s="18"/>
      <c r="Z226" s="18" t="s">
        <v>953</v>
      </c>
      <c r="AA226" s="269" t="s">
        <v>1603</v>
      </c>
      <c r="AB226" s="75" t="s">
        <v>948</v>
      </c>
      <c r="AC226" s="75" t="s">
        <v>609</v>
      </c>
      <c r="AD226" s="183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2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4" t="str">
        <f>IF(BS_CONTROLE[[#This Row],[Local - Partida]]=0, "-", BS_CONTROLE[[#This Row],[Local - Partida]])</f>
        <v>TIN2</v>
      </c>
      <c r="AL226" s="324" t="str">
        <f>IF(BS_CONTROLE[[#This Row],[Local - Encerramento]]=0, "-", BS_CONTROLE[[#This Row],[Local - Encerramento]])</f>
        <v>TIN2</v>
      </c>
      <c r="AM226" s="324" t="str">
        <f>IF(BS_CONTROLE[[#This Row],[Entre - Estações]]=0, "-", BS_CONTROLE[[#This Row],[Entre - Estações]])</f>
        <v>TSP-TIN</v>
      </c>
      <c r="AN226" s="324" t="str">
        <f>IF(BS_CONTROLE[[#This Row],[SB]]=0, "-", BS_CONTROLE[[#This Row],[SB]])</f>
        <v>TSPK97</v>
      </c>
      <c r="AO226" s="325">
        <f>IF(BS_CONTROLE[[#This Row],[SUB]]=0, "-", BS_CONTROLE[[#This Row],[SUB]])</f>
        <v>74</v>
      </c>
      <c r="AP226" s="326">
        <f>IF(BS_CONTROLE[[#This Row],[KM - Inicio]]=0, "-", BS_CONTROLE[[#This Row],[KM - Inicio]])</f>
        <v>87.274000000000001</v>
      </c>
      <c r="AQ226" s="326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27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4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6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2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2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4" t="str">
        <f>IF(BS_CONTROLE[[#This Row],[Local - Partida]]=0, "-", BS_CONTROLE[[#This Row],[Local - Partida]])</f>
        <v>-</v>
      </c>
      <c r="AL227" s="324" t="str">
        <f>IF(BS_CONTROLE[[#This Row],[Local - Encerramento]]=0, "-", BS_CONTROLE[[#This Row],[Local - Encerramento]])</f>
        <v>-</v>
      </c>
      <c r="AM227" s="324" t="str">
        <f>IF(BS_CONTROLE[[#This Row],[Entre - Estações]]=0, "-", BS_CONTROLE[[#This Row],[Entre - Estações]])</f>
        <v>-</v>
      </c>
      <c r="AN227" s="324" t="str">
        <f>IF(BS_CONTROLE[[#This Row],[SB]]=0, "-", BS_CONTROLE[[#This Row],[SB]])</f>
        <v>-</v>
      </c>
      <c r="AO227" s="325" t="str">
        <f>IF(BS_CONTROLE[[#This Row],[SUB]]=0, "-", BS_CONTROLE[[#This Row],[SUB]])</f>
        <v>-</v>
      </c>
      <c r="AP227" s="326" t="str">
        <f>IF(BS_CONTROLE[[#This Row],[KM - Inicio]]=0, "-", BS_CONTROLE[[#This Row],[KM - Inicio]])</f>
        <v>-</v>
      </c>
      <c r="AQ227" s="326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27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4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6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2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2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4" t="str">
        <f>IF(BS_CONTROLE[[#This Row],[Local - Partida]]=0, "-", BS_CONTROLE[[#This Row],[Local - Partida]])</f>
        <v>-</v>
      </c>
      <c r="AL228" s="324" t="str">
        <f>IF(BS_CONTROLE[[#This Row],[Local - Encerramento]]=0, "-", BS_CONTROLE[[#This Row],[Local - Encerramento]])</f>
        <v>-</v>
      </c>
      <c r="AM228" s="324" t="str">
        <f>IF(BS_CONTROLE[[#This Row],[Entre - Estações]]=0, "-", BS_CONTROLE[[#This Row],[Entre - Estações]])</f>
        <v>-</v>
      </c>
      <c r="AN228" s="324" t="str">
        <f>IF(BS_CONTROLE[[#This Row],[SB]]=0, "-", BS_CONTROLE[[#This Row],[SB]])</f>
        <v>-</v>
      </c>
      <c r="AO228" s="325" t="str">
        <f>IF(BS_CONTROLE[[#This Row],[SUB]]=0, "-", BS_CONTROLE[[#This Row],[SUB]])</f>
        <v>-</v>
      </c>
      <c r="AP228" s="326" t="str">
        <f>IF(BS_CONTROLE[[#This Row],[KM - Inicio]]=0, "-", BS_CONTROLE[[#This Row],[KM - Inicio]])</f>
        <v>-</v>
      </c>
      <c r="AQ228" s="326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27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4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6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1">
        <v>190</v>
      </c>
      <c r="L229" s="89" t="s">
        <v>609</v>
      </c>
      <c r="M229" s="16" t="s">
        <v>1748</v>
      </c>
      <c r="N229" s="16" t="s">
        <v>1749</v>
      </c>
      <c r="O229" s="183">
        <v>0.39583333333333331</v>
      </c>
      <c r="P229" s="183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2" t="s">
        <v>1264</v>
      </c>
      <c r="W229" s="43" t="s">
        <v>1750</v>
      </c>
      <c r="X229" s="232" t="s">
        <v>957</v>
      </c>
      <c r="Y229" s="18"/>
      <c r="Z229" s="18" t="s">
        <v>962</v>
      </c>
      <c r="AA229" s="313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2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4" t="str">
        <f>IF(BS_CONTROLE[[#This Row],[Local - Partida]]=0, "-", BS_CONTROLE[[#This Row],[Local - Partida]])</f>
        <v>ZFH</v>
      </c>
      <c r="AL229" s="324" t="str">
        <f>IF(BS_CONTROLE[[#This Row],[Local - Encerramento]]=0, "-", BS_CONTROLE[[#This Row],[Local - Encerramento]])</f>
        <v>ZDP</v>
      </c>
      <c r="AM229" s="324" t="str">
        <f>IF(BS_CONTROLE[[#This Row],[Entre - Estações]]=0, "-", BS_CONTROLE[[#This Row],[Entre - Estações]])</f>
        <v>ZFH-ZDP</v>
      </c>
      <c r="AN229" s="324" t="str">
        <f>IF(BS_CONTROLE[[#This Row],[SB]]=0, "-", BS_CONTROLE[[#This Row],[SB]])</f>
        <v>ZFHZDP</v>
      </c>
      <c r="AO229" s="325">
        <f>IF(BS_CONTROLE[[#This Row],[SUB]]=0, "-", BS_CONTROLE[[#This Row],[SUB]])</f>
        <v>78</v>
      </c>
      <c r="AP229" s="326">
        <f>IF(BS_CONTROLE[[#This Row],[KM - Inicio]]=0, "-", BS_CONTROLE[[#This Row],[KM - Inicio]])</f>
        <v>190</v>
      </c>
      <c r="AQ229" s="326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27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6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4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6">
        <v>225</v>
      </c>
      <c r="F230" s="182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08" t="s">
        <v>1238</v>
      </c>
      <c r="W230" s="183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3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4" t="str">
        <f>IF(BS_CONTROLE[[#This Row],[Local - Partida]]=0, "-", BS_CONTROLE[[#This Row],[Local - Partida]])</f>
        <v>ZGT1</v>
      </c>
      <c r="AL230" s="324" t="str">
        <f>IF(BS_CONTROLE[[#This Row],[Local - Encerramento]]=0, "-", BS_CONTROLE[[#This Row],[Local - Encerramento]])</f>
        <v>ZGT1</v>
      </c>
      <c r="AM230" s="324" t="str">
        <f>IF(BS_CONTROLE[[#This Row],[Entre - Estações]]=0, "-", BS_CONTROLE[[#This Row],[Entre - Estações]])</f>
        <v>ZGT-ZXE</v>
      </c>
      <c r="AN230" s="324" t="str">
        <f>IF(BS_CONTROLE[[#This Row],[SB]]=0, "-", BS_CONTROLE[[#This Row],[SB]])</f>
        <v>ZGTZXE</v>
      </c>
      <c r="AO230" s="325">
        <f>IF(BS_CONTROLE[[#This Row],[SUB]]=0, "-", BS_CONTROLE[[#This Row],[SUB]])</f>
        <v>72</v>
      </c>
      <c r="AP230" s="326">
        <f>IF(BS_CONTROLE[[#This Row],[KM - Inicio]]=0, "-", BS_CONTROLE[[#This Row],[KM - Inicio]])</f>
        <v>303</v>
      </c>
      <c r="AQ230" s="326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27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4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6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08" t="s">
        <v>1435</v>
      </c>
      <c r="W231" s="183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3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2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4" t="str">
        <f>IF(BS_CONTROLE[[#This Row],[Local - Partida]]=0, "-", BS_CONTROLE[[#This Row],[Local - Partida]])</f>
        <v>PSG</v>
      </c>
      <c r="AL231" s="324" t="str">
        <f>IF(BS_CONTROLE[[#This Row],[Local - Encerramento]]=0, "-", BS_CONTROLE[[#This Row],[Local - Encerramento]])</f>
        <v>PSG</v>
      </c>
      <c r="AM231" s="324" t="str">
        <f>IF(BS_CONTROLE[[#This Row],[Entre - Estações]]=0, "-", BS_CONTROLE[[#This Row],[Entre - Estações]])</f>
        <v>PAM-PSO</v>
      </c>
      <c r="AN231" s="324" t="str">
        <f>IF(BS_CONTROLE[[#This Row],[SB]]=0, "-", BS_CONTROLE[[#This Row],[SB]])</f>
        <v>PAMPSO</v>
      </c>
      <c r="AO231" s="325">
        <f>IF(BS_CONTROLE[[#This Row],[SUB]]=0, "-", BS_CONTROLE[[#This Row],[SUB]])</f>
        <v>103</v>
      </c>
      <c r="AP231" s="326">
        <f>IF(BS_CONTROLE[[#This Row],[KM - Inicio]]=0, "-", BS_CONTROLE[[#This Row],[KM - Inicio]])</f>
        <v>1849</v>
      </c>
      <c r="AQ231" s="326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27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6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4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6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08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2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4" t="str">
        <f>IF(BS_CONTROLE[[#This Row],[Local - Partida]]=0, "-", BS_CONTROLE[[#This Row],[Local - Partida]])</f>
        <v>POUK28</v>
      </c>
      <c r="AL232" s="324" t="str">
        <f>IF(BS_CONTROLE[[#This Row],[Local - Encerramento]]=0, "-", BS_CONTROLE[[#This Row],[Local - Encerramento]])</f>
        <v>-</v>
      </c>
      <c r="AM232" s="324" t="str">
        <f>IF(BS_CONTROLE[[#This Row],[Entre - Estações]]=0, "-", BS_CONTROLE[[#This Row],[Entre - Estações]])</f>
        <v>POU-K29</v>
      </c>
      <c r="AN232" s="324" t="str">
        <f>IF(BS_CONTROLE[[#This Row],[SB]]=0, "-", BS_CONTROLE[[#This Row],[SB]])</f>
        <v>POUK28</v>
      </c>
      <c r="AO232" s="325">
        <f>IF(BS_CONTROLE[[#This Row],[SUB]]=0, "-", BS_CONTROLE[[#This Row],[SUB]])</f>
        <v>103</v>
      </c>
      <c r="AP232" s="326">
        <f>IF(BS_CONTROLE[[#This Row],[KM - Inicio]]=0, "-", BS_CONTROLE[[#This Row],[KM - Inicio]])</f>
        <v>2146</v>
      </c>
      <c r="AQ232" s="326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27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4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6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2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2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4" t="str">
        <f>IF(BS_CONTROLE[[#This Row],[Local - Partida]]=0, "-", BS_CONTROLE[[#This Row],[Local - Partida]])</f>
        <v>PITK96</v>
      </c>
      <c r="AL233" s="324" t="str">
        <f>IF(BS_CONTROLE[[#This Row],[Local - Encerramento]]=0, "-", BS_CONTROLE[[#This Row],[Local - Encerramento]])</f>
        <v>PITK96</v>
      </c>
      <c r="AM233" s="324" t="str">
        <f>IF(BS_CONTROLE[[#This Row],[Entre - Estações]]=0, "-", BS_CONTROLE[[#This Row],[Entre - Estações]])</f>
        <v>PUD-POU</v>
      </c>
      <c r="AN233" s="324" t="str">
        <f>IF(BS_CONTROLE[[#This Row],[SB]]=0, "-", BS_CONTROLE[[#This Row],[SB]])</f>
        <v>PUDPOU</v>
      </c>
      <c r="AO233" s="325">
        <f>IF(BS_CONTROLE[[#This Row],[SUB]]=0, "-", BS_CONTROLE[[#This Row],[SUB]])</f>
        <v>103</v>
      </c>
      <c r="AP233" s="326">
        <f>IF(BS_CONTROLE[[#This Row],[KM - Inicio]]=0, "-", BS_CONTROLE[[#This Row],[KM - Inicio]])</f>
        <v>2096</v>
      </c>
      <c r="AQ233" s="326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27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4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6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2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2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4" t="str">
        <f>IF(BS_CONTROLE[[#This Row],[Local - Partida]]=0, "-", BS_CONTROLE[[#This Row],[Local - Partida]])</f>
        <v>-</v>
      </c>
      <c r="AL234" s="324" t="str">
        <f>IF(BS_CONTROLE[[#This Row],[Local - Encerramento]]=0, "-", BS_CONTROLE[[#This Row],[Local - Encerramento]])</f>
        <v>-</v>
      </c>
      <c r="AM234" s="324" t="str">
        <f>IF(BS_CONTROLE[[#This Row],[Entre - Estações]]=0, "-", BS_CONTROLE[[#This Row],[Entre - Estações]])</f>
        <v>-</v>
      </c>
      <c r="AN234" s="324" t="str">
        <f>IF(BS_CONTROLE[[#This Row],[SB]]=0, "-", BS_CONTROLE[[#This Row],[SB]])</f>
        <v>-</v>
      </c>
      <c r="AO234" s="325" t="str">
        <f>IF(BS_CONTROLE[[#This Row],[SUB]]=0, "-", BS_CONTROLE[[#This Row],[SUB]])</f>
        <v>-</v>
      </c>
      <c r="AP234" s="326" t="str">
        <f>IF(BS_CONTROLE[[#This Row],[KM - Inicio]]=0, "-", BS_CONTROLE[[#This Row],[KM - Inicio]])</f>
        <v>-</v>
      </c>
      <c r="AQ234" s="326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27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4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2" t="s">
        <v>838</v>
      </c>
      <c r="E235" s="236">
        <v>230</v>
      </c>
      <c r="F235" s="182" t="s">
        <v>623</v>
      </c>
      <c r="G235" s="9" t="str">
        <f>IF(D235="","*",VLOOKUP(F235,BS_ATIVIDADE[#All],3,FALSE))</f>
        <v>OUTROS</v>
      </c>
      <c r="H235" s="183" t="s">
        <v>1218</v>
      </c>
      <c r="I235" s="183" t="s">
        <v>597</v>
      </c>
      <c r="J235" s="231">
        <v>98</v>
      </c>
      <c r="K235" s="231">
        <v>752</v>
      </c>
      <c r="L235" s="89" t="s">
        <v>609</v>
      </c>
      <c r="M235" s="217" t="s">
        <v>1544</v>
      </c>
      <c r="N235" s="217" t="s">
        <v>1545</v>
      </c>
      <c r="O235" s="183">
        <v>0.79166666666666663</v>
      </c>
      <c r="P235" s="183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08" t="s">
        <v>1546</v>
      </c>
      <c r="W235" s="183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3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2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4" t="str">
        <f>IF(BS_CONTROLE[[#This Row],[Local - Partida]]=0, "-", BS_CONTROLE[[#This Row],[Local - Partida]])</f>
        <v>752RVD</v>
      </c>
      <c r="AL235" s="324" t="str">
        <f>IF(BS_CONTROLE[[#This Row],[Local - Encerramento]]=0, "-", BS_CONTROLE[[#This Row],[Local - Encerramento]])</f>
        <v>TGR2</v>
      </c>
      <c r="AM235" s="324" t="str">
        <f>IF(BS_CONTROLE[[#This Row],[Entre - Estações]]=0, "-", BS_CONTROLE[[#This Row],[Entre - Estações]])</f>
        <v>TRO-TGR</v>
      </c>
      <c r="AN235" s="324" t="str">
        <f>IF(BS_CONTROLE[[#This Row],[SB]]=0, "-", BS_CONTROLE[[#This Row],[SB]])</f>
        <v>TROTGR</v>
      </c>
      <c r="AO235" s="325">
        <f>IF(BS_CONTROLE[[#This Row],[SUB]]=0, "-", BS_CONTROLE[[#This Row],[SUB]])</f>
        <v>98</v>
      </c>
      <c r="AP235" s="326">
        <f>IF(BS_CONTROLE[[#This Row],[KM - Inicio]]=0, "-", BS_CONTROLE[[#This Row],[KM - Inicio]])</f>
        <v>752</v>
      </c>
      <c r="AQ235" s="326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27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4" t="s">
        <v>1223</v>
      </c>
      <c r="BK235" s="184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4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4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67" t="s">
        <v>748</v>
      </c>
      <c r="E236" s="236">
        <v>231</v>
      </c>
      <c r="F236" s="75" t="s">
        <v>706</v>
      </c>
      <c r="G236" s="9" t="str">
        <f>IF(D236="","*",VLOOKUP(F236,BS_ATIVIDADE[#All],3,FALSE))</f>
        <v>MECANIZAÇÃO - ESMERILHADORA</v>
      </c>
      <c r="H236" s="183" t="s">
        <v>74</v>
      </c>
      <c r="I236" s="183" t="s">
        <v>51</v>
      </c>
      <c r="J236" s="231">
        <v>98</v>
      </c>
      <c r="K236" s="231">
        <v>721</v>
      </c>
      <c r="L236" s="89" t="s">
        <v>609</v>
      </c>
      <c r="M236" s="217" t="s">
        <v>1633</v>
      </c>
      <c r="N236" s="217" t="s">
        <v>1763</v>
      </c>
      <c r="O236" s="183">
        <v>0.79166666666666663</v>
      </c>
      <c r="P236" s="183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08" t="s">
        <v>1231</v>
      </c>
      <c r="W236" s="272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3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2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4" t="str">
        <f>IF(BS_CONTROLE[[#This Row],[Local - Partida]]=0, "-", BS_CONTROLE[[#This Row],[Local - Partida]])</f>
        <v>TSF2</v>
      </c>
      <c r="AL236" s="324" t="str">
        <f>IF(BS_CONTROLE[[#This Row],[Local - Encerramento]]=0, "-", BS_CONTROLE[[#This Row],[Local - Encerramento]])</f>
        <v>TIQ2</v>
      </c>
      <c r="AM236" s="324" t="str">
        <f>IF(BS_CONTROLE[[#This Row],[Entre - Estações]]=0, "-", BS_CONTROLE[[#This Row],[Entre - Estações]])</f>
        <v>TSF-TIQ</v>
      </c>
      <c r="AN236" s="324" t="str">
        <f>IF(BS_CONTROLE[[#This Row],[SB]]=0, "-", BS_CONTROLE[[#This Row],[SB]])</f>
        <v xml:space="preserve">TSFTIQ </v>
      </c>
      <c r="AO236" s="325">
        <f>IF(BS_CONTROLE[[#This Row],[SUB]]=0, "-", BS_CONTROLE[[#This Row],[SUB]])</f>
        <v>98</v>
      </c>
      <c r="AP236" s="326">
        <f>IF(BS_CONTROLE[[#This Row],[KM - Inicio]]=0, "-", BS_CONTROLE[[#This Row],[KM - Inicio]])</f>
        <v>721</v>
      </c>
      <c r="AQ236" s="326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27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4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4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2" t="s">
        <v>837</v>
      </c>
      <c r="E237" s="236">
        <v>232</v>
      </c>
      <c r="F237" s="182" t="s">
        <v>623</v>
      </c>
      <c r="G237" s="9" t="str">
        <f>IF(D237="","*",VLOOKUP(F237,BS_ATIVIDADE[#All],3,FALSE))</f>
        <v>OUTROS</v>
      </c>
      <c r="H237" s="183" t="s">
        <v>51</v>
      </c>
      <c r="I237" s="183" t="s">
        <v>572</v>
      </c>
      <c r="J237" s="231">
        <v>98</v>
      </c>
      <c r="K237" s="231">
        <v>617</v>
      </c>
      <c r="L237" s="89" t="s">
        <v>609</v>
      </c>
      <c r="M237" s="217" t="s">
        <v>1766</v>
      </c>
      <c r="N237" s="217" t="s">
        <v>1767</v>
      </c>
      <c r="O237" s="183">
        <v>0.5</v>
      </c>
      <c r="P237" s="183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2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3">
        <v>0.33333333333333331</v>
      </c>
      <c r="AE237" s="89">
        <v>9346</v>
      </c>
      <c r="AF237" s="89">
        <v>9372</v>
      </c>
      <c r="AG237" s="89">
        <v>11</v>
      </c>
      <c r="AH237" s="19"/>
      <c r="AI237" s="182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4" t="str">
        <f>IF(BS_CONTROLE[[#This Row],[Local - Partida]]=0, "-", BS_CONTROLE[[#This Row],[Local - Partida]])</f>
        <v>TIQ2</v>
      </c>
      <c r="AL237" s="324" t="str">
        <f>IF(BS_CONTROLE[[#This Row],[Local - Encerramento]]=0, "-", BS_CONTROLE[[#This Row],[Local - Encerramento]])</f>
        <v>TOM2</v>
      </c>
      <c r="AM237" s="324" t="str">
        <f>IF(BS_CONTROLE[[#This Row],[Entre - Estações]]=0, "-", BS_CONTROLE[[#This Row],[Entre - Estações]])</f>
        <v>TIQ-TOM</v>
      </c>
      <c r="AN237" s="324" t="str">
        <f>IF(BS_CONTROLE[[#This Row],[SB]]=0, "-", BS_CONTROLE[[#This Row],[SB]])</f>
        <v>TIQTOM</v>
      </c>
      <c r="AO237" s="325">
        <f>IF(BS_CONTROLE[[#This Row],[SUB]]=0, "-", BS_CONTROLE[[#This Row],[SUB]])</f>
        <v>98</v>
      </c>
      <c r="AP237" s="326">
        <f>IF(BS_CONTROLE[[#This Row],[KM - Inicio]]=0, "-", BS_CONTROLE[[#This Row],[KM - Inicio]])</f>
        <v>617</v>
      </c>
      <c r="AQ237" s="326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27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4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67" t="s">
        <v>864</v>
      </c>
      <c r="E238" s="236">
        <v>233</v>
      </c>
      <c r="F238" s="75" t="s">
        <v>792</v>
      </c>
      <c r="G238" s="9" t="str">
        <f>IF(D238="","*",VLOOKUP(F238,BS_ATIVIDADE[#All],3,FALSE))</f>
        <v>SOLDA</v>
      </c>
      <c r="H238" s="217" t="s">
        <v>21</v>
      </c>
      <c r="I238" s="43" t="s">
        <v>609</v>
      </c>
      <c r="J238" s="217">
        <v>98</v>
      </c>
      <c r="K238" s="217">
        <v>529.1</v>
      </c>
      <c r="L238" s="80">
        <v>500</v>
      </c>
      <c r="M238" s="217" t="s">
        <v>1414</v>
      </c>
      <c r="N238" s="217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2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4" t="str">
        <f>IF(BS_CONTROLE[[#This Row],[Local - Partida]]=0, "-", BS_CONTROLE[[#This Row],[Local - Partida]])</f>
        <v>TBE1</v>
      </c>
      <c r="AL238" s="324" t="str">
        <f>IF(BS_CONTROLE[[#This Row],[Local - Encerramento]]=0, "-", BS_CONTROLE[[#This Row],[Local - Encerramento]])</f>
        <v>-</v>
      </c>
      <c r="AM238" s="324" t="str">
        <f>IF(BS_CONTROLE[[#This Row],[Entre - Estações]]=0, "-", BS_CONTROLE[[#This Row],[Entre - Estações]])</f>
        <v>TBE-S</v>
      </c>
      <c r="AN238" s="324" t="str">
        <f>IF(BS_CONTROLE[[#This Row],[SB]]=0, "-", BS_CONTROLE[[#This Row],[SB]])</f>
        <v>TBES</v>
      </c>
      <c r="AO238" s="325">
        <f>IF(BS_CONTROLE[[#This Row],[SUB]]=0, "-", BS_CONTROLE[[#This Row],[SUB]])</f>
        <v>98</v>
      </c>
      <c r="AP238" s="326">
        <f>IF(BS_CONTROLE[[#This Row],[KM - Inicio]]=0, "-", BS_CONTROLE[[#This Row],[KM - Inicio]])</f>
        <v>529.1</v>
      </c>
      <c r="AQ238" s="326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27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4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67" t="s">
        <v>871</v>
      </c>
      <c r="E239" s="236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17">
        <v>74</v>
      </c>
      <c r="K239" s="217">
        <v>403.13</v>
      </c>
      <c r="L239" s="80" t="s">
        <v>609</v>
      </c>
      <c r="M239" s="217" t="s">
        <v>1771</v>
      </c>
      <c r="N239" s="217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2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2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4" t="str">
        <f>IF(BS_CONTROLE[[#This Row],[Local - Partida]]=0, "-", BS_CONTROLE[[#This Row],[Local - Partida]])</f>
        <v>-</v>
      </c>
      <c r="AL239" s="324" t="str">
        <f>IF(BS_CONTROLE[[#This Row],[Local - Encerramento]]=0, "-", BS_CONTROLE[[#This Row],[Local - Encerramento]])</f>
        <v>-</v>
      </c>
      <c r="AM239" s="324" t="str">
        <f>IF(BS_CONTROLE[[#This Row],[Entre - Estações]]=0, "-", BS_CONTROLE[[#This Row],[Entre - Estações]])</f>
        <v>TMT-N</v>
      </c>
      <c r="AN239" s="324" t="str">
        <f>IF(BS_CONTROLE[[#This Row],[SB]]=0, "-", BS_CONTROLE[[#This Row],[SB]])</f>
        <v>TMTN</v>
      </c>
      <c r="AO239" s="325">
        <f>IF(BS_CONTROLE[[#This Row],[SUB]]=0, "-", BS_CONTROLE[[#This Row],[SUB]])</f>
        <v>74</v>
      </c>
      <c r="AP239" s="326">
        <f>IF(BS_CONTROLE[[#This Row],[KM - Inicio]]=0, "-", BS_CONTROLE[[#This Row],[KM - Inicio]])</f>
        <v>403.13</v>
      </c>
      <c r="AQ239" s="326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27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4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2" t="s">
        <v>827</v>
      </c>
      <c r="E240" s="236">
        <v>235</v>
      </c>
      <c r="F240" s="182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08" t="s">
        <v>1408</v>
      </c>
      <c r="W240" s="183" t="s">
        <v>700</v>
      </c>
      <c r="X240" s="232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3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2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4" t="str">
        <f>IF(BS_CONTROLE[[#This Row],[Local - Partida]]=0, "-", BS_CONTROLE[[#This Row],[Local - Partida]])</f>
        <v>TOM2</v>
      </c>
      <c r="AL240" s="324" t="str">
        <f>IF(BS_CONTROLE[[#This Row],[Local - Encerramento]]=0, "-", BS_CONTROLE[[#This Row],[Local - Encerramento]])</f>
        <v>TOM2</v>
      </c>
      <c r="AM240" s="324" t="str">
        <f>IF(BS_CONTROLE[[#This Row],[Entre - Estações]]=0, "-", BS_CONTROLE[[#This Row],[Entre - Estações]])</f>
        <v>TBA-TIP</v>
      </c>
      <c r="AN240" s="324" t="str">
        <f>IF(BS_CONTROLE[[#This Row],[SB]]=0, "-", BS_CONTROLE[[#This Row],[SB]])</f>
        <v>389TIP</v>
      </c>
      <c r="AO240" s="325">
        <f>IF(BS_CONTROLE[[#This Row],[SUB]]=0, "-", BS_CONTROLE[[#This Row],[SUB]])</f>
        <v>74</v>
      </c>
      <c r="AP240" s="326">
        <f>IF(BS_CONTROLE[[#This Row],[KM - Inicio]]=0, "-", BS_CONTROLE[[#This Row],[KM - Inicio]])</f>
        <v>394</v>
      </c>
      <c r="AQ240" s="326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27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4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67" t="s">
        <v>705</v>
      </c>
      <c r="E241" s="236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17" t="s">
        <v>1776</v>
      </c>
      <c r="N241" s="217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08" t="s">
        <v>1273</v>
      </c>
      <c r="W241" s="183" t="s">
        <v>1743</v>
      </c>
      <c r="X241" s="232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3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2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4" t="str">
        <f>IF(BS_CONTROLE[[#This Row],[Local - Partida]]=0, "-", BS_CONTROLE[[#This Row],[Local - Partida]])</f>
        <v>TVI2</v>
      </c>
      <c r="AL241" s="324" t="str">
        <f>IF(BS_CONTROLE[[#This Row],[Local - Encerramento]]=0, "-", BS_CONTROLE[[#This Row],[Local - Encerramento]])</f>
        <v>TCS2</v>
      </c>
      <c r="AM241" s="324" t="str">
        <f>IF(BS_CONTROLE[[#This Row],[Entre - Estações]]=0, "-", BS_CONTROLE[[#This Row],[Entre - Estações]])</f>
        <v>TVI-TCS</v>
      </c>
      <c r="AN241" s="324" t="str">
        <f>IF(BS_CONTROLE[[#This Row],[SB]]=0, "-", BS_CONTROLE[[#This Row],[SB]])</f>
        <v>TVITCS</v>
      </c>
      <c r="AO241" s="325">
        <f>IF(BS_CONTROLE[[#This Row],[SUB]]=0, "-", BS_CONTROLE[[#This Row],[SUB]])</f>
        <v>74</v>
      </c>
      <c r="AP241" s="326">
        <f>IF(BS_CONTROLE[[#This Row],[KM - Inicio]]=0, "-", BS_CONTROLE[[#This Row],[KM - Inicio]])</f>
        <v>227</v>
      </c>
      <c r="AQ241" s="326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27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4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2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2" t="s">
        <v>1231</v>
      </c>
      <c r="W242" s="43" t="s">
        <v>1673</v>
      </c>
      <c r="X242" s="267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2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4" t="str">
        <f>IF(BS_CONTROLE[[#This Row],[Local - Partida]]=0, "-", BS_CONTROLE[[#This Row],[Local - Partida]])</f>
        <v>TVI2</v>
      </c>
      <c r="AL242" s="324" t="str">
        <f>IF(BS_CONTROLE[[#This Row],[Local - Encerramento]]=0, "-", BS_CONTROLE[[#This Row],[Local - Encerramento]])</f>
        <v>TIN2</v>
      </c>
      <c r="AM242" s="324" t="str">
        <f>IF(BS_CONTROLE[[#This Row],[Entre - Estações]]=0, "-", BS_CONTROLE[[#This Row],[Entre - Estações]])</f>
        <v>TVI-TIN</v>
      </c>
      <c r="AN242" s="324" t="str">
        <f>IF(BS_CONTROLE[[#This Row],[SB]]=0, "-", BS_CONTROLE[[#This Row],[SB]])</f>
        <v>TVI-TIN</v>
      </c>
      <c r="AO242" s="325">
        <f>IF(BS_CONTROLE[[#This Row],[SUB]]=0, "-", BS_CONTROLE[[#This Row],[SUB]])</f>
        <v>74</v>
      </c>
      <c r="AP242" s="326">
        <f>IF(BS_CONTROLE[[#This Row],[KM - Inicio]]=0, "-", BS_CONTROLE[[#This Row],[KM - Inicio]])</f>
        <v>227</v>
      </c>
      <c r="AQ242" s="326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27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4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2" t="s">
        <v>813</v>
      </c>
      <c r="E243" s="236">
        <v>238</v>
      </c>
      <c r="F243" s="182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3" t="s">
        <v>254</v>
      </c>
      <c r="J243" s="231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3">
        <v>0.375</v>
      </c>
      <c r="P243" s="183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2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2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4" t="str">
        <f>IF(BS_CONTROLE[[#This Row],[Local - Partida]]=0, "-", BS_CONTROLE[[#This Row],[Local - Partida]])</f>
        <v>TVI2</v>
      </c>
      <c r="AL243" s="324" t="str">
        <f>IF(BS_CONTROLE[[#This Row],[Local - Encerramento]]=0, "-", BS_CONTROLE[[#This Row],[Local - Encerramento]])</f>
        <v>TVI2</v>
      </c>
      <c r="AM243" s="324" t="str">
        <f>IF(BS_CONTROLE[[#This Row],[Entre - Estações]]=0, "-", BS_CONTROLE[[#This Row],[Entre - Estações]])</f>
        <v>TVI-TIN</v>
      </c>
      <c r="AN243" s="324" t="str">
        <f>IF(BS_CONTROLE[[#This Row],[SB]]=0, "-", BS_CONTROLE[[#This Row],[SB]])</f>
        <v>TVI-TIN</v>
      </c>
      <c r="AO243" s="325">
        <f>IF(BS_CONTROLE[[#This Row],[SUB]]=0, "-", BS_CONTROLE[[#This Row],[SUB]])</f>
        <v>74</v>
      </c>
      <c r="AP243" s="326">
        <f>IF(BS_CONTROLE[[#This Row],[KM - Inicio]]=0, "-", BS_CONTROLE[[#This Row],[KM - Inicio]])</f>
        <v>200</v>
      </c>
      <c r="AQ243" s="326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27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4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6">
        <v>239</v>
      </c>
      <c r="F244" s="182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08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3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2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4" t="str">
        <f>IF(BS_CONTROLE[[#This Row],[Local - Partida]]=0, "-", BS_CONTROLE[[#This Row],[Local - Partida]])</f>
        <v>TMO155</v>
      </c>
      <c r="AL244" s="324" t="str">
        <f>IF(BS_CONTROLE[[#This Row],[Local - Encerramento]]=0, "-", BS_CONTROLE[[#This Row],[Local - Encerramento]])</f>
        <v>-</v>
      </c>
      <c r="AM244" s="324" t="str">
        <f>IF(BS_CONTROLE[[#This Row],[Entre - Estações]]=0, "-", BS_CONTROLE[[#This Row],[Entre - Estações]])</f>
        <v>TVI-TIN</v>
      </c>
      <c r="AN244" s="324" t="str">
        <f>IF(BS_CONTROLE[[#This Row],[SB]]=0, "-", BS_CONTROLE[[#This Row],[SB]])</f>
        <v>TVI-TIN</v>
      </c>
      <c r="AO244" s="325">
        <f>IF(BS_CONTROLE[[#This Row],[SUB]]=0, "-", BS_CONTROLE[[#This Row],[SUB]])</f>
        <v>74</v>
      </c>
      <c r="AP244" s="326">
        <f>IF(BS_CONTROLE[[#This Row],[KM - Inicio]]=0, "-", BS_CONTROLE[[#This Row],[KM - Inicio]])</f>
        <v>147.4</v>
      </c>
      <c r="AQ244" s="326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27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4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6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1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1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08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69" t="s">
        <v>1603</v>
      </c>
      <c r="AB245" s="75" t="s">
        <v>948</v>
      </c>
      <c r="AC245" s="75" t="s">
        <v>609</v>
      </c>
      <c r="AD245" s="183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2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4" t="str">
        <f>IF(BS_CONTROLE[[#This Row],[Local - Partida]]=0, "-", BS_CONTROLE[[#This Row],[Local - Partida]])</f>
        <v>TIN2</v>
      </c>
      <c r="AL245" s="324" t="str">
        <f>IF(BS_CONTROLE[[#This Row],[Local - Encerramento]]=0, "-", BS_CONTROLE[[#This Row],[Local - Encerramento]])</f>
        <v>TIN2</v>
      </c>
      <c r="AM245" s="324" t="str">
        <f>IF(BS_CONTROLE[[#This Row],[Entre - Estações]]=0, "-", BS_CONTROLE[[#This Row],[Entre - Estações]])</f>
        <v>TSP-TIN</v>
      </c>
      <c r="AN245" s="324" t="str">
        <f>IF(BS_CONTROLE[[#This Row],[SB]]=0, "-", BS_CONTROLE[[#This Row],[SB]])</f>
        <v>TSPK97</v>
      </c>
      <c r="AO245" s="325">
        <f>IF(BS_CONTROLE[[#This Row],[SUB]]=0, "-", BS_CONTROLE[[#This Row],[SUB]])</f>
        <v>74</v>
      </c>
      <c r="AP245" s="326">
        <f>IF(BS_CONTROLE[[#This Row],[KM - Inicio]]=0, "-", BS_CONTROLE[[#This Row],[KM - Inicio]])</f>
        <v>87.274000000000001</v>
      </c>
      <c r="AQ245" s="326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27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4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6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1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1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08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69" t="s">
        <v>1603</v>
      </c>
      <c r="AB246" s="75" t="s">
        <v>948</v>
      </c>
      <c r="AC246" s="75" t="s">
        <v>609</v>
      </c>
      <c r="AD246" s="183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2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4" t="str">
        <f>IF(BS_CONTROLE[[#This Row],[Local - Partida]]=0, "-", BS_CONTROLE[[#This Row],[Local - Partida]])</f>
        <v>TIN2</v>
      </c>
      <c r="AL246" s="324" t="str">
        <f>IF(BS_CONTROLE[[#This Row],[Local - Encerramento]]=0, "-", BS_CONTROLE[[#This Row],[Local - Encerramento]])</f>
        <v>TIN2</v>
      </c>
      <c r="AM246" s="324" t="str">
        <f>IF(BS_CONTROLE[[#This Row],[Entre - Estações]]=0, "-", BS_CONTROLE[[#This Row],[Entre - Estações]])</f>
        <v>TSP</v>
      </c>
      <c r="AN246" s="324" t="str">
        <f>IF(BS_CONTROLE[[#This Row],[SB]]=0, "-", BS_CONTROLE[[#This Row],[SB]])</f>
        <v>TSP1</v>
      </c>
      <c r="AO246" s="325">
        <f>IF(BS_CONTROLE[[#This Row],[SUB]]=0, "-", BS_CONTROLE[[#This Row],[SUB]])</f>
        <v>74</v>
      </c>
      <c r="AP246" s="326">
        <f>IF(BS_CONTROLE[[#This Row],[KM - Inicio]]=0, "-", BS_CONTROLE[[#This Row],[KM - Inicio]])</f>
        <v>86</v>
      </c>
      <c r="AQ246" s="326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27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4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6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1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1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08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69" t="s">
        <v>1603</v>
      </c>
      <c r="AB247" s="75" t="s">
        <v>948</v>
      </c>
      <c r="AC247" s="75" t="s">
        <v>609</v>
      </c>
      <c r="AD247" s="183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2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4" t="str">
        <f>IF(BS_CONTROLE[[#This Row],[Local - Partida]]=0, "-", BS_CONTROLE[[#This Row],[Local - Partida]])</f>
        <v>TIN2</v>
      </c>
      <c r="AL247" s="324" t="str">
        <f>IF(BS_CONTROLE[[#This Row],[Local - Encerramento]]=0, "-", BS_CONTROLE[[#This Row],[Local - Encerramento]])</f>
        <v>TIN2</v>
      </c>
      <c r="AM247" s="324" t="str">
        <f>IF(BS_CONTROLE[[#This Row],[Entre - Estações]]=0, "-", BS_CONTROLE[[#This Row],[Entre - Estações]])</f>
        <v>TQI-TSP</v>
      </c>
      <c r="AN247" s="324" t="str">
        <f>IF(BS_CONTROLE[[#This Row],[SB]]=0, "-", BS_CONTROLE[[#This Row],[SB]])</f>
        <v>K73TSP</v>
      </c>
      <c r="AO247" s="325">
        <f>IF(BS_CONTROLE[[#This Row],[SUB]]=0, "-", BS_CONTROLE[[#This Row],[SUB]])</f>
        <v>74</v>
      </c>
      <c r="AP247" s="326">
        <f>IF(BS_CONTROLE[[#This Row],[KM - Inicio]]=0, "-", BS_CONTROLE[[#This Row],[KM - Inicio]])</f>
        <v>81.400000000000006</v>
      </c>
      <c r="AQ247" s="326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27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4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6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08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69" t="s">
        <v>1603</v>
      </c>
      <c r="AB248" s="75" t="s">
        <v>948</v>
      </c>
      <c r="AC248" s="75" t="s">
        <v>609</v>
      </c>
      <c r="AD248" s="183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2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4" t="str">
        <f>IF(BS_CONTROLE[[#This Row],[Local - Partida]]=0, "-", BS_CONTROLE[[#This Row],[Local - Partida]])</f>
        <v>TIN2</v>
      </c>
      <c r="AL248" s="324" t="str">
        <f>IF(BS_CONTROLE[[#This Row],[Local - Encerramento]]=0, "-", BS_CONTROLE[[#This Row],[Local - Encerramento]])</f>
        <v>TIN2</v>
      </c>
      <c r="AM248" s="324" t="str">
        <f>IF(BS_CONTROLE[[#This Row],[Entre - Estações]]=0, "-", BS_CONTROLE[[#This Row],[Entre - Estações]])</f>
        <v>TQI-TSP</v>
      </c>
      <c r="AN248" s="324" t="str">
        <f>IF(BS_CONTROLE[[#This Row],[SB]]=0, "-", BS_CONTROLE[[#This Row],[SB]])</f>
        <v>K73TSP</v>
      </c>
      <c r="AO248" s="325">
        <f>IF(BS_CONTROLE[[#This Row],[SUB]]=0, "-", BS_CONTROLE[[#This Row],[SUB]])</f>
        <v>74</v>
      </c>
      <c r="AP248" s="326">
        <f>IF(BS_CONTROLE[[#This Row],[KM - Inicio]]=0, "-", BS_CONTROLE[[#This Row],[KM - Inicio]])</f>
        <v>74.2</v>
      </c>
      <c r="AQ248" s="326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27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4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6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08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69" t="s">
        <v>1603</v>
      </c>
      <c r="AB249" s="75" t="s">
        <v>948</v>
      </c>
      <c r="AC249" s="75" t="s">
        <v>609</v>
      </c>
      <c r="AD249" s="183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2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4" t="str">
        <f>IF(BS_CONTROLE[[#This Row],[Local - Partida]]=0, "-", BS_CONTROLE[[#This Row],[Local - Partida]])</f>
        <v>TIN2</v>
      </c>
      <c r="AL249" s="324" t="str">
        <f>IF(BS_CONTROLE[[#This Row],[Local - Encerramento]]=0, "-", BS_CONTROLE[[#This Row],[Local - Encerramento]])</f>
        <v>TIN2</v>
      </c>
      <c r="AM249" s="324" t="str">
        <f>IF(BS_CONTROLE[[#This Row],[Entre - Estações]]=0, "-", BS_CONTROLE[[#This Row],[Entre - Estações]])</f>
        <v>TQI-TSP</v>
      </c>
      <c r="AN249" s="324" t="str">
        <f>IF(BS_CONTROLE[[#This Row],[SB]]=0, "-", BS_CONTROLE[[#This Row],[SB]])</f>
        <v>TQIK73</v>
      </c>
      <c r="AO249" s="325">
        <f>IF(BS_CONTROLE[[#This Row],[SUB]]=0, "-", BS_CONTROLE[[#This Row],[SUB]])</f>
        <v>74</v>
      </c>
      <c r="AP249" s="326">
        <f>IF(BS_CONTROLE[[#This Row],[KM - Inicio]]=0, "-", BS_CONTROLE[[#This Row],[KM - Inicio]])</f>
        <v>72.5</v>
      </c>
      <c r="AQ249" s="326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27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4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6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08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69" t="s">
        <v>1603</v>
      </c>
      <c r="AB250" s="75" t="s">
        <v>948</v>
      </c>
      <c r="AC250" s="75" t="s">
        <v>609</v>
      </c>
      <c r="AD250" s="183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2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4" t="str">
        <f>IF(BS_CONTROLE[[#This Row],[Local - Partida]]=0, "-", BS_CONTROLE[[#This Row],[Local - Partida]])</f>
        <v>TIN2</v>
      </c>
      <c r="AL250" s="324" t="str">
        <f>IF(BS_CONTROLE[[#This Row],[Local - Encerramento]]=0, "-", BS_CONTROLE[[#This Row],[Local - Encerramento]])</f>
        <v>TIN2</v>
      </c>
      <c r="AM250" s="324" t="str">
        <f>IF(BS_CONTROLE[[#This Row],[Entre - Estações]]=0, "-", BS_CONTROLE[[#This Row],[Entre - Estações]])</f>
        <v>TQI</v>
      </c>
      <c r="AN250" s="324" t="str">
        <f>IF(BS_CONTROLE[[#This Row],[SB]]=0, "-", BS_CONTROLE[[#This Row],[SB]])</f>
        <v>TQI1</v>
      </c>
      <c r="AO250" s="325">
        <f>IF(BS_CONTROLE[[#This Row],[SUB]]=0, "-", BS_CONTROLE[[#This Row],[SUB]])</f>
        <v>74</v>
      </c>
      <c r="AP250" s="326">
        <f>IF(BS_CONTROLE[[#This Row],[KM - Inicio]]=0, "-", BS_CONTROLE[[#This Row],[KM - Inicio]])</f>
        <v>59.3</v>
      </c>
      <c r="AQ250" s="326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27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4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6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1">
        <v>190</v>
      </c>
      <c r="L251" s="89" t="s">
        <v>609</v>
      </c>
      <c r="M251" s="16" t="s">
        <v>1748</v>
      </c>
      <c r="N251" s="16" t="s">
        <v>1749</v>
      </c>
      <c r="O251" s="183">
        <v>0.58333333333333337</v>
      </c>
      <c r="P251" s="183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2" t="s">
        <v>1264</v>
      </c>
      <c r="W251" s="43" t="s">
        <v>1750</v>
      </c>
      <c r="X251" s="232" t="s">
        <v>957</v>
      </c>
      <c r="Y251" s="18" t="s">
        <v>960</v>
      </c>
      <c r="Z251" s="18" t="s">
        <v>962</v>
      </c>
      <c r="AA251" s="313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2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4" t="str">
        <f>IF(BS_CONTROLE[[#This Row],[Local - Partida]]=0, "-", BS_CONTROLE[[#This Row],[Local - Partida]])</f>
        <v>ZFH</v>
      </c>
      <c r="AL251" s="324" t="str">
        <f>IF(BS_CONTROLE[[#This Row],[Local - Encerramento]]=0, "-", BS_CONTROLE[[#This Row],[Local - Encerramento]])</f>
        <v>ZDP</v>
      </c>
      <c r="AM251" s="324" t="str">
        <f>IF(BS_CONTROLE[[#This Row],[Entre - Estações]]=0, "-", BS_CONTROLE[[#This Row],[Entre - Estações]])</f>
        <v>ZFH-ZDP</v>
      </c>
      <c r="AN251" s="324" t="str">
        <f>IF(BS_CONTROLE[[#This Row],[SB]]=0, "-", BS_CONTROLE[[#This Row],[SB]])</f>
        <v>ZFHZDP</v>
      </c>
      <c r="AO251" s="325">
        <f>IF(BS_CONTROLE[[#This Row],[SUB]]=0, "-", BS_CONTROLE[[#This Row],[SUB]])</f>
        <v>78</v>
      </c>
      <c r="AP251" s="326">
        <f>IF(BS_CONTROLE[[#This Row],[KM - Inicio]]=0, "-", BS_CONTROLE[[#This Row],[KM - Inicio]])</f>
        <v>190</v>
      </c>
      <c r="AQ251" s="326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27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4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6">
        <v>247</v>
      </c>
      <c r="F252" s="182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08" t="s">
        <v>1214</v>
      </c>
      <c r="W252" s="183" t="s">
        <v>1215</v>
      </c>
      <c r="X252" s="232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3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2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4" t="str">
        <f>IF(BS_CONTROLE[[#This Row],[Local - Partida]]=0, "-", BS_CONTROLE[[#This Row],[Local - Partida]])</f>
        <v>ZTEZVT</v>
      </c>
      <c r="AL252" s="324" t="str">
        <f>IF(BS_CONTROLE[[#This Row],[Local - Encerramento]]=0, "-", BS_CONTROLE[[#This Row],[Local - Encerramento]])</f>
        <v>ZTEZVT</v>
      </c>
      <c r="AM252" s="324" t="str">
        <f>IF(BS_CONTROLE[[#This Row],[Entre - Estações]]=0, "-", BS_CONTROLE[[#This Row],[Entre - Estações]])</f>
        <v>-</v>
      </c>
      <c r="AN252" s="324" t="str">
        <f>IF(BS_CONTROLE[[#This Row],[SB]]=0, "-", BS_CONTROLE[[#This Row],[SB]])</f>
        <v>ZVTZDK</v>
      </c>
      <c r="AO252" s="325">
        <f>IF(BS_CONTROLE[[#This Row],[SUB]]=0, "-", BS_CONTROLE[[#This Row],[SUB]])</f>
        <v>78</v>
      </c>
      <c r="AP252" s="326">
        <f>IF(BS_CONTROLE[[#This Row],[KM - Inicio]]=0, "-", BS_CONTROLE[[#This Row],[KM - Inicio]])</f>
        <v>244</v>
      </c>
      <c r="AQ252" s="326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27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4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6">
        <v>248</v>
      </c>
      <c r="F253" s="182" t="s">
        <v>741</v>
      </c>
      <c r="G253" s="9" t="str">
        <f>IF(D253="","*",VLOOKUP(F253,BS_ATIVIDADE[#All],3,FALSE))</f>
        <v>MODERNIZAÇÃO</v>
      </c>
      <c r="H253" s="183" t="s">
        <v>396</v>
      </c>
      <c r="I253" s="183" t="s">
        <v>396</v>
      </c>
      <c r="J253" s="231">
        <v>72</v>
      </c>
      <c r="K253" s="231">
        <v>304</v>
      </c>
      <c r="L253" s="89">
        <v>305</v>
      </c>
      <c r="M253" s="23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3">
        <v>0.27083333333333331</v>
      </c>
      <c r="P253" s="183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08" t="s">
        <v>1238</v>
      </c>
      <c r="W253" s="183" t="s">
        <v>1236</v>
      </c>
      <c r="X253" s="267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3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2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4" t="str">
        <f>IF(BS_CONTROLE[[#This Row],[Local - Partida]]=0, "-", BS_CONTROLE[[#This Row],[Local - Partida]])</f>
        <v>ZGT1</v>
      </c>
      <c r="AL253" s="324" t="str">
        <f>IF(BS_CONTROLE[[#This Row],[Local - Encerramento]]=0, "-", BS_CONTROLE[[#This Row],[Local - Encerramento]])</f>
        <v>ZGT1</v>
      </c>
      <c r="AM253" s="324" t="str">
        <f>IF(BS_CONTROLE[[#This Row],[Entre - Estações]]=0, "-", BS_CONTROLE[[#This Row],[Entre - Estações]])</f>
        <v>ZGT-ZXE</v>
      </c>
      <c r="AN253" s="324" t="str">
        <f>IF(BS_CONTROLE[[#This Row],[SB]]=0, "-", BS_CONTROLE[[#This Row],[SB]])</f>
        <v>ZGTZXE</v>
      </c>
      <c r="AO253" s="325">
        <f>IF(BS_CONTROLE[[#This Row],[SUB]]=0, "-", BS_CONTROLE[[#This Row],[SUB]])</f>
        <v>72</v>
      </c>
      <c r="AP253" s="326">
        <f>IF(BS_CONTROLE[[#This Row],[KM - Inicio]]=0, "-", BS_CONTROLE[[#This Row],[KM - Inicio]])</f>
        <v>304</v>
      </c>
      <c r="AQ253" s="326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27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4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6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08" t="s">
        <v>1435</v>
      </c>
      <c r="W254" s="183" t="s">
        <v>1755</v>
      </c>
      <c r="X254" s="232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3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4" t="str">
        <f>IF(BS_CONTROLE[[#This Row],[Local - Partida]]=0, "-", BS_CONTROLE[[#This Row],[Local - Partida]])</f>
        <v>PSG</v>
      </c>
      <c r="AL254" s="324" t="str">
        <f>IF(BS_CONTROLE[[#This Row],[Local - Encerramento]]=0, "-", BS_CONTROLE[[#This Row],[Local - Encerramento]])</f>
        <v>PPR</v>
      </c>
      <c r="AM254" s="324" t="str">
        <f>IF(BS_CONTROLE[[#This Row],[Entre - Estações]]=0, "-", BS_CONTROLE[[#This Row],[Entre - Estações]])</f>
        <v>PAM-PSO</v>
      </c>
      <c r="AN254" s="324" t="str">
        <f>IF(BS_CONTROLE[[#This Row],[SB]]=0, "-", BS_CONTROLE[[#This Row],[SB]])</f>
        <v>PAMPSO</v>
      </c>
      <c r="AO254" s="325">
        <f>IF(BS_CONTROLE[[#This Row],[SUB]]=0, "-", BS_CONTROLE[[#This Row],[SUB]])</f>
        <v>103</v>
      </c>
      <c r="AP254" s="326">
        <f>IF(BS_CONTROLE[[#This Row],[KM - Inicio]]=0, "-", BS_CONTROLE[[#This Row],[KM - Inicio]])</f>
        <v>1849</v>
      </c>
      <c r="AQ254" s="326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27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4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6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08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4" t="str">
        <f>IF(BS_CONTROLE[[#This Row],[Local - Partida]]=0, "-", BS_CONTROLE[[#This Row],[Local - Partida]])</f>
        <v>PITK96</v>
      </c>
      <c r="AL255" s="324" t="str">
        <f>IF(BS_CONTROLE[[#This Row],[Local - Encerramento]]=0, "-", BS_CONTROLE[[#This Row],[Local - Encerramento]])</f>
        <v>-</v>
      </c>
      <c r="AM255" s="324" t="str">
        <f>IF(BS_CONTROLE[[#This Row],[Entre - Estações]]=0, "-", BS_CONTROLE[[#This Row],[Entre - Estações]])</f>
        <v>PIT-K97</v>
      </c>
      <c r="AN255" s="324" t="str">
        <f>IF(BS_CONTROLE[[#This Row],[SB]]=0, "-", BS_CONTROLE[[#This Row],[SB]])</f>
        <v>PITK96</v>
      </c>
      <c r="AO255" s="325">
        <f>IF(BS_CONTROLE[[#This Row],[SUB]]=0, "-", BS_CONTROLE[[#This Row],[SUB]])</f>
        <v>103</v>
      </c>
      <c r="AP255" s="326">
        <f>IF(BS_CONTROLE[[#This Row],[KM - Inicio]]=0, "-", BS_CONTROLE[[#This Row],[KM - Inicio]])</f>
        <v>2100</v>
      </c>
      <c r="AQ255" s="326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27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4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6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2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2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4" t="str">
        <f>IF(BS_CONTROLE[[#This Row],[Local - Partida]]=0, "-", BS_CONTROLE[[#This Row],[Local - Partida]])</f>
        <v>PITK96</v>
      </c>
      <c r="AL256" s="324" t="str">
        <f>IF(BS_CONTROLE[[#This Row],[Local - Encerramento]]=0, "-", BS_CONTROLE[[#This Row],[Local - Encerramento]])</f>
        <v>K96PUD</v>
      </c>
      <c r="AM256" s="324" t="str">
        <f>IF(BS_CONTROLE[[#This Row],[Entre - Estações]]=0, "-", BS_CONTROLE[[#This Row],[Entre - Estações]])</f>
        <v>PIT-K97</v>
      </c>
      <c r="AN256" s="324" t="str">
        <f>IF(BS_CONTROLE[[#This Row],[SB]]=0, "-", BS_CONTROLE[[#This Row],[SB]])</f>
        <v>PITK96</v>
      </c>
      <c r="AO256" s="325">
        <f>IF(BS_CONTROLE[[#This Row],[SUB]]=0, "-", BS_CONTROLE[[#This Row],[SUB]])</f>
        <v>103</v>
      </c>
      <c r="AP256" s="326">
        <f>IF(BS_CONTROLE[[#This Row],[KM - Inicio]]=0, "-", BS_CONTROLE[[#This Row],[KM - Inicio]])</f>
        <v>2100</v>
      </c>
      <c r="AQ256" s="326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27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4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6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08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69" t="s">
        <v>1603</v>
      </c>
      <c r="AB257" s="75" t="s">
        <v>948</v>
      </c>
      <c r="AC257" s="75" t="s">
        <v>609</v>
      </c>
      <c r="AD257" s="183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2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4" t="str">
        <f>IF(BS_CONTROLE[[#This Row],[Local - Partida]]=0, "-", BS_CONTROLE[[#This Row],[Local - Partida]])</f>
        <v>TIN2</v>
      </c>
      <c r="AL257" s="324" t="str">
        <f>IF(BS_CONTROLE[[#This Row],[Local - Encerramento]]=0, "-", BS_CONTROLE[[#This Row],[Local - Encerramento]])</f>
        <v>TIN2</v>
      </c>
      <c r="AM257" s="324" t="str">
        <f>IF(BS_CONTROLE[[#This Row],[Entre - Estações]]=0, "-", BS_CONTROLE[[#This Row],[Entre - Estações]])</f>
        <v>TAP-TLG</v>
      </c>
      <c r="AN257" s="324" t="str">
        <f>IF(BS_CONTROLE[[#This Row],[SB]]=0, "-", BS_CONTROLE[[#This Row],[SB]])</f>
        <v>K35TLG</v>
      </c>
      <c r="AO257" s="325">
        <f>IF(BS_CONTROLE[[#This Row],[SUB]]=0, "-", BS_CONTROLE[[#This Row],[SUB]])</f>
        <v>74</v>
      </c>
      <c r="AP257" s="326">
        <f>IF(BS_CONTROLE[[#This Row],[KM - Inicio]]=0, "-", BS_CONTROLE[[#This Row],[KM - Inicio]])</f>
        <v>40.299999999999997</v>
      </c>
      <c r="AQ257" s="326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27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4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6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08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69" t="s">
        <v>1603</v>
      </c>
      <c r="AB258" s="75" t="s">
        <v>948</v>
      </c>
      <c r="AC258" s="75" t="s">
        <v>609</v>
      </c>
      <c r="AD258" s="183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2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4" t="str">
        <f>IF(BS_CONTROLE[[#This Row],[Local - Partida]]=0, "-", BS_CONTROLE[[#This Row],[Local - Partida]])</f>
        <v>TIN2</v>
      </c>
      <c r="AL258" s="324" t="str">
        <f>IF(BS_CONTROLE[[#This Row],[Local - Encerramento]]=0, "-", BS_CONTROLE[[#This Row],[Local - Encerramento]])</f>
        <v>TIN2</v>
      </c>
      <c r="AM258" s="324" t="str">
        <f>IF(BS_CONTROLE[[#This Row],[Entre - Estações]]=0, "-", BS_CONTROLE[[#This Row],[Entre - Estações]])</f>
        <v>TAP-TLG</v>
      </c>
      <c r="AN258" s="324" t="str">
        <f>IF(BS_CONTROLE[[#This Row],[SB]]=0, "-", BS_CONTROLE[[#This Row],[SB]])</f>
        <v>TAPK35</v>
      </c>
      <c r="AO258" s="325">
        <f>IF(BS_CONTROLE[[#This Row],[SUB]]=0, "-", BS_CONTROLE[[#This Row],[SUB]])</f>
        <v>74</v>
      </c>
      <c r="AP258" s="326">
        <f>IF(BS_CONTROLE[[#This Row],[KM - Inicio]]=0, "-", BS_CONTROLE[[#This Row],[KM - Inicio]])</f>
        <v>34.299999999999997</v>
      </c>
      <c r="AQ258" s="326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27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4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6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08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69" t="s">
        <v>1603</v>
      </c>
      <c r="AB259" s="75" t="s">
        <v>948</v>
      </c>
      <c r="AC259" s="75" t="s">
        <v>609</v>
      </c>
      <c r="AD259" s="183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2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4" t="str">
        <f>IF(BS_CONTROLE[[#This Row],[Local - Partida]]=0, "-", BS_CONTROLE[[#This Row],[Local - Partida]])</f>
        <v>TIN2</v>
      </c>
      <c r="AL259" s="324" t="str">
        <f>IF(BS_CONTROLE[[#This Row],[Local - Encerramento]]=0, "-", BS_CONTROLE[[#This Row],[Local - Encerramento]])</f>
        <v>TIN2</v>
      </c>
      <c r="AM259" s="324" t="str">
        <f>IF(BS_CONTROLE[[#This Row],[Entre - Estações]]=0, "-", BS_CONTROLE[[#This Row],[Entre - Estações]])</f>
        <v>TAP</v>
      </c>
      <c r="AN259" s="324" t="str">
        <f>IF(BS_CONTROLE[[#This Row],[SB]]=0, "-", BS_CONTROLE[[#This Row],[SB]])</f>
        <v>TAP1</v>
      </c>
      <c r="AO259" s="325">
        <f>IF(BS_CONTROLE[[#This Row],[SUB]]=0, "-", BS_CONTROLE[[#This Row],[SUB]])</f>
        <v>74</v>
      </c>
      <c r="AP259" s="326">
        <f>IF(BS_CONTROLE[[#This Row],[KM - Inicio]]=0, "-", BS_CONTROLE[[#This Row],[KM - Inicio]])</f>
        <v>23.233000000000001</v>
      </c>
      <c r="AQ259" s="326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27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4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6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08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69" t="s">
        <v>1603</v>
      </c>
      <c r="AB260" s="75" t="s">
        <v>948</v>
      </c>
      <c r="AC260" s="75" t="s">
        <v>609</v>
      </c>
      <c r="AD260" s="183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2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4" t="str">
        <f>IF(BS_CONTROLE[[#This Row],[Local - Partida]]=0, "-", BS_CONTROLE[[#This Row],[Local - Partida]])</f>
        <v>TIN2</v>
      </c>
      <c r="AL260" s="324" t="str">
        <f>IF(BS_CONTROLE[[#This Row],[Local - Encerramento]]=0, "-", BS_CONTROLE[[#This Row],[Local - Encerramento]])</f>
        <v>TIN2</v>
      </c>
      <c r="AM260" s="324" t="str">
        <f>IF(BS_CONTROLE[[#This Row],[Entre - Estações]]=0, "-", BS_CONTROLE[[#This Row],[Entre - Estações]])</f>
        <v>TRP-TAP</v>
      </c>
      <c r="AN260" s="324" t="str">
        <f>IF(BS_CONTROLE[[#This Row],[SB]]=0, "-", BS_CONTROLE[[#This Row],[SB]])</f>
        <v>TELTAP</v>
      </c>
      <c r="AO260" s="325">
        <f>IF(BS_CONTROLE[[#This Row],[SUB]]=0, "-", BS_CONTROLE[[#This Row],[SUB]])</f>
        <v>74</v>
      </c>
      <c r="AP260" s="326">
        <f>IF(BS_CONTROLE[[#This Row],[KM - Inicio]]=0, "-", BS_CONTROLE[[#This Row],[KM - Inicio]])</f>
        <v>17.399999999999999</v>
      </c>
      <c r="AQ260" s="326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27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4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6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2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2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4" t="str">
        <f>IF(BS_CONTROLE[[#This Row],[Local - Partida]]=0, "-", BS_CONTROLE[[#This Row],[Local - Partida]])</f>
        <v>-</v>
      </c>
      <c r="AL261" s="324" t="str">
        <f>IF(BS_CONTROLE[[#This Row],[Local - Encerramento]]=0, "-", BS_CONTROLE[[#This Row],[Local - Encerramento]])</f>
        <v>-</v>
      </c>
      <c r="AM261" s="324" t="str">
        <f>IF(BS_CONTROLE[[#This Row],[Entre - Estações]]=0, "-", BS_CONTROLE[[#This Row],[Entre - Estações]])</f>
        <v>-</v>
      </c>
      <c r="AN261" s="324" t="str">
        <f>IF(BS_CONTROLE[[#This Row],[SB]]=0, "-", BS_CONTROLE[[#This Row],[SB]])</f>
        <v>-</v>
      </c>
      <c r="AO261" s="325" t="str">
        <f>IF(BS_CONTROLE[[#This Row],[SUB]]=0, "-", BS_CONTROLE[[#This Row],[SUB]])</f>
        <v>-</v>
      </c>
      <c r="AP261" s="326" t="str">
        <f>IF(BS_CONTROLE[[#This Row],[KM - Inicio]]=0, "-", BS_CONTROLE[[#This Row],[KM - Inicio]])</f>
        <v>-</v>
      </c>
      <c r="AQ261" s="326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27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4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6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2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2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4" t="str">
        <f>IF(BS_CONTROLE[[#This Row],[Local - Partida]]=0, "-", BS_CONTROLE[[#This Row],[Local - Partida]])</f>
        <v>-</v>
      </c>
      <c r="AL262" s="324" t="str">
        <f>IF(BS_CONTROLE[[#This Row],[Local - Encerramento]]=0, "-", BS_CONTROLE[[#This Row],[Local - Encerramento]])</f>
        <v>-</v>
      </c>
      <c r="AM262" s="324" t="str">
        <f>IF(BS_CONTROLE[[#This Row],[Entre - Estações]]=0, "-", BS_CONTROLE[[#This Row],[Entre - Estações]])</f>
        <v>-</v>
      </c>
      <c r="AN262" s="324" t="str">
        <f>IF(BS_CONTROLE[[#This Row],[SB]]=0, "-", BS_CONTROLE[[#This Row],[SB]])</f>
        <v>-</v>
      </c>
      <c r="AO262" s="325" t="str">
        <f>IF(BS_CONTROLE[[#This Row],[SUB]]=0, "-", BS_CONTROLE[[#This Row],[SUB]])</f>
        <v>-</v>
      </c>
      <c r="AP262" s="326" t="str">
        <f>IF(BS_CONTROLE[[#This Row],[KM - Inicio]]=0, "-", BS_CONTROLE[[#This Row],[KM - Inicio]])</f>
        <v>-</v>
      </c>
      <c r="AQ262" s="326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27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4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67" t="s">
        <v>748</v>
      </c>
      <c r="E263" s="236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1" t="s">
        <v>1671</v>
      </c>
      <c r="N263" s="231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08" t="s">
        <v>1231</v>
      </c>
      <c r="W263" s="272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3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2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4" t="str">
        <f>IF(BS_CONTROLE[[#This Row],[Local - Partida]]=0, "-", BS_CONTROLE[[#This Row],[Local - Partida]])</f>
        <v>TIQ2</v>
      </c>
      <c r="AL263" s="324" t="str">
        <f>IF(BS_CONTROLE[[#This Row],[Local - Encerramento]]=0, "-", BS_CONTROLE[[#This Row],[Local - Encerramento]])</f>
        <v>TGR</v>
      </c>
      <c r="AM263" s="324" t="str">
        <f>IF(BS_CONTROLE[[#This Row],[Entre - Estações]]=0, "-", BS_CONTROLE[[#This Row],[Entre - Estações]])</f>
        <v>TIQ-TGR</v>
      </c>
      <c r="AN263" s="324" t="str">
        <f>IF(BS_CONTROLE[[#This Row],[SB]]=0, "-", BS_CONTROLE[[#This Row],[SB]])</f>
        <v>TIQTGR</v>
      </c>
      <c r="AO263" s="325">
        <f>IF(BS_CONTROLE[[#This Row],[SUB]]=0, "-", BS_CONTROLE[[#This Row],[SUB]])</f>
        <v>98</v>
      </c>
      <c r="AP263" s="326">
        <f>IF(BS_CONTROLE[[#This Row],[KM - Inicio]]=0, "-", BS_CONTROLE[[#This Row],[KM - Inicio]])</f>
        <v>617</v>
      </c>
      <c r="AQ263" s="326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27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4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4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67" t="s">
        <v>864</v>
      </c>
      <c r="E264" s="236">
        <v>233</v>
      </c>
      <c r="F264" s="75" t="s">
        <v>792</v>
      </c>
      <c r="G264" s="9" t="str">
        <f>IF(D264="","*",VLOOKUP(F264,BS_ATIVIDADE[#All],3,FALSE))</f>
        <v>SOLDA</v>
      </c>
      <c r="H264" s="217" t="s">
        <v>21</v>
      </c>
      <c r="I264" s="43" t="s">
        <v>609</v>
      </c>
      <c r="J264" s="217">
        <v>98</v>
      </c>
      <c r="K264" s="217">
        <v>529.1</v>
      </c>
      <c r="L264" s="80">
        <v>500</v>
      </c>
      <c r="M264" s="217" t="s">
        <v>1414</v>
      </c>
      <c r="N264" s="217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2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4" t="str">
        <f>IF(BS_CONTROLE[[#This Row],[Local - Partida]]=0, "-", BS_CONTROLE[[#This Row],[Local - Partida]])</f>
        <v>TBE1</v>
      </c>
      <c r="AL264" s="324" t="str">
        <f>IF(BS_CONTROLE[[#This Row],[Local - Encerramento]]=0, "-", BS_CONTROLE[[#This Row],[Local - Encerramento]])</f>
        <v>-</v>
      </c>
      <c r="AM264" s="324" t="str">
        <f>IF(BS_CONTROLE[[#This Row],[Entre - Estações]]=0, "-", BS_CONTROLE[[#This Row],[Entre - Estações]])</f>
        <v>TBE-S</v>
      </c>
      <c r="AN264" s="324" t="str">
        <f>IF(BS_CONTROLE[[#This Row],[SB]]=0, "-", BS_CONTROLE[[#This Row],[SB]])</f>
        <v>TBES</v>
      </c>
      <c r="AO264" s="325">
        <f>IF(BS_CONTROLE[[#This Row],[SUB]]=0, "-", BS_CONTROLE[[#This Row],[SUB]])</f>
        <v>98</v>
      </c>
      <c r="AP264" s="326">
        <f>IF(BS_CONTROLE[[#This Row],[KM - Inicio]]=0, "-", BS_CONTROLE[[#This Row],[KM - Inicio]])</f>
        <v>529.1</v>
      </c>
      <c r="AQ264" s="326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27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4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2" t="s">
        <v>837</v>
      </c>
      <c r="E265" s="236">
        <v>232</v>
      </c>
      <c r="F265" s="182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1" t="s">
        <v>1276</v>
      </c>
      <c r="N265" s="231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2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3">
        <v>0.33333333333333331</v>
      </c>
      <c r="AE265" s="89">
        <v>9346</v>
      </c>
      <c r="AF265" s="89">
        <v>9372</v>
      </c>
      <c r="AG265" s="89">
        <v>11</v>
      </c>
      <c r="AH265" s="19"/>
      <c r="AI265" s="182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4" t="str">
        <f>IF(BS_CONTROLE[[#This Row],[Local - Partida]]=0, "-", BS_CONTROLE[[#This Row],[Local - Partida]])</f>
        <v>TGR2</v>
      </c>
      <c r="AL265" s="324" t="str">
        <f>IF(BS_CONTROLE[[#This Row],[Local - Encerramento]]=0, "-", BS_CONTROLE[[#This Row],[Local - Encerramento]])</f>
        <v>TOM</v>
      </c>
      <c r="AM265" s="324" t="str">
        <f>IF(BS_CONTROLE[[#This Row],[Entre - Estações]]=0, "-", BS_CONTROLE[[#This Row],[Entre - Estações]])</f>
        <v>TGR-TOM</v>
      </c>
      <c r="AN265" s="324" t="str">
        <f>IF(BS_CONTROLE[[#This Row],[SB]]=0, "-", BS_CONTROLE[[#This Row],[SB]])</f>
        <v>TGRTOM</v>
      </c>
      <c r="AO265" s="325">
        <f>IF(BS_CONTROLE[[#This Row],[SUB]]=0, "-", BS_CONTROLE[[#This Row],[SUB]])</f>
        <v>74</v>
      </c>
      <c r="AP265" s="326">
        <f>IF(BS_CONTROLE[[#This Row],[KM - Inicio]]=0, "-", BS_CONTROLE[[#This Row],[KM - Inicio]])</f>
        <v>501</v>
      </c>
      <c r="AQ265" s="326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27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4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6">
        <v>239</v>
      </c>
      <c r="F266" s="182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1" t="s">
        <v>1798</v>
      </c>
      <c r="N266" s="231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08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3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4" t="str">
        <f>IF(BS_CONTROLE[[#This Row],[Local - Partida]]=0, "-", BS_CONTROLE[[#This Row],[Local - Partida]])</f>
        <v>TBR487</v>
      </c>
      <c r="AL266" s="324" t="str">
        <f>IF(BS_CONTROLE[[#This Row],[Local - Encerramento]]=0, "-", BS_CONTROLE[[#This Row],[Local - Encerramento]])</f>
        <v>-</v>
      </c>
      <c r="AM266" s="324" t="str">
        <f>IF(BS_CONTROLE[[#This Row],[Entre - Estações]]=0, "-", BS_CONTROLE[[#This Row],[Entre - Estações]])</f>
        <v>TGR-TBR</v>
      </c>
      <c r="AN266" s="324" t="str">
        <f>IF(BS_CONTROLE[[#This Row],[SB]]=0, "-", BS_CONTROLE[[#This Row],[SB]])</f>
        <v>TBR487</v>
      </c>
      <c r="AO266" s="325">
        <f>IF(BS_CONTROLE[[#This Row],[SUB]]=0, "-", BS_CONTROLE[[#This Row],[SUB]])</f>
        <v>74</v>
      </c>
      <c r="AP266" s="326">
        <f>IF(BS_CONTROLE[[#This Row],[KM - Inicio]]=0, "-", BS_CONTROLE[[#This Row],[KM - Inicio]])</f>
        <v>482.4</v>
      </c>
      <c r="AQ266" s="326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27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4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2" t="s">
        <v>813</v>
      </c>
      <c r="E267" s="236">
        <v>238</v>
      </c>
      <c r="F267" s="182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3" t="s">
        <v>254</v>
      </c>
      <c r="J267" s="231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3">
        <v>0.375</v>
      </c>
      <c r="P267" s="183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2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2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4" t="str">
        <f>IF(BS_CONTROLE[[#This Row],[Local - Partida]]=0, "-", BS_CONTROLE[[#This Row],[Local - Partida]])</f>
        <v>TMO155</v>
      </c>
      <c r="AL267" s="324" t="str">
        <f>IF(BS_CONTROLE[[#This Row],[Local - Encerramento]]=0, "-", BS_CONTROLE[[#This Row],[Local - Encerramento]])</f>
        <v>TVI2</v>
      </c>
      <c r="AM267" s="324" t="str">
        <f>IF(BS_CONTROLE[[#This Row],[Entre - Estações]]=0, "-", BS_CONTROLE[[#This Row],[Entre - Estações]])</f>
        <v>TVI-TIN</v>
      </c>
      <c r="AN267" s="324" t="str">
        <f>IF(BS_CONTROLE[[#This Row],[SB]]=0, "-", BS_CONTROLE[[#This Row],[SB]])</f>
        <v>TVI-TIN</v>
      </c>
      <c r="AO267" s="325">
        <f>IF(BS_CONTROLE[[#This Row],[SUB]]=0, "-", BS_CONTROLE[[#This Row],[SUB]])</f>
        <v>74</v>
      </c>
      <c r="AP267" s="326">
        <f>IF(BS_CONTROLE[[#This Row],[KM - Inicio]]=0, "-", BS_CONTROLE[[#This Row],[KM - Inicio]])</f>
        <v>201.9</v>
      </c>
      <c r="AQ267" s="326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27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4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6">
        <v>239</v>
      </c>
      <c r="F268" s="182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08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3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4" t="str">
        <f>IF(BS_CONTROLE[[#This Row],[Local - Partida]]=0, "-", BS_CONTROLE[[#This Row],[Local - Partida]])</f>
        <v>TMO155</v>
      </c>
      <c r="AL268" s="324" t="str">
        <f>IF(BS_CONTROLE[[#This Row],[Local - Encerramento]]=0, "-", BS_CONTROLE[[#This Row],[Local - Encerramento]])</f>
        <v>-</v>
      </c>
      <c r="AM268" s="324" t="str">
        <f>IF(BS_CONTROLE[[#This Row],[Entre - Estações]]=0, "-", BS_CONTROLE[[#This Row],[Entre - Estações]])</f>
        <v>TCE-TMO</v>
      </c>
      <c r="AN268" s="324" t="str">
        <f>IF(BS_CONTROLE[[#This Row],[SB]]=0, "-", BS_CONTROLE[[#This Row],[SB]])</f>
        <v>TMO155</v>
      </c>
      <c r="AO268" s="325">
        <f>IF(BS_CONTROLE[[#This Row],[SUB]]=0, "-", BS_CONTROLE[[#This Row],[SUB]])</f>
        <v>74</v>
      </c>
      <c r="AP268" s="326">
        <f>IF(BS_CONTROLE[[#This Row],[KM - Inicio]]=0, "-", BS_CONTROLE[[#This Row],[KM - Inicio]])</f>
        <v>147.4</v>
      </c>
      <c r="AQ268" s="326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27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4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6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1" t="s">
        <v>1256</v>
      </c>
      <c r="N269" s="231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2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3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2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4" t="str">
        <f>IF(BS_CONTROLE[[#This Row],[Local - Partida]]=0, "-", BS_CONTROLE[[#This Row],[Local - Partida]])</f>
        <v>TBR487</v>
      </c>
      <c r="AL269" s="324" t="str">
        <f>IF(BS_CONTROLE[[#This Row],[Local - Encerramento]]=0, "-", BS_CONTROLE[[#This Row],[Local - Encerramento]])</f>
        <v>TCS2</v>
      </c>
      <c r="AM269" s="324" t="str">
        <f>IF(BS_CONTROLE[[#This Row],[Entre - Estações]]=0, "-", BS_CONTROLE[[#This Row],[Entre - Estações]])</f>
        <v>TIN-TCS</v>
      </c>
      <c r="AN269" s="324" t="str">
        <f>IF(BS_CONTROLE[[#This Row],[SB]]=0, "-", BS_CONTROLE[[#This Row],[SB]])</f>
        <v>TINTCS</v>
      </c>
      <c r="AO269" s="325">
        <f>IF(BS_CONTROLE[[#This Row],[SUB]]=0, "-", BS_CONTROLE[[#This Row],[SUB]])</f>
        <v>74</v>
      </c>
      <c r="AP269" s="326">
        <f>IF(BS_CONTROLE[[#This Row],[KM - Inicio]]=0, "-", BS_CONTROLE[[#This Row],[KM - Inicio]])</f>
        <v>111</v>
      </c>
      <c r="AQ269" s="326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27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4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2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1" t="s">
        <v>1811</v>
      </c>
      <c r="N270" s="231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2" t="s">
        <v>1231</v>
      </c>
      <c r="W270" s="43" t="s">
        <v>1673</v>
      </c>
      <c r="X270" s="267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2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4" t="str">
        <f>IF(BS_CONTROLE[[#This Row],[Local - Partida]]=0, "-", BS_CONTROLE[[#This Row],[Local - Partida]])</f>
        <v>TMO155</v>
      </c>
      <c r="AL270" s="324" t="str">
        <f>IF(BS_CONTROLE[[#This Row],[Local - Encerramento]]=0, "-", BS_CONTROLE[[#This Row],[Local - Encerramento]])</f>
        <v>ZFN</v>
      </c>
      <c r="AM270" s="324" t="str">
        <f>IF(BS_CONTROLE[[#This Row],[Entre - Estações]]=0, "-", BS_CONTROLE[[#This Row],[Entre - Estações]])</f>
        <v>TAP-ZFN</v>
      </c>
      <c r="AN270" s="324" t="str">
        <f>IF(BS_CONTROLE[[#This Row],[SB]]=0, "-", BS_CONTROLE[[#This Row],[SB]])</f>
        <v>TAPZFN</v>
      </c>
      <c r="AO270" s="325">
        <f>IF(BS_CONTROLE[[#This Row],[SUB]]=0, "-", BS_CONTROLE[[#This Row],[SUB]])</f>
        <v>74</v>
      </c>
      <c r="AP270" s="326">
        <f>IF(BS_CONTROLE[[#This Row],[KM - Inicio]]=0, "-", BS_CONTROLE[[#This Row],[KM - Inicio]])</f>
        <v>26</v>
      </c>
      <c r="AQ270" s="326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27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4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6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1">
        <v>335</v>
      </c>
      <c r="L271" s="89" t="s">
        <v>609</v>
      </c>
      <c r="M271" s="16" t="s">
        <v>1816</v>
      </c>
      <c r="N271" s="16" t="s">
        <v>1817</v>
      </c>
      <c r="O271" s="183">
        <v>0.5</v>
      </c>
      <c r="P271" s="183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2" t="s">
        <v>1818</v>
      </c>
      <c r="W271" s="43" t="s">
        <v>1819</v>
      </c>
      <c r="X271" s="232" t="s">
        <v>957</v>
      </c>
      <c r="Y271" s="18" t="s">
        <v>960</v>
      </c>
      <c r="Z271" s="18" t="s">
        <v>962</v>
      </c>
      <c r="AA271" s="313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2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4" t="str">
        <f>IF(BS_CONTROLE[[#This Row],[Local - Partida]]=0, "-", BS_CONTROLE[[#This Row],[Local - Partida]])</f>
        <v>PITK96</v>
      </c>
      <c r="AL271" s="324" t="str">
        <f>IF(BS_CONTROLE[[#This Row],[Local - Encerramento]]=0, "-", BS_CONTROLE[[#This Row],[Local - Encerramento]])</f>
        <v>ZZZ</v>
      </c>
      <c r="AM271" s="324" t="str">
        <f>IF(BS_CONTROLE[[#This Row],[Entre - Estações]]=0, "-", BS_CONTROLE[[#This Row],[Entre - Estações]])</f>
        <v>ZTP-ZZZ</v>
      </c>
      <c r="AN271" s="324" t="str">
        <f>IF(BS_CONTROLE[[#This Row],[SB]]=0, "-", BS_CONTROLE[[#This Row],[SB]])</f>
        <v>ZTPZZZ</v>
      </c>
      <c r="AO271" s="325">
        <f>IF(BS_CONTROLE[[#This Row],[SUB]]=0, "-", BS_CONTROLE[[#This Row],[SUB]])</f>
        <v>78</v>
      </c>
      <c r="AP271" s="326">
        <f>IF(BS_CONTROLE[[#This Row],[KM - Inicio]]=0, "-", BS_CONTROLE[[#This Row],[KM - Inicio]])</f>
        <v>335</v>
      </c>
      <c r="AQ271" s="326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27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4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6">
        <v>247</v>
      </c>
      <c r="F272" s="182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08" t="s">
        <v>1214</v>
      </c>
      <c r="W272" s="183" t="s">
        <v>1215</v>
      </c>
      <c r="X272" s="232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3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4" t="str">
        <f>IF(BS_CONTROLE[[#This Row],[Local - Partida]]=0, "-", BS_CONTROLE[[#This Row],[Local - Partida]])</f>
        <v>ZTEZVT</v>
      </c>
      <c r="AL272" s="324" t="str">
        <f>IF(BS_CONTROLE[[#This Row],[Local - Encerramento]]=0, "-", BS_CONTROLE[[#This Row],[Local - Encerramento]])</f>
        <v>ZTEZVT</v>
      </c>
      <c r="AM272" s="324" t="str">
        <f>IF(BS_CONTROLE[[#This Row],[Entre - Estações]]=0, "-", BS_CONTROLE[[#This Row],[Entre - Estações]])</f>
        <v>ZTE-ZVT</v>
      </c>
      <c r="AN272" s="324" t="str">
        <f>IF(BS_CONTROLE[[#This Row],[SB]]=0, "-", BS_CONTROLE[[#This Row],[SB]])</f>
        <v>ZVTZDK</v>
      </c>
      <c r="AO272" s="325">
        <f>IF(BS_CONTROLE[[#This Row],[SUB]]=0, "-", BS_CONTROLE[[#This Row],[SUB]])</f>
        <v>78</v>
      </c>
      <c r="AP272" s="326">
        <f>IF(BS_CONTROLE[[#This Row],[KM - Inicio]]=0, "-", BS_CONTROLE[[#This Row],[KM - Inicio]])</f>
        <v>244</v>
      </c>
      <c r="AQ272" s="326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27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4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6">
        <v>248</v>
      </c>
      <c r="F273" s="182" t="s">
        <v>741</v>
      </c>
      <c r="G273" s="9" t="str">
        <f>IF(D273="","*",VLOOKUP(F273,BS_ATIVIDADE[#All],3,FALSE))</f>
        <v>MODERNIZAÇÃO</v>
      </c>
      <c r="H273" s="183" t="s">
        <v>396</v>
      </c>
      <c r="I273" s="183" t="s">
        <v>396</v>
      </c>
      <c r="J273" s="231">
        <v>72</v>
      </c>
      <c r="K273" s="231">
        <v>304</v>
      </c>
      <c r="L273" s="89">
        <v>305</v>
      </c>
      <c r="M273" s="23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3">
        <v>0.27083333333333331</v>
      </c>
      <c r="P273" s="183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08" t="s">
        <v>1238</v>
      </c>
      <c r="W273" s="183" t="s">
        <v>1236</v>
      </c>
      <c r="X273" s="267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3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2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4" t="str">
        <f>IF(BS_CONTROLE[[#This Row],[Local - Partida]]=0, "-", BS_CONTROLE[[#This Row],[Local - Partida]])</f>
        <v>ZGT1</v>
      </c>
      <c r="AL273" s="324" t="str">
        <f>IF(BS_CONTROLE[[#This Row],[Local - Encerramento]]=0, "-", BS_CONTROLE[[#This Row],[Local - Encerramento]])</f>
        <v>ZGT1</v>
      </c>
      <c r="AM273" s="324" t="str">
        <f>IF(BS_CONTROLE[[#This Row],[Entre - Estações]]=0, "-", BS_CONTROLE[[#This Row],[Entre - Estações]])</f>
        <v>ZGT-ZXE</v>
      </c>
      <c r="AN273" s="324" t="str">
        <f>IF(BS_CONTROLE[[#This Row],[SB]]=0, "-", BS_CONTROLE[[#This Row],[SB]])</f>
        <v>ZGTZXE</v>
      </c>
      <c r="AO273" s="325">
        <f>IF(BS_CONTROLE[[#This Row],[SUB]]=0, "-", BS_CONTROLE[[#This Row],[SUB]])</f>
        <v>72</v>
      </c>
      <c r="AP273" s="326">
        <f>IF(BS_CONTROLE[[#This Row],[KM - Inicio]]=0, "-", BS_CONTROLE[[#This Row],[KM - Inicio]])</f>
        <v>304</v>
      </c>
      <c r="AQ273" s="326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27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4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6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08" t="s">
        <v>1435</v>
      </c>
      <c r="W274" s="183" t="s">
        <v>1755</v>
      </c>
      <c r="X274" s="232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3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2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4" t="str">
        <f>IF(BS_CONTROLE[[#This Row],[Local - Partida]]=0, "-", BS_CONTROLE[[#This Row],[Local - Partida]])</f>
        <v>PPR</v>
      </c>
      <c r="AL274" s="324" t="str">
        <f>IF(BS_CONTROLE[[#This Row],[Local - Encerramento]]=0, "-", BS_CONTROLE[[#This Row],[Local - Encerramento]])</f>
        <v>PIT</v>
      </c>
      <c r="AM274" s="324" t="str">
        <f>IF(BS_CONTROLE[[#This Row],[Entre - Estações]]=0, "-", BS_CONTROLE[[#This Row],[Entre - Estações]])</f>
        <v>PAS-PUD</v>
      </c>
      <c r="AN274" s="324" t="str">
        <f>IF(BS_CONTROLE[[#This Row],[SB]]=0, "-", BS_CONTROLE[[#This Row],[SB]])</f>
        <v>K96PUD</v>
      </c>
      <c r="AO274" s="325">
        <f>IF(BS_CONTROLE[[#This Row],[SUB]]=0, "-", BS_CONTROLE[[#This Row],[SUB]])</f>
        <v>103</v>
      </c>
      <c r="AP274" s="326">
        <f>IF(BS_CONTROLE[[#This Row],[KM - Inicio]]=0, "-", BS_CONTROLE[[#This Row],[KM - Inicio]])</f>
        <v>2087</v>
      </c>
      <c r="AQ274" s="326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27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4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6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08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2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4" t="str">
        <f>IF(BS_CONTROLE[[#This Row],[Local - Partida]]=0, "-", BS_CONTROLE[[#This Row],[Local - Partida]])</f>
        <v>PITK96</v>
      </c>
      <c r="AL275" s="324" t="str">
        <f>IF(BS_CONTROLE[[#This Row],[Local - Encerramento]]=0, "-", BS_CONTROLE[[#This Row],[Local - Encerramento]])</f>
        <v>-</v>
      </c>
      <c r="AM275" s="324" t="str">
        <f>IF(BS_CONTROLE[[#This Row],[Entre - Estações]]=0, "-", BS_CONTROLE[[#This Row],[Entre - Estações]])</f>
        <v>PIT-K97</v>
      </c>
      <c r="AN275" s="324" t="str">
        <f>IF(BS_CONTROLE[[#This Row],[SB]]=0, "-", BS_CONTROLE[[#This Row],[SB]])</f>
        <v>PITK96</v>
      </c>
      <c r="AO275" s="325">
        <f>IF(BS_CONTROLE[[#This Row],[SUB]]=0, "-", BS_CONTROLE[[#This Row],[SUB]])</f>
        <v>103</v>
      </c>
      <c r="AP275" s="326">
        <f>IF(BS_CONTROLE[[#This Row],[KM - Inicio]]=0, "-", BS_CONTROLE[[#This Row],[KM - Inicio]])</f>
        <v>2100</v>
      </c>
      <c r="AQ275" s="326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27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4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6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2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2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4" t="str">
        <f>IF(BS_CONTROLE[[#This Row],[Local - Partida]]=0, "-", BS_CONTROLE[[#This Row],[Local - Partida]])</f>
        <v>PITK96</v>
      </c>
      <c r="AL276" s="324" t="str">
        <f>IF(BS_CONTROLE[[#This Row],[Local - Encerramento]]=0, "-", BS_CONTROLE[[#This Row],[Local - Encerramento]])</f>
        <v>K96PUD</v>
      </c>
      <c r="AM276" s="324" t="str">
        <f>IF(BS_CONTROLE[[#This Row],[Entre - Estações]]=0, "-", BS_CONTROLE[[#This Row],[Entre - Estações]])</f>
        <v>PIT-K97</v>
      </c>
      <c r="AN276" s="324" t="str">
        <f>IF(BS_CONTROLE[[#This Row],[SB]]=0, "-", BS_CONTROLE[[#This Row],[SB]])</f>
        <v>PITK96</v>
      </c>
      <c r="AO276" s="325">
        <f>IF(BS_CONTROLE[[#This Row],[SUB]]=0, "-", BS_CONTROLE[[#This Row],[SUB]])</f>
        <v>103</v>
      </c>
      <c r="AP276" s="326">
        <f>IF(BS_CONTROLE[[#This Row],[KM - Inicio]]=0, "-", BS_CONTROLE[[#This Row],[KM - Inicio]])</f>
        <v>2100</v>
      </c>
      <c r="AQ276" s="326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27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4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6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2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2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4" t="str">
        <f>IF(BS_CONTROLE[[#This Row],[Local - Partida]]=0, "-", BS_CONTROLE[[#This Row],[Local - Partida]])</f>
        <v>-</v>
      </c>
      <c r="AL277" s="324" t="str">
        <f>IF(BS_CONTROLE[[#This Row],[Local - Encerramento]]=0, "-", BS_CONTROLE[[#This Row],[Local - Encerramento]])</f>
        <v>-</v>
      </c>
      <c r="AM277" s="324" t="str">
        <f>IF(BS_CONTROLE[[#This Row],[Entre - Estações]]=0, "-", BS_CONTROLE[[#This Row],[Entre - Estações]])</f>
        <v>-</v>
      </c>
      <c r="AN277" s="324" t="str">
        <f>IF(BS_CONTROLE[[#This Row],[SB]]=0, "-", BS_CONTROLE[[#This Row],[SB]])</f>
        <v>-</v>
      </c>
      <c r="AO277" s="325" t="str">
        <f>IF(BS_CONTROLE[[#This Row],[SUB]]=0, "-", BS_CONTROLE[[#This Row],[SUB]])</f>
        <v>-</v>
      </c>
      <c r="AP277" s="326" t="str">
        <f>IF(BS_CONTROLE[[#This Row],[KM - Inicio]]=0, "-", BS_CONTROLE[[#This Row],[KM - Inicio]])</f>
        <v>-</v>
      </c>
      <c r="AQ277" s="326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27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4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6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2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4" t="str">
        <f>IF(BS_CONTROLE[[#This Row],[Local - Partida]]=0, "-", BS_CONTROLE[[#This Row],[Local - Partida]])</f>
        <v>-</v>
      </c>
      <c r="AL278" s="324" t="str">
        <f>IF(BS_CONTROLE[[#This Row],[Local - Encerramento]]=0, "-", BS_CONTROLE[[#This Row],[Local - Encerramento]])</f>
        <v>-</v>
      </c>
      <c r="AM278" s="324" t="str">
        <f>IF(BS_CONTROLE[[#This Row],[Entre - Estações]]=0, "-", BS_CONTROLE[[#This Row],[Entre - Estações]])</f>
        <v>-</v>
      </c>
      <c r="AN278" s="324" t="str">
        <f>IF(BS_CONTROLE[[#This Row],[SB]]=0, "-", BS_CONTROLE[[#This Row],[SB]])</f>
        <v>-</v>
      </c>
      <c r="AO278" s="325" t="str">
        <f>IF(BS_CONTROLE[[#This Row],[SUB]]=0, "-", BS_CONTROLE[[#This Row],[SUB]])</f>
        <v>-</v>
      </c>
      <c r="AP278" s="326" t="str">
        <f>IF(BS_CONTROLE[[#This Row],[KM - Inicio]]=0, "-", BS_CONTROLE[[#This Row],[KM - Inicio]])</f>
        <v>-</v>
      </c>
      <c r="AQ278" s="326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27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4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6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08"/>
      <c r="W279" s="183"/>
      <c r="X279" s="56"/>
      <c r="Y279" s="18"/>
      <c r="Z279" s="166"/>
      <c r="AA279" s="150"/>
      <c r="AB279" s="75"/>
      <c r="AC279" s="75"/>
      <c r="AD279" s="183"/>
      <c r="AE279" s="89"/>
      <c r="AF279" s="89"/>
      <c r="AG279" s="89"/>
      <c r="AH279" s="19"/>
      <c r="AI279" s="18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4" t="str">
        <f>IF(BS_CONTROLE[[#This Row],[Local - Partida]]=0, "-", BS_CONTROLE[[#This Row],[Local - Partida]])</f>
        <v>-</v>
      </c>
      <c r="AL279" s="324" t="str">
        <f>IF(BS_CONTROLE[[#This Row],[Local - Encerramento]]=0, "-", BS_CONTROLE[[#This Row],[Local - Encerramento]])</f>
        <v>-</v>
      </c>
      <c r="AM279" s="324" t="str">
        <f>IF(BS_CONTROLE[[#This Row],[Entre - Estações]]=0, "-", BS_CONTROLE[[#This Row],[Entre - Estações]])</f>
        <v>-</v>
      </c>
      <c r="AN279" s="324" t="str">
        <f>IF(BS_CONTROLE[[#This Row],[SB]]=0, "-", BS_CONTROLE[[#This Row],[SB]])</f>
        <v>-</v>
      </c>
      <c r="AO279" s="325" t="str">
        <f>IF(BS_CONTROLE[[#This Row],[SUB]]=0, "-", BS_CONTROLE[[#This Row],[SUB]])</f>
        <v>-</v>
      </c>
      <c r="AP279" s="326" t="str">
        <f>IF(BS_CONTROLE[[#This Row],[KM - Inicio]]=0, "-", BS_CONTROLE[[#This Row],[KM - Inicio]])</f>
        <v>-</v>
      </c>
      <c r="AQ279" s="326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27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4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2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1" t="s">
        <v>1544</v>
      </c>
      <c r="N280" s="231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08" t="s">
        <v>1273</v>
      </c>
      <c r="W280" s="183" t="s">
        <v>1743</v>
      </c>
      <c r="X280" s="232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3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4" t="str">
        <f>IF(BS_CONTROLE[[#This Row],[Local - Partida]]=0, "-", BS_CONTROLE[[#This Row],[Local - Partida]])</f>
        <v>TRO</v>
      </c>
      <c r="AL280" s="324" t="str">
        <f>IF(BS_CONTROLE[[#This Row],[Local - Encerramento]]=0, "-", BS_CONTROLE[[#This Row],[Local - Encerramento]])</f>
        <v>TGR</v>
      </c>
      <c r="AM280" s="324" t="str">
        <f>IF(BS_CONTROLE[[#This Row],[Entre - Estações]]=0, "-", BS_CONTROLE[[#This Row],[Entre - Estações]])</f>
        <v>TRO-TGR</v>
      </c>
      <c r="AN280" s="324" t="str">
        <f>IF(BS_CONTROLE[[#This Row],[SB]]=0, "-", BS_CONTROLE[[#This Row],[SB]])</f>
        <v>TROTGR</v>
      </c>
      <c r="AO280" s="325">
        <f>IF(BS_CONTROLE[[#This Row],[SUB]]=0, "-", BS_CONTROLE[[#This Row],[SUB]])</f>
        <v>98</v>
      </c>
      <c r="AP280" s="326">
        <f>IF(BS_CONTROLE[[#This Row],[KM - Inicio]]=0, "-", BS_CONTROLE[[#This Row],[KM - Inicio]])</f>
        <v>752</v>
      </c>
      <c r="AQ280" s="326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27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4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67" t="s">
        <v>748</v>
      </c>
      <c r="E281" s="236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1" t="s">
        <v>1671</v>
      </c>
      <c r="N281" s="231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08" t="s">
        <v>1231</v>
      </c>
      <c r="W281" s="272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3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2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4" t="str">
        <f>IF(BS_CONTROLE[[#This Row],[Local - Partida]]=0, "-", BS_CONTROLE[[#This Row],[Local - Partida]])</f>
        <v>TIQ</v>
      </c>
      <c r="AL281" s="324" t="str">
        <f>IF(BS_CONTROLE[[#This Row],[Local - Encerramento]]=0, "-", BS_CONTROLE[[#This Row],[Local - Encerramento]])</f>
        <v>TGR</v>
      </c>
      <c r="AM281" s="324" t="str">
        <f>IF(BS_CONTROLE[[#This Row],[Entre - Estações]]=0, "-", BS_CONTROLE[[#This Row],[Entre - Estações]])</f>
        <v>TIQ-TGR</v>
      </c>
      <c r="AN281" s="324" t="str">
        <f>IF(BS_CONTROLE[[#This Row],[SB]]=0, "-", BS_CONTROLE[[#This Row],[SB]])</f>
        <v>TIQTGR</v>
      </c>
      <c r="AO281" s="325">
        <f>IF(BS_CONTROLE[[#This Row],[SUB]]=0, "-", BS_CONTROLE[[#This Row],[SUB]])</f>
        <v>98</v>
      </c>
      <c r="AP281" s="326">
        <f>IF(BS_CONTROLE[[#This Row],[KM - Inicio]]=0, "-", BS_CONTROLE[[#This Row],[KM - Inicio]])</f>
        <v>565</v>
      </c>
      <c r="AQ281" s="326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27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4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2" t="s">
        <v>837</v>
      </c>
      <c r="E282" s="236">
        <v>232</v>
      </c>
      <c r="F282" s="182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1" t="s">
        <v>1276</v>
      </c>
      <c r="N282" s="231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2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3">
        <v>0.33333333333333331</v>
      </c>
      <c r="AE282" s="89">
        <v>9346</v>
      </c>
      <c r="AF282" s="89">
        <v>9372</v>
      </c>
      <c r="AG282" s="89">
        <v>11</v>
      </c>
      <c r="AH282" s="19"/>
      <c r="AI282" s="182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4" t="str">
        <f>IF(BS_CONTROLE[[#This Row],[Local - Partida]]=0, "-", BS_CONTROLE[[#This Row],[Local - Partida]])</f>
        <v>TGR2</v>
      </c>
      <c r="AL282" s="324" t="str">
        <f>IF(BS_CONTROLE[[#This Row],[Local - Encerramento]]=0, "-", BS_CONTROLE[[#This Row],[Local - Encerramento]])</f>
        <v>TOM</v>
      </c>
      <c r="AM282" s="324" t="str">
        <f>IF(BS_CONTROLE[[#This Row],[Entre - Estações]]=0, "-", BS_CONTROLE[[#This Row],[Entre - Estações]])</f>
        <v>TGR-TOM</v>
      </c>
      <c r="AN282" s="324" t="str">
        <f>IF(BS_CONTROLE[[#This Row],[SB]]=0, "-", BS_CONTROLE[[#This Row],[SB]])</f>
        <v>TGRTOM</v>
      </c>
      <c r="AO282" s="325">
        <f>IF(BS_CONTROLE[[#This Row],[SUB]]=0, "-", BS_CONTROLE[[#This Row],[SUB]])</f>
        <v>74</v>
      </c>
      <c r="AP282" s="326">
        <f>IF(BS_CONTROLE[[#This Row],[KM - Inicio]]=0, "-", BS_CONTROLE[[#This Row],[KM - Inicio]])</f>
        <v>501</v>
      </c>
      <c r="AQ282" s="326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27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4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6">
        <v>239</v>
      </c>
      <c r="F283" s="182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1" t="s">
        <v>1798</v>
      </c>
      <c r="N283" s="231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08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3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2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4" t="str">
        <f>IF(BS_CONTROLE[[#This Row],[Local - Partida]]=0, "-", BS_CONTROLE[[#This Row],[Local - Partida]])</f>
        <v>TBR487</v>
      </c>
      <c r="AL283" s="324" t="str">
        <f>IF(BS_CONTROLE[[#This Row],[Local - Encerramento]]=0, "-", BS_CONTROLE[[#This Row],[Local - Encerramento]])</f>
        <v>-</v>
      </c>
      <c r="AM283" s="324" t="str">
        <f>IF(BS_CONTROLE[[#This Row],[Entre - Estações]]=0, "-", BS_CONTROLE[[#This Row],[Entre - Estações]])</f>
        <v>TGR-TBR</v>
      </c>
      <c r="AN283" s="324" t="str">
        <f>IF(BS_CONTROLE[[#This Row],[SB]]=0, "-", BS_CONTROLE[[#This Row],[SB]])</f>
        <v>TBR487</v>
      </c>
      <c r="AO283" s="325">
        <f>IF(BS_CONTROLE[[#This Row],[SUB]]=0, "-", BS_CONTROLE[[#This Row],[SUB]])</f>
        <v>74</v>
      </c>
      <c r="AP283" s="326">
        <f>IF(BS_CONTROLE[[#This Row],[KM - Inicio]]=0, "-", BS_CONTROLE[[#This Row],[KM - Inicio]])</f>
        <v>482.4</v>
      </c>
      <c r="AQ283" s="326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27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4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1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2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08" t="s">
        <v>1408</v>
      </c>
      <c r="W284" s="183" t="s">
        <v>700</v>
      </c>
      <c r="X284" s="232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3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4" t="str">
        <f>IF(BS_CONTROLE[[#This Row],[Local - Partida]]=0, "-", BS_CONTROLE[[#This Row],[Local - Partida]])</f>
        <v>TOM2</v>
      </c>
      <c r="AL284" s="324" t="str">
        <f>IF(BS_CONTROLE[[#This Row],[Local - Encerramento]]=0, "-", BS_CONTROLE[[#This Row],[Local - Encerramento]])</f>
        <v>TOM2</v>
      </c>
      <c r="AM284" s="324" t="str">
        <f>IF(BS_CONTROLE[[#This Row],[Entre - Estações]]=0, "-", BS_CONTROLE[[#This Row],[Entre - Estações]])</f>
        <v>TBA-TIP</v>
      </c>
      <c r="AN284" s="324" t="str">
        <f>IF(BS_CONTROLE[[#This Row],[SB]]=0, "-", BS_CONTROLE[[#This Row],[SB]])</f>
        <v>389TIP</v>
      </c>
      <c r="AO284" s="325">
        <f>IF(BS_CONTROLE[[#This Row],[SUB]]=0, "-", BS_CONTROLE[[#This Row],[SUB]])</f>
        <v>74</v>
      </c>
      <c r="AP284" s="326">
        <f>IF(BS_CONTROLE[[#This Row],[KM - Inicio]]=0, "-", BS_CONTROLE[[#This Row],[KM - Inicio]])</f>
        <v>390</v>
      </c>
      <c r="AQ284" s="326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27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4" t="str">
        <f t="shared" si="4"/>
        <v>SemOportunidadeSemOportunidade</v>
      </c>
    </row>
    <row r="285" spans="1:72">
      <c r="A285" s="55" t="str">
        <f>D285&amp;B285</f>
        <v>V8745953</v>
      </c>
      <c r="B285" s="181">
        <v>45953</v>
      </c>
      <c r="C285" s="8">
        <f>IF(BS_CONTROLE[[#This Row],[DATA]]="","",WEEKNUM(BS_CONTROLE[[#This Row],[DATA]]))</f>
        <v>43</v>
      </c>
      <c r="D285" s="232" t="s">
        <v>813</v>
      </c>
      <c r="E285" s="236">
        <v>238</v>
      </c>
      <c r="F285" s="182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3" t="s">
        <v>254</v>
      </c>
      <c r="J285" s="231">
        <v>74</v>
      </c>
      <c r="K285" s="16">
        <v>200</v>
      </c>
      <c r="L285" s="80">
        <v>190</v>
      </c>
      <c r="M285" s="23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3">
        <v>0.375</v>
      </c>
      <c r="P285" s="183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2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4" t="str">
        <f>IF(BS_CONTROLE[[#This Row],[Local - Partida]]=0, "-", BS_CONTROLE[[#This Row],[Local - Partida]])</f>
        <v>TVI2</v>
      </c>
      <c r="AL285" s="324" t="str">
        <f>IF(BS_CONTROLE[[#This Row],[Local - Encerramento]]=0, "-", BS_CONTROLE[[#This Row],[Local - Encerramento]])</f>
        <v>TVI2</v>
      </c>
      <c r="AM285" s="324" t="str">
        <f>IF(BS_CONTROLE[[#This Row],[Entre - Estações]]=0, "-", BS_CONTROLE[[#This Row],[Entre - Estações]])</f>
        <v>TID-TVI</v>
      </c>
      <c r="AN285" s="324" t="str">
        <f>IF(BS_CONTROLE[[#This Row],[SB]]=0, "-", BS_CONTROLE[[#This Row],[SB]])</f>
        <v>TID201</v>
      </c>
      <c r="AO285" s="325">
        <f>IF(BS_CONTROLE[[#This Row],[SUB]]=0, "-", BS_CONTROLE[[#This Row],[SUB]])</f>
        <v>74</v>
      </c>
      <c r="AP285" s="326">
        <f>IF(BS_CONTROLE[[#This Row],[KM - Inicio]]=0, "-", BS_CONTROLE[[#This Row],[KM - Inicio]])</f>
        <v>200</v>
      </c>
      <c r="AQ285" s="326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27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4" t="str">
        <f t="shared" si="4"/>
        <v>SemOportunidadeSemOportunidade</v>
      </c>
    </row>
    <row r="286" spans="1:72">
      <c r="A286" s="55" t="str">
        <f>D286&amp;B286</f>
        <v>FRANCISCO (TF-670)45953</v>
      </c>
      <c r="B286" s="181">
        <v>45953</v>
      </c>
      <c r="C286" s="8">
        <f>IF(BS_CONTROLE[[#This Row],[DATA]]="","",WEEKNUM(BS_CONTROLE[[#This Row],[DATA]]))</f>
        <v>43</v>
      </c>
      <c r="D286" s="14" t="s">
        <v>889</v>
      </c>
      <c r="E286" s="236">
        <v>239</v>
      </c>
      <c r="F286" s="182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08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3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4" t="str">
        <f>IF(BS_CONTROLE[[#This Row],[Local - Partida]]=0, "-", BS_CONTROLE[[#This Row],[Local - Partida]])</f>
        <v>TMO155</v>
      </c>
      <c r="AL286" s="324" t="str">
        <f>IF(BS_CONTROLE[[#This Row],[Local - Encerramento]]=0, "-", BS_CONTROLE[[#This Row],[Local - Encerramento]])</f>
        <v>-</v>
      </c>
      <c r="AM286" s="324" t="str">
        <f>IF(BS_CONTROLE[[#This Row],[Entre - Estações]]=0, "-", BS_CONTROLE[[#This Row],[Entre - Estações]])</f>
        <v>TCE-TMO</v>
      </c>
      <c r="AN286" s="324" t="str">
        <f>IF(BS_CONTROLE[[#This Row],[SB]]=0, "-", BS_CONTROLE[[#This Row],[SB]])</f>
        <v>TMO155</v>
      </c>
      <c r="AO286" s="325">
        <f>IF(BS_CONTROLE[[#This Row],[SUB]]=0, "-", BS_CONTROLE[[#This Row],[SUB]])</f>
        <v>74</v>
      </c>
      <c r="AP286" s="326">
        <f>IF(BS_CONTROLE[[#This Row],[KM - Inicio]]=0, "-", BS_CONTROLE[[#This Row],[KM - Inicio]])</f>
        <v>147.4</v>
      </c>
      <c r="AQ286" s="326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27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4" t="str">
        <f t="shared" si="4"/>
        <v>SemOportunidadeSemOportunidade</v>
      </c>
    </row>
    <row r="287" spans="1:72">
      <c r="A287" s="55" t="str">
        <f>D287&amp;B287</f>
        <v>E1745953</v>
      </c>
      <c r="B287" s="181">
        <v>45953</v>
      </c>
      <c r="C287" s="8">
        <f>IF(BS_CONTROLE[[#This Row],[DATA]]="","",WEEKNUM(BS_CONTROLE[[#This Row],[DATA]]))</f>
        <v>43</v>
      </c>
      <c r="D287" s="14" t="s">
        <v>750</v>
      </c>
      <c r="E287" s="236">
        <v>247</v>
      </c>
      <c r="F287" s="182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08" t="s">
        <v>1214</v>
      </c>
      <c r="W287" s="183" t="s">
        <v>1215</v>
      </c>
      <c r="X287" s="232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3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4" t="str">
        <f>IF(BS_CONTROLE[[#This Row],[Local - Partida]]=0, "-", BS_CONTROLE[[#This Row],[Local - Partida]])</f>
        <v>ZTEZVT</v>
      </c>
      <c r="AL287" s="324" t="str">
        <f>IF(BS_CONTROLE[[#This Row],[Local - Encerramento]]=0, "-", BS_CONTROLE[[#This Row],[Local - Encerramento]])</f>
        <v>ZTEZVT</v>
      </c>
      <c r="AM287" s="324" t="str">
        <f>IF(BS_CONTROLE[[#This Row],[Entre - Estações]]=0, "-", BS_CONTROLE[[#This Row],[Entre - Estações]])</f>
        <v>ZTE-ZVT</v>
      </c>
      <c r="AN287" s="324" t="str">
        <f>IF(BS_CONTROLE[[#This Row],[SB]]=0, "-", BS_CONTROLE[[#This Row],[SB]])</f>
        <v>ZVTZDK</v>
      </c>
      <c r="AO287" s="325">
        <f>IF(BS_CONTROLE[[#This Row],[SUB]]=0, "-", BS_CONTROLE[[#This Row],[SUB]])</f>
        <v>78</v>
      </c>
      <c r="AP287" s="326">
        <f>IF(BS_CONTROLE[[#This Row],[KM - Inicio]]=0, "-", BS_CONTROLE[[#This Row],[KM - Inicio]])</f>
        <v>244</v>
      </c>
      <c r="AQ287" s="326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27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4" t="str">
        <f t="shared" si="4"/>
        <v>OKOK</v>
      </c>
    </row>
    <row r="288" spans="1:72">
      <c r="A288" s="55" t="str">
        <f>D288&amp;B288</f>
        <v>V4245953</v>
      </c>
      <c r="B288" s="181">
        <v>45953</v>
      </c>
      <c r="C288" s="8">
        <f>IF(BS_CONTROLE[[#This Row],[DATA]]="","",WEEKNUM(BS_CONTROLE[[#This Row],[DATA]]))</f>
        <v>43</v>
      </c>
      <c r="D288" s="14" t="s">
        <v>778</v>
      </c>
      <c r="E288" s="236">
        <v>248</v>
      </c>
      <c r="F288" s="182" t="s">
        <v>741</v>
      </c>
      <c r="G288" s="9" t="str">
        <f>IF(D288="","*",VLOOKUP(F288,BS_ATIVIDADE[#All],3,FALSE))</f>
        <v>MODERNIZAÇÃO</v>
      </c>
      <c r="H288" s="183" t="s">
        <v>396</v>
      </c>
      <c r="I288" s="183" t="s">
        <v>396</v>
      </c>
      <c r="J288" s="231">
        <v>72</v>
      </c>
      <c r="K288" s="231">
        <v>305</v>
      </c>
      <c r="L288" s="89">
        <v>306</v>
      </c>
      <c r="M288" s="23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3">
        <v>0.27083333333333331</v>
      </c>
      <c r="P288" s="183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08" t="s">
        <v>1238</v>
      </c>
      <c r="W288" s="183" t="s">
        <v>1236</v>
      </c>
      <c r="X288" s="267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3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4" t="str">
        <f>IF(BS_CONTROLE[[#This Row],[Local - Partida]]=0, "-", BS_CONTROLE[[#This Row],[Local - Partida]])</f>
        <v>ZGT1</v>
      </c>
      <c r="AL288" s="324" t="str">
        <f>IF(BS_CONTROLE[[#This Row],[Local - Encerramento]]=0, "-", BS_CONTROLE[[#This Row],[Local - Encerramento]])</f>
        <v>ZGT1</v>
      </c>
      <c r="AM288" s="324" t="str">
        <f>IF(BS_CONTROLE[[#This Row],[Entre - Estações]]=0, "-", BS_CONTROLE[[#This Row],[Entre - Estações]])</f>
        <v>ZGT-ZXE</v>
      </c>
      <c r="AN288" s="324" t="str">
        <f>IF(BS_CONTROLE[[#This Row],[SB]]=0, "-", BS_CONTROLE[[#This Row],[SB]])</f>
        <v>ZGTZXE</v>
      </c>
      <c r="AO288" s="325">
        <f>IF(BS_CONTROLE[[#This Row],[SUB]]=0, "-", BS_CONTROLE[[#This Row],[SUB]])</f>
        <v>72</v>
      </c>
      <c r="AP288" s="326">
        <f>IF(BS_CONTROLE[[#This Row],[KM - Inicio]]=0, "-", BS_CONTROLE[[#This Row],[KM - Inicio]])</f>
        <v>305</v>
      </c>
      <c r="AQ288" s="326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27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4" t="str">
        <f t="shared" si="4"/>
        <v>ModernizaçãoEquipamento</v>
      </c>
    </row>
    <row r="289" spans="1:72">
      <c r="A289" s="55" t="str">
        <f>D289&amp;B289</f>
        <v>W9445953</v>
      </c>
      <c r="B289" s="181">
        <v>45953</v>
      </c>
      <c r="C289" s="8">
        <f>IF(BS_CONTROLE[[#This Row],[DATA]]="","",WEEKNUM(BS_CONTROLE[[#This Row],[DATA]]))</f>
        <v>43</v>
      </c>
      <c r="D289" s="14" t="s">
        <v>846</v>
      </c>
      <c r="E289" s="236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08" t="s">
        <v>1435</v>
      </c>
      <c r="W289" s="183" t="s">
        <v>1755</v>
      </c>
      <c r="X289" s="232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3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4" t="str">
        <f>IF(BS_CONTROLE[[#This Row],[Local - Partida]]=0, "-", BS_CONTROLE[[#This Row],[Local - Partida]])</f>
        <v>PPR</v>
      </c>
      <c r="AL289" s="324" t="str">
        <f>IF(BS_CONTROLE[[#This Row],[Local - Encerramento]]=0, "-", BS_CONTROLE[[#This Row],[Local - Encerramento]])</f>
        <v>PIT</v>
      </c>
      <c r="AM289" s="324" t="str">
        <f>IF(BS_CONTROLE[[#This Row],[Entre - Estações]]=0, "-", BS_CONTROLE[[#This Row],[Entre - Estações]])</f>
        <v>PAS-PUD</v>
      </c>
      <c r="AN289" s="324" t="str">
        <f>IF(BS_CONTROLE[[#This Row],[SB]]=0, "-", BS_CONTROLE[[#This Row],[SB]])</f>
        <v>K96PUD</v>
      </c>
      <c r="AO289" s="325">
        <f>IF(BS_CONTROLE[[#This Row],[SUB]]=0, "-", BS_CONTROLE[[#This Row],[SUB]])</f>
        <v>103</v>
      </c>
      <c r="AP289" s="326">
        <f>IF(BS_CONTROLE[[#This Row],[KM - Inicio]]=0, "-", BS_CONTROLE[[#This Row],[KM - Inicio]])</f>
        <v>2087</v>
      </c>
      <c r="AQ289" s="326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27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4" t="str">
        <f t="shared" si="4"/>
        <v>OKOK</v>
      </c>
    </row>
    <row r="290" spans="1:72">
      <c r="A290" s="55" t="str">
        <f>D290&amp;B290</f>
        <v>LEÔNCIO (TF-526)45953</v>
      </c>
      <c r="B290" s="181">
        <v>45953</v>
      </c>
      <c r="C290" s="8">
        <f>IF(BS_CONTROLE[[#This Row],[DATA]]="","",WEEKNUM(BS_CONTROLE[[#This Row],[DATA]]))</f>
        <v>43</v>
      </c>
      <c r="D290" s="14" t="s">
        <v>913</v>
      </c>
      <c r="E290" s="236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08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4" t="str">
        <f>IF(BS_CONTROLE[[#This Row],[Local - Partida]]=0, "-", BS_CONTROLE[[#This Row],[Local - Partida]])</f>
        <v>PITK96</v>
      </c>
      <c r="AL290" s="324" t="str">
        <f>IF(BS_CONTROLE[[#This Row],[Local - Encerramento]]=0, "-", BS_CONTROLE[[#This Row],[Local - Encerramento]])</f>
        <v>-</v>
      </c>
      <c r="AM290" s="324" t="str">
        <f>IF(BS_CONTROLE[[#This Row],[Entre - Estações]]=0, "-", BS_CONTROLE[[#This Row],[Entre - Estações]])</f>
        <v>PIT-K97</v>
      </c>
      <c r="AN290" s="324" t="str">
        <f>IF(BS_CONTROLE[[#This Row],[SB]]=0, "-", BS_CONTROLE[[#This Row],[SB]])</f>
        <v>PITK96</v>
      </c>
      <c r="AO290" s="325">
        <f>IF(BS_CONTROLE[[#This Row],[SUB]]=0, "-", BS_CONTROLE[[#This Row],[SUB]])</f>
        <v>103</v>
      </c>
      <c r="AP290" s="326">
        <f>IF(BS_CONTROLE[[#This Row],[KM - Inicio]]=0, "-", BS_CONTROLE[[#This Row],[KM - Inicio]])</f>
        <v>2100</v>
      </c>
      <c r="AQ290" s="326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27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4" t="str">
        <f t="shared" si="4"/>
        <v>OKOK</v>
      </c>
    </row>
    <row r="291" spans="1:72">
      <c r="A291" s="55" t="str">
        <f>D291&amp;B291</f>
        <v>A5245953</v>
      </c>
      <c r="B291" s="181">
        <v>45953</v>
      </c>
      <c r="C291" s="8">
        <f>IF(BS_CONTROLE[[#This Row],[DATA]]="","",WEEKNUM(BS_CONTROLE[[#This Row],[DATA]]))</f>
        <v>43</v>
      </c>
      <c r="D291" s="14" t="s">
        <v>701</v>
      </c>
      <c r="E291" s="236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2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4" t="str">
        <f>IF(BS_CONTROLE[[#This Row],[Local - Partida]]=0, "-", BS_CONTROLE[[#This Row],[Local - Partida]])</f>
        <v>PITK96</v>
      </c>
      <c r="AL291" s="324" t="str">
        <f>IF(BS_CONTROLE[[#This Row],[Local - Encerramento]]=0, "-", BS_CONTROLE[[#This Row],[Local - Encerramento]])</f>
        <v>K96PUD</v>
      </c>
      <c r="AM291" s="324" t="str">
        <f>IF(BS_CONTROLE[[#This Row],[Entre - Estações]]=0, "-", BS_CONTROLE[[#This Row],[Entre - Estações]])</f>
        <v>PIT-K97</v>
      </c>
      <c r="AN291" s="324" t="str">
        <f>IF(BS_CONTROLE[[#This Row],[SB]]=0, "-", BS_CONTROLE[[#This Row],[SB]])</f>
        <v>PITK96</v>
      </c>
      <c r="AO291" s="325">
        <f>IF(BS_CONTROLE[[#This Row],[SUB]]=0, "-", BS_CONTROLE[[#This Row],[SUB]])</f>
        <v>103</v>
      </c>
      <c r="AP291" s="326">
        <f>IF(BS_CONTROLE[[#This Row],[KM - Inicio]]=0, "-", BS_CONTROLE[[#This Row],[KM - Inicio]])</f>
        <v>2100</v>
      </c>
      <c r="AQ291" s="326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27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4" t="str">
        <f t="shared" si="4"/>
        <v>SuperExecução</v>
      </c>
    </row>
    <row r="292" spans="1:72" hidden="1">
      <c r="A292" s="55" t="str">
        <f>D292&amp;B292</f>
        <v/>
      </c>
      <c r="B292" s="181"/>
      <c r="C292" s="8" t="str">
        <f>IF(BS_CONTROLE[[#This Row],[DATA]]="","",WEEKNUM(BS_CONTROLE[[#This Row],[DATA]]))</f>
        <v/>
      </c>
      <c r="D292" s="56"/>
      <c r="E292" s="151">
        <v>287</v>
      </c>
      <c r="F292" s="182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08"/>
      <c r="W292" s="183"/>
      <c r="X292" s="56"/>
      <c r="Y292" s="166"/>
      <c r="Z292" s="166"/>
      <c r="AA292" s="150"/>
      <c r="AB292" s="75"/>
      <c r="AC292" s="75"/>
      <c r="AD292" s="183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4" t="str">
        <f>IF(BS_CONTROLE[[#This Row],[Local - Partida]]=0, "-", BS_CONTROLE[[#This Row],[Local - Partida]])</f>
        <v>-</v>
      </c>
      <c r="AL292" s="324" t="str">
        <f>IF(BS_CONTROLE[[#This Row],[Local - Encerramento]]=0, "-", BS_CONTROLE[[#This Row],[Local - Encerramento]])</f>
        <v>-</v>
      </c>
      <c r="AM292" s="324" t="str">
        <f>IF(BS_CONTROLE[[#This Row],[Entre - Estações]]=0, "-", BS_CONTROLE[[#This Row],[Entre - Estações]])</f>
        <v>-</v>
      </c>
      <c r="AN292" s="324" t="str">
        <f>IF(BS_CONTROLE[[#This Row],[SB]]=0, "-", BS_CONTROLE[[#This Row],[SB]])</f>
        <v>-</v>
      </c>
      <c r="AO292" s="325" t="str">
        <f>IF(BS_CONTROLE[[#This Row],[SUB]]=0, "-", BS_CONTROLE[[#This Row],[SUB]])</f>
        <v>-</v>
      </c>
      <c r="AP292" s="326" t="str">
        <f>IF(BS_CONTROLE[[#This Row],[KM - Inicio]]=0, "-", BS_CONTROLE[[#This Row],[KM - Inicio]])</f>
        <v>-</v>
      </c>
      <c r="AQ292" s="326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27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4" t="str">
        <f t="shared" si="4"/>
        <v/>
      </c>
    </row>
    <row r="293" spans="1:72" hidden="1">
      <c r="A293" s="55"/>
      <c r="B293" s="181"/>
      <c r="C293" s="8"/>
      <c r="D293" s="56"/>
      <c r="E293" s="151">
        <v>288</v>
      </c>
      <c r="F293" s="182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08"/>
      <c r="W293" s="183"/>
      <c r="X293" s="232"/>
      <c r="Y293" s="166"/>
      <c r="Z293" s="166"/>
      <c r="AA293" s="89"/>
      <c r="AB293" s="75"/>
      <c r="AC293" s="75"/>
      <c r="AD293" s="183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4" t="str">
        <f>IF(BS_CONTROLE[[#This Row],[Local - Partida]]=0, "-", BS_CONTROLE[[#This Row],[Local - Partida]])</f>
        <v>-</v>
      </c>
      <c r="AL293" s="324" t="str">
        <f>IF(BS_CONTROLE[[#This Row],[Local - Encerramento]]=0, "-", BS_CONTROLE[[#This Row],[Local - Encerramento]])</f>
        <v>-</v>
      </c>
      <c r="AM293" s="324" t="str">
        <f>IF(BS_CONTROLE[[#This Row],[Entre - Estações]]=0, "-", BS_CONTROLE[[#This Row],[Entre - Estações]])</f>
        <v>-</v>
      </c>
      <c r="AN293" s="324" t="str">
        <f>IF(BS_CONTROLE[[#This Row],[SB]]=0, "-", BS_CONTROLE[[#This Row],[SB]])</f>
        <v>-</v>
      </c>
      <c r="AO293" s="325" t="str">
        <f>IF(BS_CONTROLE[[#This Row],[SUB]]=0, "-", BS_CONTROLE[[#This Row],[SUB]])</f>
        <v>-</v>
      </c>
      <c r="AP293" s="326" t="str">
        <f>IF(BS_CONTROLE[[#This Row],[KM - Inicio]]=0, "-", BS_CONTROLE[[#This Row],[KM - Inicio]])</f>
        <v>-</v>
      </c>
      <c r="AQ293" s="326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27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4" t="str">
        <f t="shared" si="4"/>
        <v/>
      </c>
    </row>
    <row r="294" spans="1:72" hidden="1">
      <c r="A294" s="55" t="str">
        <f>D294&amp;B294</f>
        <v>W70</v>
      </c>
      <c r="B294" s="181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2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2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3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4" t="str">
        <f>IF(BS_CONTROLE[[#This Row],[Local - Partida]]=0, "-", BS_CONTROLE[[#This Row],[Local - Partida]])</f>
        <v>TRO</v>
      </c>
      <c r="AL294" s="324" t="str">
        <f>IF(BS_CONTROLE[[#This Row],[Local - Encerramento]]=0, "-", BS_CONTROLE[[#This Row],[Local - Encerramento]])</f>
        <v>TRO</v>
      </c>
      <c r="AM294" s="324" t="str">
        <f>IF(BS_CONTROLE[[#This Row],[Entre - Estações]]=0, "-", BS_CONTROLE[[#This Row],[Entre - Estações]])</f>
        <v>TSF-TRO</v>
      </c>
      <c r="AN294" s="324" t="str">
        <f>IF(BS_CONTROLE[[#This Row],[SB]]=0, "-", BS_CONTROLE[[#This Row],[SB]])</f>
        <v>TEX1</v>
      </c>
      <c r="AO294" s="325">
        <f>IF(BS_CONTROLE[[#This Row],[SUB]]=0, "-", BS_CONTROLE[[#This Row],[SUB]])</f>
        <v>98</v>
      </c>
      <c r="AP294" s="326">
        <f>IF(BS_CONTROLE[[#This Row],[KM - Inicio]]=0, "-", BS_CONTROLE[[#This Row],[KM - Inicio]])</f>
        <v>752</v>
      </c>
      <c r="AQ294" s="326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27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4" t="str">
        <f t="shared" si="4"/>
        <v/>
      </c>
    </row>
    <row r="295" spans="1:72">
      <c r="A295" s="55" t="str">
        <f>D295&amp;B295</f>
        <v>W7145954</v>
      </c>
      <c r="B295" s="181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2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1" t="s">
        <v>1219</v>
      </c>
      <c r="N295" s="331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08" t="s">
        <v>1221</v>
      </c>
      <c r="W295" s="183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3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4" t="str">
        <f>IF(BS_CONTROLE[[#This Row],[Local - Partida]]=0, "-", BS_CONTROLE[[#This Row],[Local - Partida]])</f>
        <v>752RVD</v>
      </c>
      <c r="AL295" s="324" t="str">
        <f>IF(BS_CONTROLE[[#This Row],[Local - Encerramento]]=0, "-", BS_CONTROLE[[#This Row],[Local - Encerramento]])</f>
        <v>TGR2</v>
      </c>
      <c r="AM295" s="324" t="str">
        <f>IF(BS_CONTROLE[[#This Row],[Entre - Estações]]=0, "-", BS_CONTROLE[[#This Row],[Entre - Estações]])</f>
        <v>RVD-TAG</v>
      </c>
      <c r="AN295" s="324" t="str">
        <f>IF(BS_CONTROLE[[#This Row],[SB]]=0, "-", BS_CONTROLE[[#This Row],[SB]])</f>
        <v>RVDTAG</v>
      </c>
      <c r="AO295" s="325">
        <f>IF(BS_CONTROLE[[#This Row],[SUB]]=0, "-", BS_CONTROLE[[#This Row],[SUB]])</f>
        <v>98</v>
      </c>
      <c r="AP295" s="326">
        <f>IF(BS_CONTROLE[[#This Row],[KM - Inicio]]=0, "-", BS_CONTROLE[[#This Row],[KM - Inicio]])</f>
        <v>752.38</v>
      </c>
      <c r="AQ295" s="326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27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4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4" t="str">
        <f t="shared" si="4"/>
        <v>OKOK</v>
      </c>
    </row>
    <row r="296" spans="1:72" ht="23.25">
      <c r="A296" s="55" t="str">
        <f>D296&amp;B296</f>
        <v>E1445954</v>
      </c>
      <c r="B296" s="181">
        <v>45954</v>
      </c>
      <c r="C296" s="8">
        <f>IF(BS_CONTROLE[[#This Row],[DATA]]="","",WEEKNUM(BS_CONTROLE[[#This Row],[DATA]]))</f>
        <v>43</v>
      </c>
      <c r="D296" s="267" t="s">
        <v>748</v>
      </c>
      <c r="E296" s="236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08" t="s">
        <v>1231</v>
      </c>
      <c r="W296" s="272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3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4" t="str">
        <f>IF(BS_CONTROLE[[#This Row],[Local - Partida]]=0, "-", BS_CONTROLE[[#This Row],[Local - Partida]])</f>
        <v>TIQ</v>
      </c>
      <c r="AL296" s="324" t="str">
        <f>IF(BS_CONTROLE[[#This Row],[Local - Encerramento]]=0, "-", BS_CONTROLE[[#This Row],[Local - Encerramento]])</f>
        <v>TGR</v>
      </c>
      <c r="AM296" s="324" t="str">
        <f>IF(BS_CONTROLE[[#This Row],[Entre - Estações]]=0, "-", BS_CONTROLE[[#This Row],[Entre - Estações]])</f>
        <v>TEP</v>
      </c>
      <c r="AN296" s="324" t="str">
        <f>IF(BS_CONTROLE[[#This Row],[SB]]=0, "-", BS_CONTROLE[[#This Row],[SB]])</f>
        <v>TEP1</v>
      </c>
      <c r="AO296" s="325">
        <f>IF(BS_CONTROLE[[#This Row],[SUB]]=0, "-", BS_CONTROLE[[#This Row],[SUB]])</f>
        <v>98</v>
      </c>
      <c r="AP296" s="326">
        <f>IF(BS_CONTROLE[[#This Row],[KM - Inicio]]=0, "-", BS_CONTROLE[[#This Row],[KM - Inicio]])</f>
        <v>565</v>
      </c>
      <c r="AQ296" s="326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27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4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4" t="str">
        <f t="shared" si="4"/>
        <v>OKOK</v>
      </c>
    </row>
    <row r="297" spans="1:72">
      <c r="A297" s="55" t="str">
        <f>D297&amp;B297</f>
        <v>ELSON (TF-526)45954</v>
      </c>
      <c r="B297" s="181">
        <v>45954</v>
      </c>
      <c r="C297" s="8">
        <f>IF(BS_CONTROLE[[#This Row],[DATA]]="","",WEEKNUM(BS_CONTROLE[[#This Row],[DATA]]))</f>
        <v>43</v>
      </c>
      <c r="D297" s="14" t="s">
        <v>886</v>
      </c>
      <c r="E297" s="236">
        <v>239</v>
      </c>
      <c r="F297" s="182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1" t="s">
        <v>1568</v>
      </c>
      <c r="N297" s="231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08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3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4" t="str">
        <f>IF(BS_CONTROLE[[#This Row],[Local - Partida]]=0, "-", BS_CONTROLE[[#This Row],[Local - Partida]])</f>
        <v>-</v>
      </c>
      <c r="AL297" s="324" t="str">
        <f>IF(BS_CONTROLE[[#This Row],[Local - Encerramento]]=0, "-", BS_CONTROLE[[#This Row],[Local - Encerramento]])</f>
        <v>-</v>
      </c>
      <c r="AM297" s="324" t="str">
        <f>IF(BS_CONTROLE[[#This Row],[Entre - Estações]]=0, "-", BS_CONTROLE[[#This Row],[Entre - Estações]])</f>
        <v>TPCN</v>
      </c>
      <c r="AN297" s="324" t="str">
        <f>IF(BS_CONTROLE[[#This Row],[SB]]=0, "-", BS_CONTROLE[[#This Row],[SB]])</f>
        <v>TPCN</v>
      </c>
      <c r="AO297" s="325">
        <f>IF(BS_CONTROLE[[#This Row],[SUB]]=0, "-", BS_CONTROLE[[#This Row],[SUB]])</f>
        <v>74</v>
      </c>
      <c r="AP297" s="326">
        <f>IF(BS_CONTROLE[[#This Row],[KM - Inicio]]=0, "-", BS_CONTROLE[[#This Row],[KM - Inicio]])</f>
        <v>429.5</v>
      </c>
      <c r="AQ297" s="326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27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4" t="str">
        <f t="shared" si="4"/>
        <v>OKOK</v>
      </c>
    </row>
    <row r="298" spans="1:72">
      <c r="A298" s="55" t="str">
        <f>D298&amp;B298</f>
        <v>W7045954</v>
      </c>
      <c r="B298" s="181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2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2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3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4" t="str">
        <f>IF(BS_CONTROLE[[#This Row],[Local - Partida]]=0, "-", BS_CONTROLE[[#This Row],[Local - Partida]])</f>
        <v xml:space="preserve">TOM2 </v>
      </c>
      <c r="AL298" s="324" t="str">
        <f>IF(BS_CONTROLE[[#This Row],[Local - Encerramento]]=0, "-", BS_CONTROLE[[#This Row],[Local - Encerramento]])</f>
        <v>TOM2</v>
      </c>
      <c r="AM298" s="324" t="str">
        <f>IF(BS_CONTROLE[[#This Row],[Entre - Estações]]=0, "-", BS_CONTROLE[[#This Row],[Entre - Estações]])</f>
        <v>TOM-TPC</v>
      </c>
      <c r="AN298" s="324" t="str">
        <f>IF(BS_CONTROLE[[#This Row],[SB]]=0, "-", BS_CONTROLE[[#This Row],[SB]])</f>
        <v>TOM416</v>
      </c>
      <c r="AO298" s="325">
        <f>IF(BS_CONTROLE[[#This Row],[SUB]]=0, "-", BS_CONTROLE[[#This Row],[SUB]])</f>
        <v>74</v>
      </c>
      <c r="AP298" s="326">
        <f>IF(BS_CONTROLE[[#This Row],[KM - Inicio]]=0, "-", BS_CONTROLE[[#This Row],[KM - Inicio]])</f>
        <v>414</v>
      </c>
      <c r="AQ298" s="326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27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4" t="str">
        <f t="shared" si="4"/>
        <v>SuperExecução</v>
      </c>
    </row>
    <row r="299" spans="1:72">
      <c r="A299" s="55" t="str">
        <f>D299&amp;B299</f>
        <v>W4845954</v>
      </c>
      <c r="B299" s="181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2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08" t="s">
        <v>1408</v>
      </c>
      <c r="W299" s="183" t="s">
        <v>700</v>
      </c>
      <c r="X299" s="232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3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4" t="str">
        <f>IF(BS_CONTROLE[[#This Row],[Local - Partida]]=0, "-", BS_CONTROLE[[#This Row],[Local - Partida]])</f>
        <v>TOM2</v>
      </c>
      <c r="AL299" s="324" t="str">
        <f>IF(BS_CONTROLE[[#This Row],[Local - Encerramento]]=0, "-", BS_CONTROLE[[#This Row],[Local - Encerramento]])</f>
        <v>TOM2</v>
      </c>
      <c r="AM299" s="324" t="str">
        <f>IF(BS_CONTROLE[[#This Row],[Entre - Estações]]=0, "-", BS_CONTROLE[[#This Row],[Entre - Estações]])</f>
        <v>TBA-TIP</v>
      </c>
      <c r="AN299" s="324" t="str">
        <f>IF(BS_CONTROLE[[#This Row],[SB]]=0, "-", BS_CONTROLE[[#This Row],[SB]])</f>
        <v>389TIP</v>
      </c>
      <c r="AO299" s="325">
        <f>IF(BS_CONTROLE[[#This Row],[SUB]]=0, "-", BS_CONTROLE[[#This Row],[SUB]])</f>
        <v>74</v>
      </c>
      <c r="AP299" s="326">
        <f>IF(BS_CONTROLE[[#This Row],[KM - Inicio]]=0, "-", BS_CONTROLE[[#This Row],[KM - Inicio]])</f>
        <v>390</v>
      </c>
      <c r="AQ299" s="326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27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4" t="str">
        <f t="shared" si="4"/>
        <v>CCOCirculaçãoIntervaloContrato</v>
      </c>
    </row>
    <row r="300" spans="1:72">
      <c r="A300" s="55" t="str">
        <f>D300&amp;B300</f>
        <v>V8745954</v>
      </c>
      <c r="B300" s="181">
        <v>45954</v>
      </c>
      <c r="C300" s="8">
        <f>IF(BS_CONTROLE[[#This Row],[DATA]]="","",WEEKNUM(BS_CONTROLE[[#This Row],[DATA]]))</f>
        <v>43</v>
      </c>
      <c r="D300" s="232" t="s">
        <v>813</v>
      </c>
      <c r="E300" s="236">
        <v>238</v>
      </c>
      <c r="F300" s="182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3" t="s">
        <v>254</v>
      </c>
      <c r="J300" s="231">
        <v>74</v>
      </c>
      <c r="K300" s="16">
        <v>202</v>
      </c>
      <c r="L300" s="80">
        <v>190</v>
      </c>
      <c r="M300" s="23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1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3">
        <v>0.375</v>
      </c>
      <c r="P300" s="183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2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4" t="str">
        <f>IF(BS_CONTROLE[[#This Row],[Local - Partida]]=0, "-", BS_CONTROLE[[#This Row],[Local - Partida]])</f>
        <v>TVI2</v>
      </c>
      <c r="AL300" s="324" t="str">
        <f>IF(BS_CONTROLE[[#This Row],[Local - Encerramento]]=0, "-", BS_CONTROLE[[#This Row],[Local - Encerramento]])</f>
        <v>TVI2</v>
      </c>
      <c r="AM300" s="324" t="str">
        <f>IF(BS_CONTROLE[[#This Row],[Entre - Estações]]=0, "-", BS_CONTROLE[[#This Row],[Entre - Estações]])</f>
        <v>TID-TVI</v>
      </c>
      <c r="AN300" s="324">
        <f>IF(BS_CONTROLE[[#This Row],[SB]]=0, "-", BS_CONTROLE[[#This Row],[SB]])</f>
        <v>201213</v>
      </c>
      <c r="AO300" s="325">
        <f>IF(BS_CONTROLE[[#This Row],[SUB]]=0, "-", BS_CONTROLE[[#This Row],[SUB]])</f>
        <v>74</v>
      </c>
      <c r="AP300" s="326">
        <f>IF(BS_CONTROLE[[#This Row],[KM - Inicio]]=0, "-", BS_CONTROLE[[#This Row],[KM - Inicio]])</f>
        <v>202</v>
      </c>
      <c r="AQ300" s="326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27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4" t="str">
        <f t="shared" si="4"/>
        <v>CCOCirculaçãoIntervaloContrato</v>
      </c>
    </row>
    <row r="301" spans="1:72">
      <c r="A301" s="55" t="str">
        <f>D301&amp;B301</f>
        <v>FRANCISCO (TF-670)45954</v>
      </c>
      <c r="B301" s="181">
        <v>45954</v>
      </c>
      <c r="C301" s="8">
        <f>IF(BS_CONTROLE[[#This Row],[DATA]]="","",WEEKNUM(BS_CONTROLE[[#This Row],[DATA]]))</f>
        <v>43</v>
      </c>
      <c r="D301" s="14" t="s">
        <v>889</v>
      </c>
      <c r="E301" s="236">
        <v>239</v>
      </c>
      <c r="F301" s="182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1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08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3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4" t="str">
        <f>IF(BS_CONTROLE[[#This Row],[Local - Partida]]=0, "-", BS_CONTROLE[[#This Row],[Local - Partida]])</f>
        <v>TCE1</v>
      </c>
      <c r="AL301" s="324" t="str">
        <f>IF(BS_CONTROLE[[#This Row],[Local - Encerramento]]=0, "-", BS_CONTROLE[[#This Row],[Local - Encerramento]])</f>
        <v>-</v>
      </c>
      <c r="AM301" s="324" t="str">
        <f>IF(BS_CONTROLE[[#This Row],[Entre - Estações]]=0, "-", BS_CONTROLE[[#This Row],[Entre - Estações]])</f>
        <v>TMO-TCE</v>
      </c>
      <c r="AN301" s="324" t="str">
        <f>IF(BS_CONTROLE[[#This Row],[SB]]=0, "-", BS_CONTROLE[[#This Row],[SB]])</f>
        <v>TCES</v>
      </c>
      <c r="AO301" s="325">
        <f>IF(BS_CONTROLE[[#This Row],[SUB]]=0, "-", BS_CONTROLE[[#This Row],[SUB]])</f>
        <v>74</v>
      </c>
      <c r="AP301" s="326">
        <f>IF(BS_CONTROLE[[#This Row],[KM - Inicio]]=0, "-", BS_CONTROLE[[#This Row],[KM - Inicio]])</f>
        <v>164.1</v>
      </c>
      <c r="AQ301" s="326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27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4" t="str">
        <f t="shared" si="4"/>
        <v>SemOportunidadeSemOportunidade</v>
      </c>
    </row>
    <row r="302" spans="1:72">
      <c r="A302" s="55" t="str">
        <f>D302&amp;B302</f>
        <v>E1745954</v>
      </c>
      <c r="B302" s="181">
        <v>45954</v>
      </c>
      <c r="C302" s="8">
        <f>IF(BS_CONTROLE[[#This Row],[DATA]]="","",WEEKNUM(BS_CONTROLE[[#This Row],[DATA]]))</f>
        <v>43</v>
      </c>
      <c r="D302" s="14" t="s">
        <v>750</v>
      </c>
      <c r="E302" s="236">
        <v>247</v>
      </c>
      <c r="F302" s="182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08" t="s">
        <v>1214</v>
      </c>
      <c r="W302" s="183" t="s">
        <v>1215</v>
      </c>
      <c r="X302" s="232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3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4" t="str">
        <f>IF(BS_CONTROLE[[#This Row],[Local - Partida]]=0, "-", BS_CONTROLE[[#This Row],[Local - Partida]])</f>
        <v>ZTEZVT</v>
      </c>
      <c r="AL302" s="324" t="str">
        <f>IF(BS_CONTROLE[[#This Row],[Local - Encerramento]]=0, "-", BS_CONTROLE[[#This Row],[Local - Encerramento]])</f>
        <v>ZTEZVT</v>
      </c>
      <c r="AM302" s="324" t="str">
        <f>IF(BS_CONTROLE[[#This Row],[Entre - Estações]]=0, "-", BS_CONTROLE[[#This Row],[Entre - Estações]])</f>
        <v>ZTE-ZVT</v>
      </c>
      <c r="AN302" s="324" t="str">
        <f>IF(BS_CONTROLE[[#This Row],[SB]]=0, "-", BS_CONTROLE[[#This Row],[SB]])</f>
        <v>ZVTZDK</v>
      </c>
      <c r="AO302" s="325">
        <f>IF(BS_CONTROLE[[#This Row],[SUB]]=0, "-", BS_CONTROLE[[#This Row],[SUB]])</f>
        <v>78</v>
      </c>
      <c r="AP302" s="326">
        <f>IF(BS_CONTROLE[[#This Row],[KM - Inicio]]=0, "-", BS_CONTROLE[[#This Row],[KM - Inicio]])</f>
        <v>244</v>
      </c>
      <c r="AQ302" s="326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27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4" t="str">
        <f t="shared" si="4"/>
        <v>MecanizaçãoOperação</v>
      </c>
    </row>
    <row r="303" spans="1:72">
      <c r="A303" s="55" t="str">
        <f>D303&amp;B303</f>
        <v>V4245954</v>
      </c>
      <c r="B303" s="181">
        <v>45954</v>
      </c>
      <c r="C303" s="8">
        <f>IF(BS_CONTROLE[[#This Row],[DATA]]="","",WEEKNUM(BS_CONTROLE[[#This Row],[DATA]]))</f>
        <v>43</v>
      </c>
      <c r="D303" s="14" t="s">
        <v>778</v>
      </c>
      <c r="E303" s="236">
        <v>248</v>
      </c>
      <c r="F303" s="182" t="s">
        <v>741</v>
      </c>
      <c r="G303" s="9" t="str">
        <f>IF(D303="","*",VLOOKUP(F303,BS_ATIVIDADE[#All],3,FALSE))</f>
        <v>MODERNIZAÇÃO</v>
      </c>
      <c r="H303" s="183" t="s">
        <v>396</v>
      </c>
      <c r="I303" s="183" t="s">
        <v>396</v>
      </c>
      <c r="J303" s="231">
        <v>72</v>
      </c>
      <c r="K303" s="231">
        <v>304.60000000000002</v>
      </c>
      <c r="L303" s="89">
        <v>305.60000000000002</v>
      </c>
      <c r="M303" s="23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3">
        <v>0.27083333333333331</v>
      </c>
      <c r="P303" s="183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08" t="s">
        <v>1238</v>
      </c>
      <c r="W303" s="183" t="s">
        <v>1236</v>
      </c>
      <c r="X303" s="267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3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4" t="str">
        <f>IF(BS_CONTROLE[[#This Row],[Local - Partida]]=0, "-", BS_CONTROLE[[#This Row],[Local - Partida]])</f>
        <v>ZGT1</v>
      </c>
      <c r="AL303" s="324" t="str">
        <f>IF(BS_CONTROLE[[#This Row],[Local - Encerramento]]=0, "-", BS_CONTROLE[[#This Row],[Local - Encerramento]])</f>
        <v>ZGT1</v>
      </c>
      <c r="AM303" s="324" t="str">
        <f>IF(BS_CONTROLE[[#This Row],[Entre - Estações]]=0, "-", BS_CONTROLE[[#This Row],[Entre - Estações]])</f>
        <v>ZGT-ZXE</v>
      </c>
      <c r="AN303" s="324" t="str">
        <f>IF(BS_CONTROLE[[#This Row],[SB]]=0, "-", BS_CONTROLE[[#This Row],[SB]])</f>
        <v>ZGTZXE</v>
      </c>
      <c r="AO303" s="325">
        <f>IF(BS_CONTROLE[[#This Row],[SUB]]=0, "-", BS_CONTROLE[[#This Row],[SUB]])</f>
        <v>72</v>
      </c>
      <c r="AP303" s="326">
        <f>IF(BS_CONTROLE[[#This Row],[KM - Inicio]]=0, "-", BS_CONTROLE[[#This Row],[KM - Inicio]])</f>
        <v>304.60000000000002</v>
      </c>
      <c r="AQ303" s="326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27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4" t="str">
        <f t="shared" si="4"/>
        <v>ModernizaçãoEquipamento</v>
      </c>
    </row>
    <row r="304" spans="1:72">
      <c r="A304" s="55" t="str">
        <f>D304&amp;B304</f>
        <v>LEÔNCIO (TF-526)45954</v>
      </c>
      <c r="B304" s="181">
        <v>45954</v>
      </c>
      <c r="C304" s="8">
        <f>IF(BS_CONTROLE[[#This Row],[DATA]]="","",WEEKNUM(BS_CONTROLE[[#This Row],[DATA]]))</f>
        <v>43</v>
      </c>
      <c r="D304" s="14" t="s">
        <v>913</v>
      </c>
      <c r="E304" s="236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08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4" t="str">
        <f>IF(BS_CONTROLE[[#This Row],[Local - Partida]]=0, "-", BS_CONTROLE[[#This Row],[Local - Partida]])</f>
        <v>PUD1</v>
      </c>
      <c r="AL304" s="324" t="str">
        <f>IF(BS_CONTROLE[[#This Row],[Local - Encerramento]]=0, "-", BS_CONTROLE[[#This Row],[Local - Encerramento]])</f>
        <v>-</v>
      </c>
      <c r="AM304" s="324" t="str">
        <f>IF(BS_CONTROLE[[#This Row],[Entre - Estações]]=0, "-", BS_CONTROLE[[#This Row],[Entre - Estações]])</f>
        <v>PAS-PUD</v>
      </c>
      <c r="AN304" s="324" t="str">
        <f>IF(BS_CONTROLE[[#This Row],[SB]]=0, "-", BS_CONTROLE[[#This Row],[SB]])</f>
        <v>K96PUD</v>
      </c>
      <c r="AO304" s="325">
        <f>IF(BS_CONTROLE[[#This Row],[SUB]]=0, "-", BS_CONTROLE[[#This Row],[SUB]])</f>
        <v>103</v>
      </c>
      <c r="AP304" s="326">
        <f>IF(BS_CONTROLE[[#This Row],[KM - Inicio]]=0, "-", BS_CONTROLE[[#This Row],[KM - Inicio]])</f>
        <v>2087</v>
      </c>
      <c r="AQ304" s="326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27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4" t="str">
        <f t="shared" si="4"/>
        <v>OKOK</v>
      </c>
    </row>
    <row r="305" spans="1:72">
      <c r="A305" s="55" t="str">
        <f>D305&amp;B305</f>
        <v>A5245954</v>
      </c>
      <c r="B305" s="181">
        <v>45954</v>
      </c>
      <c r="C305" s="8">
        <f>IF(BS_CONTROLE[[#This Row],[DATA]]="","",WEEKNUM(BS_CONTROLE[[#This Row],[DATA]]))</f>
        <v>43</v>
      </c>
      <c r="D305" s="14" t="s">
        <v>701</v>
      </c>
      <c r="E305" s="236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2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4" t="str">
        <f>IF(BS_CONTROLE[[#This Row],[Local - Partida]]=0, "-", BS_CONTROLE[[#This Row],[Local - Partida]])</f>
        <v>PITK96</v>
      </c>
      <c r="AL305" s="324" t="str">
        <f>IF(BS_CONTROLE[[#This Row],[Local - Encerramento]]=0, "-", BS_CONTROLE[[#This Row],[Local - Encerramento]])</f>
        <v>K96PUD</v>
      </c>
      <c r="AM305" s="324" t="str">
        <f>IF(BS_CONTROLE[[#This Row],[Entre - Estações]]=0, "-", BS_CONTROLE[[#This Row],[Entre - Estações]])</f>
        <v>PAS-PUD</v>
      </c>
      <c r="AN305" s="324" t="str">
        <f>IF(BS_CONTROLE[[#This Row],[SB]]=0, "-", BS_CONTROLE[[#This Row],[SB]])</f>
        <v>K96PUD</v>
      </c>
      <c r="AO305" s="325">
        <f>IF(BS_CONTROLE[[#This Row],[SUB]]=0, "-", BS_CONTROLE[[#This Row],[SUB]])</f>
        <v>103</v>
      </c>
      <c r="AP305" s="326">
        <f>IF(BS_CONTROLE[[#This Row],[KM - Inicio]]=0, "-", BS_CONTROLE[[#This Row],[KM - Inicio]])</f>
        <v>2087</v>
      </c>
      <c r="AQ305" s="326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27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4" t="str">
        <f t="shared" si="4"/>
        <v>OKOK</v>
      </c>
    </row>
    <row r="306" spans="1:72">
      <c r="A306" s="55" t="str">
        <f t="shared" ref="A306:A307" si="5">D306&amp;B306</f>
        <v>W9445954</v>
      </c>
      <c r="B306" s="181">
        <v>45954</v>
      </c>
      <c r="C306" s="8">
        <f>IF(BS_CONTROLE[[#This Row],[DATA]]="","",WEEKNUM(BS_CONTROLE[[#This Row],[DATA]]))</f>
        <v>43</v>
      </c>
      <c r="D306" s="14" t="s">
        <v>846</v>
      </c>
      <c r="E306" s="236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08" t="s">
        <v>1435</v>
      </c>
      <c r="W306" s="183" t="s">
        <v>1755</v>
      </c>
      <c r="X306" s="232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3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4" t="str">
        <f>IF(BS_CONTROLE[[#This Row],[Local - Partida]]=0, "-", BS_CONTROLE[[#This Row],[Local - Partida]])</f>
        <v>POU</v>
      </c>
      <c r="AL306" s="324" t="str">
        <f>IF(BS_CONTROLE[[#This Row],[Local - Encerramento]]=0, "-", BS_CONTROLE[[#This Row],[Local - Encerramento]])</f>
        <v>POU</v>
      </c>
      <c r="AM306" s="324" t="str">
        <f>IF(BS_CONTROLE[[#This Row],[Entre - Estações]]=0, "-", BS_CONTROLE[[#This Row],[Entre - Estações]])</f>
        <v>POU-K29</v>
      </c>
      <c r="AN306" s="324" t="str">
        <f>IF(BS_CONTROLE[[#This Row],[SB]]=0, "-", BS_CONTROLE[[#This Row],[SB]])</f>
        <v>POUK28</v>
      </c>
      <c r="AO306" s="325">
        <f>IF(BS_CONTROLE[[#This Row],[SUB]]=0, "-", BS_CONTROLE[[#This Row],[SUB]])</f>
        <v>103</v>
      </c>
      <c r="AP306" s="326">
        <f>IF(BS_CONTROLE[[#This Row],[KM - Inicio]]=0, "-", BS_CONTROLE[[#This Row],[KM - Inicio]])</f>
        <v>2151</v>
      </c>
      <c r="AQ306" s="326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27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4" t="str">
        <f t="shared" si="4"/>
        <v>OKOK</v>
      </c>
    </row>
    <row r="307" spans="1:72" hidden="1">
      <c r="A307" s="55" t="str">
        <f t="shared" si="5"/>
        <v/>
      </c>
      <c r="B307" s="181"/>
      <c r="C307" s="8" t="str">
        <f>IF(BS_CONTROLE[[#This Row],[DATA]]="","",WEEKNUM(BS_CONTROLE[[#This Row],[DATA]]))</f>
        <v/>
      </c>
      <c r="D307" s="56"/>
      <c r="E307" s="151">
        <v>302</v>
      </c>
      <c r="F307" s="182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08"/>
      <c r="W307" s="183"/>
      <c r="X307" s="56"/>
      <c r="Y307" s="166"/>
      <c r="Z307" s="166"/>
      <c r="AA307" s="150"/>
      <c r="AB307" s="75"/>
      <c r="AC307" s="75"/>
      <c r="AD307" s="183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4" t="str">
        <f>IF(BS_CONTROLE[[#This Row],[Local - Partida]]=0, "-", BS_CONTROLE[[#This Row],[Local - Partida]])</f>
        <v>-</v>
      </c>
      <c r="AL307" s="324" t="str">
        <f>IF(BS_CONTROLE[[#This Row],[Local - Encerramento]]=0, "-", BS_CONTROLE[[#This Row],[Local - Encerramento]])</f>
        <v>-</v>
      </c>
      <c r="AM307" s="324" t="str">
        <f>IF(BS_CONTROLE[[#This Row],[Entre - Estações]]=0, "-", BS_CONTROLE[[#This Row],[Entre - Estações]])</f>
        <v>-</v>
      </c>
      <c r="AN307" s="324" t="str">
        <f>IF(BS_CONTROLE[[#This Row],[SB]]=0, "-", BS_CONTROLE[[#This Row],[SB]])</f>
        <v>-</v>
      </c>
      <c r="AO307" s="325" t="str">
        <f>IF(BS_CONTROLE[[#This Row],[SUB]]=0, "-", BS_CONTROLE[[#This Row],[SUB]])</f>
        <v>-</v>
      </c>
      <c r="AP307" s="326" t="str">
        <f>IF(BS_CONTROLE[[#This Row],[KM - Inicio]]=0, "-", BS_CONTROLE[[#This Row],[KM - Inicio]])</f>
        <v>-</v>
      </c>
      <c r="AQ307" s="326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27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4" t="str">
        <f t="shared" si="4"/>
        <v/>
      </c>
    </row>
    <row r="308" spans="1:72" ht="23.25" hidden="1">
      <c r="A308" s="55" t="str">
        <f>D308&amp;B308</f>
        <v>E1445955</v>
      </c>
      <c r="B308" s="181">
        <v>45955</v>
      </c>
      <c r="C308" s="8">
        <f>IF(BS_CONTROLE[[#This Row],[DATA]]="","",WEEKNUM(BS_CONTROLE[[#This Row],[DATA]]))</f>
        <v>43</v>
      </c>
      <c r="D308" s="267" t="s">
        <v>748</v>
      </c>
      <c r="E308" s="236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1" t="s">
        <v>1276</v>
      </c>
      <c r="N308" s="231" t="s">
        <v>1277</v>
      </c>
      <c r="O308" s="149">
        <v>0.95833333333333337</v>
      </c>
      <c r="P308" s="149">
        <v>4.1666666666666664E-2</v>
      </c>
      <c r="Q308" s="89">
        <v>58010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08" t="s">
        <v>1231</v>
      </c>
      <c r="W308" s="272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3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4" t="str">
        <f>IF(BS_CONTROLE[[#This Row],[Local - Partida]]=0, "-", BS_CONTROLE[[#This Row],[Local - Partida]])</f>
        <v>TGR</v>
      </c>
      <c r="AL308" s="324" t="str">
        <f>IF(BS_CONTROLE[[#This Row],[Local - Encerramento]]=0, "-", BS_CONTROLE[[#This Row],[Local - Encerramento]])</f>
        <v xml:space="preserve">TOM </v>
      </c>
      <c r="AM308" s="324" t="str">
        <f>IF(BS_CONTROLE[[#This Row],[Entre - Estações]]=0, "-", BS_CONTROLE[[#This Row],[Entre - Estações]])</f>
        <v>TGR-TOM</v>
      </c>
      <c r="AN308" s="324" t="str">
        <f>IF(BS_CONTROLE[[#This Row],[SB]]=0, "-", BS_CONTROLE[[#This Row],[SB]])</f>
        <v>TGRTOM</v>
      </c>
      <c r="AO308" s="325">
        <f>IF(BS_CONTROLE[[#This Row],[SUB]]=0, "-", BS_CONTROLE[[#This Row],[SUB]])</f>
        <v>74</v>
      </c>
      <c r="AP308" s="326">
        <f>IF(BS_CONTROLE[[#This Row],[KM - Inicio]]=0, "-", BS_CONTROLE[[#This Row],[KM - Inicio]])</f>
        <v>500</v>
      </c>
      <c r="AQ308" s="326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>
        <v>58010</v>
      </c>
      <c r="BB308" s="10" t="str">
        <f>IFERROR(_xlfn.XLOOKUP(AI308, BS_ATIVIDADE[ATIVIDADE],BS_ATIVIDADE[UNIDADE] ), "*")</f>
        <v>M</v>
      </c>
      <c r="BC308" s="33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27" t="str">
        <f>IF(BS_CONTROLE[[#This Row],[Responsavel pelo boletim]]=0, "-", BS_CONTROLE[[#This Row],[Responsavel pelo boletim]])</f>
        <v>Fernanda</v>
      </c>
      <c r="BG308" s="20"/>
      <c r="BH308" s="21">
        <v>2</v>
      </c>
      <c r="BI308" s="21"/>
      <c r="BJ308" s="21" t="s">
        <v>1859</v>
      </c>
      <c r="BK308" s="21" t="s">
        <v>1860</v>
      </c>
      <c r="BL308" s="20"/>
      <c r="BM308" s="18" t="s">
        <v>981</v>
      </c>
      <c r="BN308" s="18" t="s">
        <v>1861</v>
      </c>
      <c r="BO308" s="173" t="s">
        <v>981</v>
      </c>
      <c r="BP308" s="22" t="s">
        <v>609</v>
      </c>
      <c r="BQ308" s="13" t="str">
        <f>IF(AND(BR308&lt;1,BS308&lt;1),"Produção e Intervalo",IF(BR308&lt;1,"Intervalo",IF(BS308&lt;1,"Produção","Aderente")))</f>
        <v>Aderente</v>
      </c>
      <c r="BR308" s="23">
        <f>IF(OR(B308="",F308=""),"*",AY308/P308)</f>
        <v>1</v>
      </c>
      <c r="BS308" s="23">
        <f>IF(OR(B308="",F308=""),"*",BA308/Q308)</f>
        <v>1</v>
      </c>
      <c r="BT308" s="244" t="str">
        <f t="shared" si="4"/>
        <v>OKok</v>
      </c>
    </row>
    <row r="309" spans="1:72" hidden="1">
      <c r="A309" s="55" t="str">
        <f>D309&amp;B309</f>
        <v>ELSON (TF-526)45955</v>
      </c>
      <c r="B309" s="181">
        <v>45955</v>
      </c>
      <c r="C309" s="8">
        <f>IF(BS_CONTROLE[[#This Row],[DATA]]="","",WEEKNUM(BS_CONTROLE[[#This Row],[DATA]]))</f>
        <v>43</v>
      </c>
      <c r="D309" s="14" t="s">
        <v>886</v>
      </c>
      <c r="E309" s="236">
        <v>239</v>
      </c>
      <c r="F309" s="182" t="s">
        <v>792</v>
      </c>
      <c r="G309" s="9" t="str">
        <f>IF(D309="","*",VLOOKUP(F309,BS_ATIVIDADE[#All],3,FALSE))</f>
        <v>SOLDA</v>
      </c>
      <c r="H309" s="149" t="s">
        <v>564</v>
      </c>
      <c r="I309" s="149" t="s">
        <v>609</v>
      </c>
      <c r="J309" s="42">
        <v>74</v>
      </c>
      <c r="K309" s="42">
        <v>399.5</v>
      </c>
      <c r="L309" s="89" t="s">
        <v>609</v>
      </c>
      <c r="M309" s="23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1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08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3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4" t="str">
        <f>IF(BS_CONTROLE[[#This Row],[Local - Partida]]=0, "-", BS_CONTROLE[[#This Row],[Local - Partida]])</f>
        <v>TIP1</v>
      </c>
      <c r="AL309" s="324" t="str">
        <f>IF(BS_CONTROLE[[#This Row],[Local - Encerramento]]=0, "-", BS_CONTROLE[[#This Row],[Local - Encerramento]])</f>
        <v>-</v>
      </c>
      <c r="AM309" s="324" t="str">
        <f>IF(BS_CONTROLE[[#This Row],[Entre - Estações]]=0, "-", BS_CONTROLE[[#This Row],[Entre - Estações]])</f>
        <v>TIP</v>
      </c>
      <c r="AN309" s="324" t="str">
        <f>IF(BS_CONTROLE[[#This Row],[SB]]=0, "-", BS_CONTROLE[[#This Row],[SB]])</f>
        <v>TIP</v>
      </c>
      <c r="AO309" s="325">
        <f>IF(BS_CONTROLE[[#This Row],[SUB]]=0, "-", BS_CONTROLE[[#This Row],[SUB]])</f>
        <v>74</v>
      </c>
      <c r="AP309" s="326">
        <f>IF(BS_CONTROLE[[#This Row],[KM - Inicio]]=0, "-", BS_CONTROLE[[#This Row],[KM - Inicio]])</f>
        <v>399.5</v>
      </c>
      <c r="AQ309" s="326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27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1862</v>
      </c>
      <c r="BK309" s="21" t="s">
        <v>1863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1863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4" t="str">
        <f t="shared" si="4"/>
        <v>SemOportunidadeSemOportunidade</v>
      </c>
    </row>
    <row r="310" spans="1:72" hidden="1">
      <c r="A310" s="55" t="str">
        <f>D310&amp;B310</f>
        <v>W4845955</v>
      </c>
      <c r="B310" s="181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2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08" t="s">
        <v>1408</v>
      </c>
      <c r="W310" s="183" t="s">
        <v>700</v>
      </c>
      <c r="X310" s="232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3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4" t="str">
        <f>IF(BS_CONTROLE[[#This Row],[Local - Partida]]=0, "-", BS_CONTROLE[[#This Row],[Local - Partida]])</f>
        <v>TOM2</v>
      </c>
      <c r="AL310" s="324" t="str">
        <f>IF(BS_CONTROLE[[#This Row],[Local - Encerramento]]=0, "-", BS_CONTROLE[[#This Row],[Local - Encerramento]])</f>
        <v>TOM2</v>
      </c>
      <c r="AM310" s="324" t="str">
        <f>IF(BS_CONTROLE[[#This Row],[Entre - Estações]]=0, "-", BS_CONTROLE[[#This Row],[Entre - Estações]])</f>
        <v>TBA-TIP</v>
      </c>
      <c r="AN310" s="324" t="str">
        <f>IF(BS_CONTROLE[[#This Row],[SB]]=0, "-", BS_CONTROLE[[#This Row],[SB]])</f>
        <v>TBA389</v>
      </c>
      <c r="AO310" s="325">
        <f>IF(BS_CONTROLE[[#This Row],[SUB]]=0, "-", BS_CONTROLE[[#This Row],[SUB]])</f>
        <v>74</v>
      </c>
      <c r="AP310" s="326">
        <f>IF(BS_CONTROLE[[#This Row],[KM - Inicio]]=0, "-", BS_CONTROLE[[#This Row],[KM - Inicio]])</f>
        <v>387.4</v>
      </c>
      <c r="AQ310" s="326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27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1864</v>
      </c>
      <c r="BK310" s="21" t="s">
        <v>1865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1865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4" t="str">
        <f t="shared" si="4"/>
        <v>SemOportunidadeSemOportunidade</v>
      </c>
    </row>
    <row r="311" spans="1:72" hidden="1">
      <c r="A311" s="55" t="str">
        <f>D311&amp;B311</f>
        <v>V8745955</v>
      </c>
      <c r="B311" s="181">
        <v>45955</v>
      </c>
      <c r="C311" s="8">
        <f>IF(BS_CONTROLE[[#This Row],[DATA]]="","",WEEKNUM(BS_CONTROLE[[#This Row],[DATA]]))</f>
        <v>43</v>
      </c>
      <c r="D311" s="232" t="s">
        <v>813</v>
      </c>
      <c r="E311" s="236">
        <v>238</v>
      </c>
      <c r="F311" s="182" t="s">
        <v>753</v>
      </c>
      <c r="G311" s="9" t="str">
        <f>IF(D311="","*",VLOOKUP(F311,BS_ATIVIDADE[#All],3,FALSE))</f>
        <v>OUTROS</v>
      </c>
      <c r="H311" s="17" t="s">
        <v>254</v>
      </c>
      <c r="I311" s="183" t="s">
        <v>254</v>
      </c>
      <c r="J311" s="231">
        <v>74</v>
      </c>
      <c r="K311" s="16">
        <v>199</v>
      </c>
      <c r="L311" s="80">
        <v>190</v>
      </c>
      <c r="M311" s="23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3">
        <v>0.375</v>
      </c>
      <c r="P311" s="183">
        <v>4.1666666666666664E-2</v>
      </c>
      <c r="Q311" s="89">
        <v>1530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2" t="s">
        <v>1235</v>
      </c>
      <c r="W311" s="43" t="s">
        <v>1866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OUTRAS ATIVIDADES</v>
      </c>
      <c r="AJ311" s="9" t="str">
        <f>IF(D311="","*",VLOOKUP(AI311,BS_ATIVIDADE[#Data],3,FALSE))</f>
        <v>OUTROS</v>
      </c>
      <c r="AK311" s="324" t="str">
        <f>IF(BS_CONTROLE[[#This Row],[Local - Partida]]=0, "-", BS_CONTROLE[[#This Row],[Local - Partida]])</f>
        <v>TVI2</v>
      </c>
      <c r="AL311" s="324" t="str">
        <f>IF(BS_CONTROLE[[#This Row],[Local - Encerramento]]=0, "-", BS_CONTROLE[[#This Row],[Local - Encerramento]])</f>
        <v>TVI2</v>
      </c>
      <c r="AM311" s="324" t="str">
        <f>IF(BS_CONTROLE[[#This Row],[Entre - Estações]]=0, "-", BS_CONTROLE[[#This Row],[Entre - Estações]])</f>
        <v>TID-TVI</v>
      </c>
      <c r="AN311" s="324" t="str">
        <f>IF(BS_CONTROLE[[#This Row],[SB]]=0, "-", BS_CONTROLE[[#This Row],[SB]])</f>
        <v>TID201</v>
      </c>
      <c r="AO311" s="325">
        <f>IF(BS_CONTROLE[[#This Row],[SUB]]=0, "-", BS_CONTROLE[[#This Row],[SUB]])</f>
        <v>74</v>
      </c>
      <c r="AP311" s="326">
        <f>IF(BS_CONTROLE[[#This Row],[KM - Inicio]]=0, "-", BS_CONTROLE[[#This Row],[KM - Inicio]])</f>
        <v>199</v>
      </c>
      <c r="AQ311" s="326">
        <f>IF(BS_CONTROLE[[#This Row],[KM - Fim]]=0, "-", BS_CONTROLE[[#This Row],[KM - Fim]])</f>
        <v>190</v>
      </c>
      <c r="AR311" s="263">
        <v>0.36180555555555555</v>
      </c>
      <c r="AS311" s="263">
        <v>0.43888888888888888</v>
      </c>
      <c r="AT311" s="263">
        <v>0.48055555555555557</v>
      </c>
      <c r="AU311" s="263"/>
      <c r="AV311" s="263"/>
      <c r="AW311" s="263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27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1864</v>
      </c>
      <c r="BK311" s="21" t="s">
        <v>1867</v>
      </c>
      <c r="BL311" s="20"/>
      <c r="BM311" s="18" t="s">
        <v>981</v>
      </c>
      <c r="BN311" s="18" t="s">
        <v>981</v>
      </c>
      <c r="BO311" s="173" t="s">
        <v>981</v>
      </c>
      <c r="BP311" s="22" t="s">
        <v>609</v>
      </c>
      <c r="BQ311" s="13" t="str">
        <f>IF(AND(BR311&lt;1,BS311&lt;1),"Produção e Intervalo",IF(BR311&lt;1,"Intervalo",IF(BS311&lt;1,"Produção","Aderente")))</f>
        <v>Produção</v>
      </c>
      <c r="BR311" s="23">
        <f>IF(OR(B311="",F311=""),"*",AY311/P311)</f>
        <v>1.0000000000000004</v>
      </c>
      <c r="BS311" s="23">
        <f>IF(OR(B311="",F311=""),"*",BA311/Q311)</f>
        <v>6.5359477124183002E-4</v>
      </c>
      <c r="BT311" s="244" t="str">
        <f t="shared" si="4"/>
        <v>OKOK</v>
      </c>
    </row>
    <row r="312" spans="1:72" hidden="1">
      <c r="A312" s="55" t="str">
        <f>D312&amp;B312</f>
        <v>E1745955</v>
      </c>
      <c r="B312" s="181">
        <v>45955</v>
      </c>
      <c r="C312" s="8">
        <f>IF(BS_CONTROLE[[#This Row],[DATA]]="","",WEEKNUM(BS_CONTROLE[[#This Row],[DATA]]))</f>
        <v>43</v>
      </c>
      <c r="D312" s="14" t="s">
        <v>750</v>
      </c>
      <c r="E312" s="236">
        <v>247</v>
      </c>
      <c r="F312" s="182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08" t="s">
        <v>1214</v>
      </c>
      <c r="W312" s="183" t="s">
        <v>1215</v>
      </c>
      <c r="X312" s="232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3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4" t="str">
        <f>IF(BS_CONTROLE[[#This Row],[Local - Partida]]=0, "-", BS_CONTROLE[[#This Row],[Local - Partida]])</f>
        <v>ZTEZVT</v>
      </c>
      <c r="AL312" s="324" t="str">
        <f>IF(BS_CONTROLE[[#This Row],[Local - Encerramento]]=0, "-", BS_CONTROLE[[#This Row],[Local - Encerramento]])</f>
        <v>ZTEZVT</v>
      </c>
      <c r="AM312" s="324" t="str">
        <f>IF(BS_CONTROLE[[#This Row],[Entre - Estações]]=0, "-", BS_CONTROLE[[#This Row],[Entre - Estações]])</f>
        <v>ZTE-ZVT</v>
      </c>
      <c r="AN312" s="324" t="str">
        <f>IF(BS_CONTROLE[[#This Row],[SB]]=0, "-", BS_CONTROLE[[#This Row],[SB]])</f>
        <v>ZVTZDK</v>
      </c>
      <c r="AO312" s="325">
        <f>IF(BS_CONTROLE[[#This Row],[SUB]]=0, "-", BS_CONTROLE[[#This Row],[SUB]])</f>
        <v>78</v>
      </c>
      <c r="AP312" s="326">
        <f>IF(BS_CONTROLE[[#This Row],[KM - Inicio]]=0, "-", BS_CONTROLE[[#This Row],[KM - Inicio]])</f>
        <v>244</v>
      </c>
      <c r="AQ312" s="326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27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1864</v>
      </c>
      <c r="BK312" s="21" t="s">
        <v>1868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4" t="str">
        <f t="shared" si="4"/>
        <v>OKOK</v>
      </c>
    </row>
    <row r="313" spans="1:72" hidden="1">
      <c r="A313" s="55" t="str">
        <f>D313&amp;B313</f>
        <v>V4245955</v>
      </c>
      <c r="B313" s="181">
        <v>45955</v>
      </c>
      <c r="C313" s="8">
        <f>IF(BS_CONTROLE[[#This Row],[DATA]]="","",WEEKNUM(BS_CONTROLE[[#This Row],[DATA]]))</f>
        <v>43</v>
      </c>
      <c r="D313" s="14" t="s">
        <v>778</v>
      </c>
      <c r="E313" s="236">
        <v>248</v>
      </c>
      <c r="F313" s="182" t="s">
        <v>741</v>
      </c>
      <c r="G313" s="9" t="str">
        <f>IF(D313="","*",VLOOKUP(F313,BS_ATIVIDADE[#All],3,FALSE))</f>
        <v>MODERNIZAÇÃO</v>
      </c>
      <c r="H313" s="183" t="s">
        <v>396</v>
      </c>
      <c r="I313" s="183" t="s">
        <v>396</v>
      </c>
      <c r="J313" s="231">
        <v>72</v>
      </c>
      <c r="K313" s="231">
        <v>304.60000000000002</v>
      </c>
      <c r="L313" s="89">
        <v>305.60000000000002</v>
      </c>
      <c r="M313" s="23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3">
        <v>0.27083333333333331</v>
      </c>
      <c r="P313" s="183">
        <v>7.6388888888888895E-2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08" t="s">
        <v>1238</v>
      </c>
      <c r="W313" s="183" t="s">
        <v>1236</v>
      </c>
      <c r="X313" s="267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3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4" t="str">
        <f>IF(BS_CONTROLE[[#This Row],[Local - Partida]]=0, "-", BS_CONTROLE[[#This Row],[Local - Partida]])</f>
        <v>ZGT1</v>
      </c>
      <c r="AL313" s="324" t="str">
        <f>IF(BS_CONTROLE[[#This Row],[Local - Encerramento]]=0, "-", BS_CONTROLE[[#This Row],[Local - Encerramento]])</f>
        <v>ZGT1</v>
      </c>
      <c r="AM313" s="324" t="str">
        <f>IF(BS_CONTROLE[[#This Row],[Entre - Estações]]=0, "-", BS_CONTROLE[[#This Row],[Entre - Estações]])</f>
        <v>ZGT-ZXE</v>
      </c>
      <c r="AN313" s="324" t="str">
        <f>IF(BS_CONTROLE[[#This Row],[SB]]=0, "-", BS_CONTROLE[[#This Row],[SB]])</f>
        <v>ZGTZXE</v>
      </c>
      <c r="AO313" s="325">
        <f>IF(BS_CONTROLE[[#This Row],[SUB]]=0, "-", BS_CONTROLE[[#This Row],[SUB]])</f>
        <v>72</v>
      </c>
      <c r="AP313" s="326">
        <f>IF(BS_CONTROLE[[#This Row],[KM - Inicio]]=0, "-", BS_CONTROLE[[#This Row],[KM - Inicio]])</f>
        <v>304.60000000000002</v>
      </c>
      <c r="AQ313" s="326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>
        <v>290</v>
      </c>
      <c r="BB313" s="10" t="str">
        <f>IFERROR(_xlfn.XLOOKUP(AI313, BS_ATIVIDADE[ATIVIDADE],BS_ATIVIDADE[UNIDADE] ), "*")</f>
        <v>M</v>
      </c>
      <c r="BC313" s="33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27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1869</v>
      </c>
      <c r="BK313" s="21" t="s">
        <v>1870</v>
      </c>
      <c r="BL313" s="20"/>
      <c r="BM313" s="18" t="s">
        <v>981</v>
      </c>
      <c r="BN313" s="18" t="s">
        <v>981</v>
      </c>
      <c r="BO313" s="173" t="s">
        <v>1861</v>
      </c>
      <c r="BP313" s="22" t="s">
        <v>609</v>
      </c>
      <c r="BQ313" s="13" t="str">
        <f>IF(AND(BR313&lt;1,BS313&lt;1),"Produção e Intervalo",IF(BR313&lt;1,"Intervalo",IF(BS313&lt;1,"Produção","Aderente")))</f>
        <v>Aderente</v>
      </c>
      <c r="BR313" s="23">
        <f>IF(OR(B313="",F313=""),"*",AY313/P313)</f>
        <v>1</v>
      </c>
      <c r="BS313" s="23">
        <f>IF(OR(B313="",F313=""),"*",BA313/Q313)</f>
        <v>1.45</v>
      </c>
      <c r="BT313" s="244" t="str">
        <f t="shared" si="4"/>
        <v>OKOK</v>
      </c>
    </row>
    <row r="314" spans="1:72" hidden="1">
      <c r="A314" s="55" t="str">
        <f>D314&amp;B314</f>
        <v>LEÔNCIO (TF-526)45955</v>
      </c>
      <c r="B314" s="181">
        <v>45955</v>
      </c>
      <c r="C314" s="8">
        <f>IF(BS_CONTROLE[[#This Row],[DATA]]="","",WEEKNUM(BS_CONTROLE[[#This Row],[DATA]]))</f>
        <v>43</v>
      </c>
      <c r="D314" s="14" t="s">
        <v>913</v>
      </c>
      <c r="E314" s="236">
        <v>250</v>
      </c>
      <c r="F314" s="15" t="s">
        <v>792</v>
      </c>
      <c r="G314" s="9" t="str">
        <f>IF(D314="","*",VLOOKUP(F314,BS_ATIVIDADE[#All],3,FALSE))</f>
        <v>SOLDA</v>
      </c>
      <c r="H314" s="17" t="s">
        <v>355</v>
      </c>
      <c r="I314" s="17" t="s">
        <v>609</v>
      </c>
      <c r="J314" s="16">
        <v>103</v>
      </c>
      <c r="K314" s="16">
        <v>2087</v>
      </c>
      <c r="L314" s="80" t="s">
        <v>609</v>
      </c>
      <c r="M314" s="23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08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4" t="str">
        <f>IF(BS_CONTROLE[[#This Row],[Local - Partida]]=0, "-", BS_CONTROLE[[#This Row],[Local - Partida]])</f>
        <v>PUD1</v>
      </c>
      <c r="AL314" s="324" t="str">
        <f>IF(BS_CONTROLE[[#This Row],[Local - Encerramento]]=0, "-", BS_CONTROLE[[#This Row],[Local - Encerramento]])</f>
        <v>-</v>
      </c>
      <c r="AM314" s="324" t="str">
        <f>IF(BS_CONTROLE[[#This Row],[Entre - Estações]]=0, "-", BS_CONTROLE[[#This Row],[Entre - Estações]])</f>
        <v>PAS-PUD</v>
      </c>
      <c r="AN314" s="324" t="str">
        <f>IF(BS_CONTROLE[[#This Row],[SB]]=0, "-", BS_CONTROLE[[#This Row],[SB]])</f>
        <v>K96PUD</v>
      </c>
      <c r="AO314" s="325">
        <f>IF(BS_CONTROLE[[#This Row],[SUB]]=0, "-", BS_CONTROLE[[#This Row],[SUB]])</f>
        <v>103</v>
      </c>
      <c r="AP314" s="326">
        <f>IF(BS_CONTROLE[[#This Row],[KM - Inicio]]=0, "-", BS_CONTROLE[[#This Row],[KM - Inicio]])</f>
        <v>2087</v>
      </c>
      <c r="AQ314" s="326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27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1862</v>
      </c>
      <c r="BK314" s="21" t="s">
        <v>1871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4" t="str">
        <f t="shared" si="4"/>
        <v>OKOK</v>
      </c>
    </row>
    <row r="315" spans="1:72" hidden="1">
      <c r="A315" s="55" t="str">
        <f>D315&amp;B315</f>
        <v>A5245955</v>
      </c>
      <c r="B315" s="181">
        <v>45955</v>
      </c>
      <c r="C315" s="8">
        <f>IF(BS_CONTROLE[[#This Row],[DATA]]="","",WEEKNUM(BS_CONTROLE[[#This Row],[DATA]]))</f>
        <v>43</v>
      </c>
      <c r="D315" s="14" t="s">
        <v>701</v>
      </c>
      <c r="E315" s="236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2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4" t="str">
        <f>IF(BS_CONTROLE[[#This Row],[Local - Partida]]=0, "-", BS_CONTROLE[[#This Row],[Local - Partida]])</f>
        <v>PITK96</v>
      </c>
      <c r="AL315" s="324" t="str">
        <f>IF(BS_CONTROLE[[#This Row],[Local - Encerramento]]=0, "-", BS_CONTROLE[[#This Row],[Local - Encerramento]])</f>
        <v>K96PUD</v>
      </c>
      <c r="AM315" s="324" t="str">
        <f>IF(BS_CONTROLE[[#This Row],[Entre - Estações]]=0, "-", BS_CONTROLE[[#This Row],[Entre - Estações]])</f>
        <v>PAS-PUD</v>
      </c>
      <c r="AN315" s="324" t="str">
        <f>IF(BS_CONTROLE[[#This Row],[SB]]=0, "-", BS_CONTROLE[[#This Row],[SB]])</f>
        <v>K96PUD</v>
      </c>
      <c r="AO315" s="325">
        <f>IF(BS_CONTROLE[[#This Row],[SUB]]=0, "-", BS_CONTROLE[[#This Row],[SUB]])</f>
        <v>103</v>
      </c>
      <c r="AP315" s="326">
        <f>IF(BS_CONTROLE[[#This Row],[KM - Inicio]]=0, "-", BS_CONTROLE[[#This Row],[KM - Inicio]])</f>
        <v>2087</v>
      </c>
      <c r="AQ315" s="326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27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1872</v>
      </c>
      <c r="BK315" s="21" t="s">
        <v>1873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4" t="str">
        <f t="shared" si="4"/>
        <v>OKOK</v>
      </c>
    </row>
    <row r="316" spans="1:72" hidden="1">
      <c r="A316" s="55" t="str">
        <f t="shared" ref="A316:A318" si="6">D316&amp;B316</f>
        <v/>
      </c>
      <c r="B316" s="181"/>
      <c r="C316" s="8" t="str">
        <f>IF(BS_CONTROLE[[#This Row],[DATA]]="","",WEEKNUM(BS_CONTROLE[[#This Row],[DATA]]))</f>
        <v/>
      </c>
      <c r="D316" s="14"/>
      <c r="E316" s="236"/>
      <c r="F316" s="182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08"/>
      <c r="W316" s="183"/>
      <c r="X316" s="267"/>
      <c r="Y316" s="166"/>
      <c r="Z316" s="18"/>
      <c r="AA316" s="150"/>
      <c r="AB316" s="75"/>
      <c r="AC316" s="75"/>
      <c r="AD316" s="183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4" t="str">
        <f>IF(BS_CONTROLE[[#This Row],[Local - Partida]]=0, "-", BS_CONTROLE[[#This Row],[Local - Partida]])</f>
        <v>-</v>
      </c>
      <c r="AL316" s="324" t="str">
        <f>IF(BS_CONTROLE[[#This Row],[Local - Encerramento]]=0, "-", BS_CONTROLE[[#This Row],[Local - Encerramento]])</f>
        <v>-</v>
      </c>
      <c r="AM316" s="324" t="str">
        <f>IF(BS_CONTROLE[[#This Row],[Entre - Estações]]=0, "-", BS_CONTROLE[[#This Row],[Entre - Estações]])</f>
        <v>-</v>
      </c>
      <c r="AN316" s="324" t="str">
        <f>IF(BS_CONTROLE[[#This Row],[SB]]=0, "-", BS_CONTROLE[[#This Row],[SB]])</f>
        <v>-</v>
      </c>
      <c r="AO316" s="325" t="str">
        <f>IF(BS_CONTROLE[[#This Row],[SUB]]=0, "-", BS_CONTROLE[[#This Row],[SUB]])</f>
        <v>-</v>
      </c>
      <c r="AP316" s="326" t="str">
        <f>IF(BS_CONTROLE[[#This Row],[KM - Inicio]]=0, "-", BS_CONTROLE[[#This Row],[KM - Inicio]])</f>
        <v>-</v>
      </c>
      <c r="AQ316" s="326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27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4" t="str">
        <f t="shared" si="4"/>
        <v/>
      </c>
    </row>
    <row r="317" spans="1:72" hidden="1">
      <c r="A317" s="55" t="str">
        <f t="shared" si="6"/>
        <v/>
      </c>
      <c r="B317" s="181"/>
      <c r="C317" s="8" t="str">
        <f>IF(BS_CONTROLE[[#This Row],[DATA]]="","",WEEKNUM(BS_CONTROLE[[#This Row],[DATA]]))</f>
        <v/>
      </c>
      <c r="D317" s="14"/>
      <c r="E317" s="236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08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4" t="str">
        <f>IF(BS_CONTROLE[[#This Row],[Local - Partida]]=0, "-", BS_CONTROLE[[#This Row],[Local - Partida]])</f>
        <v>-</v>
      </c>
      <c r="AL317" s="324" t="str">
        <f>IF(BS_CONTROLE[[#This Row],[Local - Encerramento]]=0, "-", BS_CONTROLE[[#This Row],[Local - Encerramento]])</f>
        <v>-</v>
      </c>
      <c r="AM317" s="324" t="str">
        <f>IF(BS_CONTROLE[[#This Row],[Entre - Estações]]=0, "-", BS_CONTROLE[[#This Row],[Entre - Estações]])</f>
        <v>-</v>
      </c>
      <c r="AN317" s="324" t="str">
        <f>IF(BS_CONTROLE[[#This Row],[SB]]=0, "-", BS_CONTROLE[[#This Row],[SB]])</f>
        <v>-</v>
      </c>
      <c r="AO317" s="325" t="str">
        <f>IF(BS_CONTROLE[[#This Row],[SUB]]=0, "-", BS_CONTROLE[[#This Row],[SUB]])</f>
        <v>-</v>
      </c>
      <c r="AP317" s="326" t="str">
        <f>IF(BS_CONTROLE[[#This Row],[KM - Inicio]]=0, "-", BS_CONTROLE[[#This Row],[KM - Inicio]])</f>
        <v>-</v>
      </c>
      <c r="AQ317" s="326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27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4" t="str">
        <f t="shared" si="4"/>
        <v/>
      </c>
    </row>
    <row r="318" spans="1:72" ht="23.25" hidden="1">
      <c r="A318" s="55" t="str">
        <f t="shared" si="6"/>
        <v>E1445956</v>
      </c>
      <c r="B318" s="181">
        <v>45956</v>
      </c>
      <c r="C318" s="8">
        <f>IF(BS_CONTROLE[[#This Row],[DATA]]="","",WEEKNUM(BS_CONTROLE[[#This Row],[DATA]]))</f>
        <v>44</v>
      </c>
      <c r="D318" s="267" t="s">
        <v>748</v>
      </c>
      <c r="E318" s="236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1" t="s">
        <v>1874</v>
      </c>
      <c r="N318" s="231" t="s">
        <v>1875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08" t="s">
        <v>1231</v>
      </c>
      <c r="W318" s="272" t="s">
        <v>1876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3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4" t="str">
        <f>IF(BS_CONTROLE[[#This Row],[Local - Partida]]=0, "-", BS_CONTROLE[[#This Row],[Local - Partida]])</f>
        <v>TOM2</v>
      </c>
      <c r="AL318" s="324" t="str">
        <f>IF(BS_CONTROLE[[#This Row],[Local - Encerramento]]=0, "-", BS_CONTROLE[[#This Row],[Local - Encerramento]])</f>
        <v>TOM</v>
      </c>
      <c r="AM318" s="324" t="str">
        <f>IF(BS_CONTROLE[[#This Row],[Entre - Estações]]=0, "-", BS_CONTROLE[[#This Row],[Entre - Estações]])</f>
        <v>TOM-TVL</v>
      </c>
      <c r="AN318" s="324" t="str">
        <f>IF(BS_CONTROLE[[#This Row],[SB]]=0, "-", BS_CONTROLE[[#This Row],[SB]])</f>
        <v>TOMTVL</v>
      </c>
      <c r="AO318" s="325">
        <f>IF(BS_CONTROLE[[#This Row],[SUB]]=0, "-", BS_CONTROLE[[#This Row],[SUB]])</f>
        <v>74</v>
      </c>
      <c r="AP318" s="326">
        <f>IF(BS_CONTROLE[[#This Row],[KM - Inicio]]=0, "-", BS_CONTROLE[[#This Row],[KM - Inicio]])</f>
        <v>451</v>
      </c>
      <c r="AQ318" s="326">
        <f>IF(BS_CONTROLE[[#This Row],[KM - Fim]]=0, "-", BS_CONTROLE[[#This Row],[KM - Fim]])</f>
        <v>404</v>
      </c>
      <c r="AR318" s="43">
        <v>0.96527777777777779</v>
      </c>
      <c r="AS318" s="43">
        <v>0</v>
      </c>
      <c r="AT318" s="43">
        <v>0</v>
      </c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>
        <v>0</v>
      </c>
      <c r="BB318" s="10" t="str">
        <f>IFERROR(_xlfn.XLOOKUP(AI318, BS_ATIVIDADE[ATIVIDADE],BS_ATIVIDADE[UNIDADE] ), "*")</f>
        <v>M</v>
      </c>
      <c r="BC318" s="33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27" t="str">
        <f>IF(BS_CONTROLE[[#This Row],[Responsavel pelo boletim]]=0, "-", BS_CONTROLE[[#This Row],[Responsavel pelo boletim]])</f>
        <v>Fernanda</v>
      </c>
      <c r="BG318" s="20"/>
      <c r="BH318" s="21">
        <v>0</v>
      </c>
      <c r="BI318" s="21"/>
      <c r="BJ318" s="21" t="s">
        <v>1859</v>
      </c>
      <c r="BK318" s="21" t="s">
        <v>1877</v>
      </c>
      <c r="BL318" s="20"/>
      <c r="BM318" s="18" t="s">
        <v>973</v>
      </c>
      <c r="BN318" s="18" t="s">
        <v>993</v>
      </c>
      <c r="BO318" s="173" t="s">
        <v>1106</v>
      </c>
      <c r="BP318" s="22" t="s">
        <v>1877</v>
      </c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4" t="str">
        <f t="shared" si="4"/>
        <v>MecanizaçãoOperação</v>
      </c>
    </row>
    <row r="319" spans="1:72" hidden="1">
      <c r="A319" s="55" t="str">
        <f>D319&amp;B319</f>
        <v>W4845956</v>
      </c>
      <c r="B319" s="181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2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08" t="s">
        <v>1408</v>
      </c>
      <c r="W319" s="183" t="s">
        <v>700</v>
      </c>
      <c r="X319" s="232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3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4" t="str">
        <f>IF(BS_CONTROLE[[#This Row],[Local - Partida]]=0, "-", BS_CONTROLE[[#This Row],[Local - Partida]])</f>
        <v>TOM2</v>
      </c>
      <c r="AL319" s="324" t="str">
        <f>IF(BS_CONTROLE[[#This Row],[Local - Encerramento]]=0, "-", BS_CONTROLE[[#This Row],[Local - Encerramento]])</f>
        <v>TOM2</v>
      </c>
      <c r="AM319" s="324" t="str">
        <f>IF(BS_CONTROLE[[#This Row],[Entre - Estações]]=0, "-", BS_CONTROLE[[#This Row],[Entre - Estações]])</f>
        <v>TBA-TIP</v>
      </c>
      <c r="AN319" s="324" t="str">
        <f>IF(BS_CONTROLE[[#This Row],[SB]]=0, "-", BS_CONTROLE[[#This Row],[SB]])</f>
        <v>TBA389</v>
      </c>
      <c r="AO319" s="325">
        <f>IF(BS_CONTROLE[[#This Row],[SUB]]=0, "-", BS_CONTROLE[[#This Row],[SUB]])</f>
        <v>74</v>
      </c>
      <c r="AP319" s="326">
        <f>IF(BS_CONTROLE[[#This Row],[KM - Inicio]]=0, "-", BS_CONTROLE[[#This Row],[KM - Inicio]])</f>
        <v>385</v>
      </c>
      <c r="AQ319" s="326">
        <f>IF(BS_CONTROLE[[#This Row],[KM - Fim]]=0, "-", BS_CONTROLE[[#This Row],[KM - Fim]])</f>
        <v>384</v>
      </c>
      <c r="AR319" s="43">
        <v>0.37013888888888891</v>
      </c>
      <c r="AS319" s="43">
        <v>0.46250000000000002</v>
      </c>
      <c r="AT319" s="43">
        <v>0.54583333333333328</v>
      </c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8.3333333333333259E-2</v>
      </c>
      <c r="AZ319" s="15"/>
      <c r="BA319" s="76">
        <v>1414</v>
      </c>
      <c r="BB319" s="10" t="str">
        <f>IFERROR(_xlfn.XLOOKUP(AI319, BS_ATIVIDADE[ATIVIDADE],BS_ATIVIDADE[UNIDADE] ), "*")</f>
        <v>M</v>
      </c>
      <c r="BC319" s="33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27" t="str">
        <f>IF(BS_CONTROLE[[#This Row],[Responsavel pelo boletim]]=0, "-", BS_CONTROLE[[#This Row],[Responsavel pelo boletim]])</f>
        <v>Rodrigo</v>
      </c>
      <c r="BG319" s="20"/>
      <c r="BH319" s="21">
        <v>2</v>
      </c>
      <c r="BI319" s="21"/>
      <c r="BJ319" s="21" t="s">
        <v>1878</v>
      </c>
      <c r="BK319" s="21" t="s">
        <v>1879</v>
      </c>
      <c r="BL319" s="20"/>
      <c r="BM319" s="18" t="s">
        <v>973</v>
      </c>
      <c r="BN319" s="18" t="s">
        <v>993</v>
      </c>
      <c r="BO319" s="173" t="s">
        <v>1101</v>
      </c>
      <c r="BP319" s="22" t="s">
        <v>1879</v>
      </c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0.99999999999999911</v>
      </c>
      <c r="BS319" s="23">
        <f>IF(OR(B319="",F319=""),"*",BA319/Q319)</f>
        <v>0.70699999999999996</v>
      </c>
      <c r="BT319" s="244" t="str">
        <f t="shared" si="4"/>
        <v>MecanizaçãoOperação</v>
      </c>
    </row>
    <row r="320" spans="1:72" hidden="1">
      <c r="A320" s="55" t="str">
        <f>D320&amp;B320</f>
        <v>V8745956</v>
      </c>
      <c r="B320" s="181">
        <v>45956</v>
      </c>
      <c r="C320" s="8">
        <f>IF(BS_CONTROLE[[#This Row],[DATA]]="","",WEEKNUM(BS_CONTROLE[[#This Row],[DATA]]))</f>
        <v>44</v>
      </c>
      <c r="D320" s="232" t="s">
        <v>813</v>
      </c>
      <c r="E320" s="236">
        <v>238</v>
      </c>
      <c r="F320" s="182" t="s">
        <v>753</v>
      </c>
      <c r="G320" s="9" t="str">
        <f>IF(D320="","*",VLOOKUP(F320,BS_ATIVIDADE[#All],3,FALSE))</f>
        <v>OUTROS</v>
      </c>
      <c r="H320" s="17" t="s">
        <v>254</v>
      </c>
      <c r="I320" s="183" t="s">
        <v>254</v>
      </c>
      <c r="J320" s="231">
        <v>74</v>
      </c>
      <c r="K320" s="16">
        <v>214</v>
      </c>
      <c r="L320" s="80">
        <v>217</v>
      </c>
      <c r="M320" s="23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3">
        <v>0.375</v>
      </c>
      <c r="P320" s="183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2" t="s">
        <v>1235</v>
      </c>
      <c r="W320" s="43" t="s">
        <v>1866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4" t="str">
        <f>IF(BS_CONTROLE[[#This Row],[Local - Partida]]=0, "-", BS_CONTROLE[[#This Row],[Local - Partida]])</f>
        <v>TVI2</v>
      </c>
      <c r="AL320" s="324" t="str">
        <f>IF(BS_CONTROLE[[#This Row],[Local - Encerramento]]=0, "-", BS_CONTROLE[[#This Row],[Local - Encerramento]])</f>
        <v>TVI2</v>
      </c>
      <c r="AM320" s="324" t="str">
        <f>IF(BS_CONTROLE[[#This Row],[Entre - Estações]]=0, "-", BS_CONTROLE[[#This Row],[Entre - Estações]])</f>
        <v>TID-TVI</v>
      </c>
      <c r="AN320" s="324" t="str">
        <f>IF(BS_CONTROLE[[#This Row],[SB]]=0, "-", BS_CONTROLE[[#This Row],[SB]])</f>
        <v>213TVI</v>
      </c>
      <c r="AO320" s="325">
        <f>IF(BS_CONTROLE[[#This Row],[SUB]]=0, "-", BS_CONTROLE[[#This Row],[SUB]])</f>
        <v>74</v>
      </c>
      <c r="AP320" s="326">
        <f>IF(BS_CONTROLE[[#This Row],[KM - Inicio]]=0, "-", BS_CONTROLE[[#This Row],[KM - Inicio]])</f>
        <v>214</v>
      </c>
      <c r="AQ320" s="326">
        <f>IF(BS_CONTROLE[[#This Row],[KM - Fim]]=0, "-", BS_CONTROLE[[#This Row],[KM - Fim]])</f>
        <v>217</v>
      </c>
      <c r="AR320" s="43">
        <v>0.35138888888888886</v>
      </c>
      <c r="AS320" s="43">
        <v>0.38333333333333336</v>
      </c>
      <c r="AT320" s="43">
        <v>0.52083333333333337</v>
      </c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0.13750000000000001</v>
      </c>
      <c r="AZ320" s="15"/>
      <c r="BA320" s="76">
        <v>1</v>
      </c>
      <c r="BB320" s="10" t="str">
        <f>IFERROR(_xlfn.XLOOKUP(AI320, BS_ATIVIDADE[ATIVIDADE],BS_ATIVIDADE[UNIDADE] ), "*")</f>
        <v>BINÁRIO</v>
      </c>
      <c r="BC320" s="33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27" t="str">
        <f>IF(BS_CONTROLE[[#This Row],[Responsavel pelo boletim]]=0, "-", BS_CONTROLE[[#This Row],[Responsavel pelo boletim]])</f>
        <v>Antonioni</v>
      </c>
      <c r="BG320" s="20"/>
      <c r="BH320" s="21">
        <v>2</v>
      </c>
      <c r="BI320" s="21"/>
      <c r="BJ320" s="21" t="s">
        <v>1880</v>
      </c>
      <c r="BK320" s="21" t="s">
        <v>1881</v>
      </c>
      <c r="BL320" s="20"/>
      <c r="BM320" s="18" t="s">
        <v>981</v>
      </c>
      <c r="BN320" s="18" t="s">
        <v>981</v>
      </c>
      <c r="BO320" s="173" t="s">
        <v>981</v>
      </c>
      <c r="BP320" s="22" t="s">
        <v>609</v>
      </c>
      <c r="BQ320" s="13" t="str">
        <f>IF(AND(BR320&lt;1,BS320&lt;1),"Produção e Intervalo",IF(BR320&lt;1,"Intervalo",IF(BS320&lt;1,"Produção","Aderente")))</f>
        <v>Aderente</v>
      </c>
      <c r="BR320" s="23">
        <f>IF(OR(B320="",F320=""),"*",AY320/P320)</f>
        <v>1.6500000000000001</v>
      </c>
      <c r="BS320" s="23">
        <f>IF(OR(B320="",F320=""),"*",BA320/Q320)</f>
        <v>1</v>
      </c>
      <c r="BT320" s="244" t="str">
        <f t="shared" si="4"/>
        <v>OKOK</v>
      </c>
    </row>
    <row r="321" spans="1:72" hidden="1">
      <c r="A321" s="55" t="str">
        <f>D321&amp;B321</f>
        <v>E1745956</v>
      </c>
      <c r="B321" s="181">
        <v>45956</v>
      </c>
      <c r="C321" s="8">
        <f>IF(BS_CONTROLE[[#This Row],[DATA]]="","",WEEKNUM(BS_CONTROLE[[#This Row],[DATA]]))</f>
        <v>44</v>
      </c>
      <c r="D321" s="14" t="s">
        <v>750</v>
      </c>
      <c r="E321" s="236">
        <v>247</v>
      </c>
      <c r="F321" s="182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0.125</v>
      </c>
      <c r="Q321" s="89">
        <v>2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08" t="s">
        <v>1214</v>
      </c>
      <c r="W321" s="183" t="s">
        <v>1215</v>
      </c>
      <c r="X321" s="232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3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4" t="str">
        <f>IF(BS_CONTROLE[[#This Row],[Local - Partida]]=0, "-", BS_CONTROLE[[#This Row],[Local - Partida]])</f>
        <v>ZTEZVT</v>
      </c>
      <c r="AL321" s="324" t="str">
        <f>IF(BS_CONTROLE[[#This Row],[Local - Encerramento]]=0, "-", BS_CONTROLE[[#This Row],[Local - Encerramento]])</f>
        <v>ZTEZVT</v>
      </c>
      <c r="AM321" s="324" t="str">
        <f>IF(BS_CONTROLE[[#This Row],[Entre - Estações]]=0, "-", BS_CONTROLE[[#This Row],[Entre - Estações]])</f>
        <v>ZTE-ZVT</v>
      </c>
      <c r="AN321" s="324" t="str">
        <f>IF(BS_CONTROLE[[#This Row],[SB]]=0, "-", BS_CONTROLE[[#This Row],[SB]])</f>
        <v>ZVTZDK</v>
      </c>
      <c r="AO321" s="325">
        <f>IF(BS_CONTROLE[[#This Row],[SUB]]=0, "-", BS_CONTROLE[[#This Row],[SUB]])</f>
        <v>78</v>
      </c>
      <c r="AP321" s="326">
        <f>IF(BS_CONTROLE[[#This Row],[KM - Inicio]]=0, "-", BS_CONTROLE[[#This Row],[KM - Inicio]])</f>
        <v>244</v>
      </c>
      <c r="AQ321" s="326">
        <f>IF(BS_CONTROLE[[#This Row],[KM - Fim]]=0, "-", BS_CONTROLE[[#This Row],[KM - Fim]])</f>
        <v>246</v>
      </c>
      <c r="AR321" s="43">
        <v>0.37083333333333335</v>
      </c>
      <c r="AS321" s="43">
        <v>0.41111111111111109</v>
      </c>
      <c r="AT321" s="43">
        <v>0.54166666666666663</v>
      </c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0.13055555555555554</v>
      </c>
      <c r="AZ321" s="15"/>
      <c r="BA321" s="76">
        <v>2</v>
      </c>
      <c r="BB321" s="10" t="str">
        <f>IFERROR(_xlfn.XLOOKUP(AI321, BS_ATIVIDADE[ATIVIDADE],BS_ATIVIDADE[UNIDADE] ), "*")</f>
        <v>Nº DE SOLDA</v>
      </c>
      <c r="BC321" s="33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27" t="str">
        <f>IF(BS_CONTROLE[[#This Row],[Responsavel pelo boletim]]=0, "-", BS_CONTROLE[[#This Row],[Responsavel pelo boletim]])</f>
        <v>Francisco</v>
      </c>
      <c r="BG321" s="20"/>
      <c r="BH321" s="21">
        <v>2</v>
      </c>
      <c r="BI321" s="21"/>
      <c r="BJ321" s="21" t="s">
        <v>1882</v>
      </c>
      <c r="BK321" s="21" t="s">
        <v>1883</v>
      </c>
      <c r="BL321" s="20"/>
      <c r="BM321" s="18" t="s">
        <v>981</v>
      </c>
      <c r="BN321" s="18" t="s">
        <v>981</v>
      </c>
      <c r="BO321" s="173" t="s">
        <v>981</v>
      </c>
      <c r="BP321" s="22"/>
      <c r="BQ321" s="13" t="str">
        <f>IF(AND(BR321&lt;1,BS321&lt;1),"Produção e Intervalo",IF(BR321&lt;1,"Intervalo",IF(BS321&lt;1,"Produção","Aderente")))</f>
        <v>Aderente</v>
      </c>
      <c r="BR321" s="23">
        <f>IF(OR(B321="",F321=""),"*",AY321/P321)</f>
        <v>1.0444444444444443</v>
      </c>
      <c r="BS321" s="23">
        <f>IF(OR(B321="",F321=""),"*",BA321/Q321)</f>
        <v>1</v>
      </c>
      <c r="BT321" s="244" t="str">
        <f t="shared" si="4"/>
        <v>OKOK</v>
      </c>
    </row>
    <row r="322" spans="1:72" hidden="1">
      <c r="A322" s="55" t="str">
        <f>D322&amp;B322</f>
        <v>V4245956</v>
      </c>
      <c r="B322" s="181">
        <v>45956</v>
      </c>
      <c r="C322" s="8">
        <f>IF(BS_CONTROLE[[#This Row],[DATA]]="","",WEEKNUM(BS_CONTROLE[[#This Row],[DATA]]))</f>
        <v>44</v>
      </c>
      <c r="D322" s="14" t="s">
        <v>778</v>
      </c>
      <c r="E322" s="236">
        <v>248</v>
      </c>
      <c r="F322" s="182" t="s">
        <v>741</v>
      </c>
      <c r="G322" s="9" t="str">
        <f>IF(D322="","*",VLOOKUP(F322,BS_ATIVIDADE[#All],3,FALSE))</f>
        <v>MODERNIZAÇÃO</v>
      </c>
      <c r="H322" s="183" t="s">
        <v>396</v>
      </c>
      <c r="I322" s="183" t="s">
        <v>396</v>
      </c>
      <c r="J322" s="231">
        <v>72</v>
      </c>
      <c r="K322" s="231">
        <v>305.60000000000002</v>
      </c>
      <c r="L322" s="89">
        <v>307</v>
      </c>
      <c r="M322" s="23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3">
        <v>0.27083333333333331</v>
      </c>
      <c r="P322" s="183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08" t="s">
        <v>1238</v>
      </c>
      <c r="W322" s="183" t="s">
        <v>1236</v>
      </c>
      <c r="X322" s="267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3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4" t="str">
        <f>IF(BS_CONTROLE[[#This Row],[Local - Partida]]=0, "-", BS_CONTROLE[[#This Row],[Local - Partida]])</f>
        <v>ZGT1</v>
      </c>
      <c r="AL322" s="324" t="str">
        <f>IF(BS_CONTROLE[[#This Row],[Local - Encerramento]]=0, "-", BS_CONTROLE[[#This Row],[Local - Encerramento]])</f>
        <v>ZGT1</v>
      </c>
      <c r="AM322" s="324" t="str">
        <f>IF(BS_CONTROLE[[#This Row],[Entre - Estações]]=0, "-", BS_CONTROLE[[#This Row],[Entre - Estações]])</f>
        <v>ZGT-ZXE</v>
      </c>
      <c r="AN322" s="324" t="str">
        <f>IF(BS_CONTROLE[[#This Row],[SB]]=0, "-", BS_CONTROLE[[#This Row],[SB]])</f>
        <v>ZGTZXE</v>
      </c>
      <c r="AO322" s="325">
        <f>IF(BS_CONTROLE[[#This Row],[SUB]]=0, "-", BS_CONTROLE[[#This Row],[SUB]])</f>
        <v>72</v>
      </c>
      <c r="AP322" s="326">
        <f>IF(BS_CONTROLE[[#This Row],[KM - Inicio]]=0, "-", BS_CONTROLE[[#This Row],[KM - Inicio]])</f>
        <v>305.60000000000002</v>
      </c>
      <c r="AQ322" s="326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>
        <v>800</v>
      </c>
      <c r="BB322" s="10" t="str">
        <f>IFERROR(_xlfn.XLOOKUP(AI322, BS_ATIVIDADE[ATIVIDADE],BS_ATIVIDADE[UNIDADE] ), "*")</f>
        <v>M</v>
      </c>
      <c r="BC322" s="33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27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1884</v>
      </c>
      <c r="BK322" s="21" t="s">
        <v>1885</v>
      </c>
      <c r="BL322" s="20"/>
      <c r="BM322" s="18" t="s">
        <v>981</v>
      </c>
      <c r="BN322" s="18" t="s">
        <v>981</v>
      </c>
      <c r="BO322" s="173" t="s">
        <v>981</v>
      </c>
      <c r="BP322" s="22" t="s">
        <v>609</v>
      </c>
      <c r="BQ322" s="13" t="str">
        <f>IF(AND(BR322&lt;1,BS322&lt;1),"Produção e Intervalo",IF(BR322&lt;1,"Intervalo",IF(BS322&lt;1,"Produção","Aderente")))</f>
        <v>Aderente</v>
      </c>
      <c r="BR322" s="23">
        <f>IF(OR(B322="",F322=""),"*",AY322/P322)</f>
        <v>1.7416666666666665</v>
      </c>
      <c r="BS322" s="23">
        <f>IF(OR(B322="",F322=""),"*",BA322/Q322)</f>
        <v>4</v>
      </c>
      <c r="BT322" s="244" t="str">
        <f t="shared" si="4"/>
        <v>OKOK</v>
      </c>
    </row>
    <row r="323" spans="1:72" hidden="1">
      <c r="A323" s="55" t="str">
        <f t="shared" ref="A323:A326" si="7">D323&amp;B323</f>
        <v/>
      </c>
      <c r="B323" s="181"/>
      <c r="C323" s="8" t="str">
        <f>IF(BS_CONTROLE[[#This Row],[DATA]]="","",WEEKNUM(BS_CONTROLE[[#This Row],[DATA]]))</f>
        <v/>
      </c>
      <c r="D323" s="232"/>
      <c r="E323" s="236"/>
      <c r="F323" s="182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2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4" t="str">
        <f>IF(BS_CONTROLE[[#This Row],[Local - Partida]]=0, "-", BS_CONTROLE[[#This Row],[Local - Partida]])</f>
        <v>-</v>
      </c>
      <c r="AL323" s="324" t="str">
        <f>IF(BS_CONTROLE[[#This Row],[Local - Encerramento]]=0, "-", BS_CONTROLE[[#This Row],[Local - Encerramento]])</f>
        <v>-</v>
      </c>
      <c r="AM323" s="324" t="str">
        <f>IF(BS_CONTROLE[[#This Row],[Entre - Estações]]=0, "-", BS_CONTROLE[[#This Row],[Entre - Estações]])</f>
        <v>-</v>
      </c>
      <c r="AN323" s="324" t="str">
        <f>IF(BS_CONTROLE[[#This Row],[SB]]=0, "-", BS_CONTROLE[[#This Row],[SB]])</f>
        <v>-</v>
      </c>
      <c r="AO323" s="325" t="str">
        <f>IF(BS_CONTROLE[[#This Row],[SUB]]=0, "-", BS_CONTROLE[[#This Row],[SUB]])</f>
        <v>-</v>
      </c>
      <c r="AP323" s="326" t="str">
        <f>IF(BS_CONTROLE[[#This Row],[KM - Inicio]]=0, "-", BS_CONTROLE[[#This Row],[KM - Inicio]])</f>
        <v>-</v>
      </c>
      <c r="AQ323" s="326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27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4" t="str">
        <f t="shared" si="4"/>
        <v/>
      </c>
    </row>
    <row r="324" spans="1:72" hidden="1">
      <c r="A324" s="55" t="str">
        <f t="shared" si="7"/>
        <v/>
      </c>
      <c r="B324" s="181"/>
      <c r="C324" s="8" t="str">
        <f>IF(BS_CONTROLE[[#This Row],[DATA]]="","",WEEKNUM(BS_CONTROLE[[#This Row],[DATA]]))</f>
        <v/>
      </c>
      <c r="D324" s="14"/>
      <c r="E324" s="236"/>
      <c r="F324" s="182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08"/>
      <c r="W324" s="183"/>
      <c r="X324" s="232"/>
      <c r="Y324" s="166"/>
      <c r="Z324" s="166"/>
      <c r="AA324" s="150"/>
      <c r="AB324" s="75"/>
      <c r="AC324" s="75"/>
      <c r="AD324" s="183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4" t="str">
        <f>IF(BS_CONTROLE[[#This Row],[Local - Partida]]=0, "-", BS_CONTROLE[[#This Row],[Local - Partida]])</f>
        <v>-</v>
      </c>
      <c r="AL324" s="324" t="str">
        <f>IF(BS_CONTROLE[[#This Row],[Local - Encerramento]]=0, "-", BS_CONTROLE[[#This Row],[Local - Encerramento]])</f>
        <v>-</v>
      </c>
      <c r="AM324" s="324" t="str">
        <f>IF(BS_CONTROLE[[#This Row],[Entre - Estações]]=0, "-", BS_CONTROLE[[#This Row],[Entre - Estações]])</f>
        <v>-</v>
      </c>
      <c r="AN324" s="324" t="str">
        <f>IF(BS_CONTROLE[[#This Row],[SB]]=0, "-", BS_CONTROLE[[#This Row],[SB]])</f>
        <v>-</v>
      </c>
      <c r="AO324" s="325" t="str">
        <f>IF(BS_CONTROLE[[#This Row],[SUB]]=0, "-", BS_CONTROLE[[#This Row],[SUB]])</f>
        <v>-</v>
      </c>
      <c r="AP324" s="326" t="str">
        <f>IF(BS_CONTROLE[[#This Row],[KM - Inicio]]=0, "-", BS_CONTROLE[[#This Row],[KM - Inicio]])</f>
        <v>-</v>
      </c>
      <c r="AQ324" s="326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27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4" t="str">
        <f t="shared" si="4"/>
        <v/>
      </c>
    </row>
    <row r="325" spans="1:72" ht="16.5" customHeight="1">
      <c r="A325" s="55" t="str">
        <f t="shared" si="7"/>
        <v>W7145957</v>
      </c>
      <c r="B325" s="181">
        <v>45957</v>
      </c>
      <c r="C325" s="8">
        <f>IF(BS_CONTROLE[[#This Row],[DATA]]="","",WEEKNUM(BS_CONTROLE[[#This Row],[DATA]]))</f>
        <v>44</v>
      </c>
      <c r="D325" s="56" t="s">
        <v>838</v>
      </c>
      <c r="E325" s="151"/>
      <c r="F325" s="182" t="s">
        <v>623</v>
      </c>
      <c r="G325" s="9" t="str">
        <f>IF(D325="","*",VLOOKUP(F325,BS_ATIVIDADE[#All],3,FALSE))</f>
        <v>OUTROS</v>
      </c>
      <c r="H325" s="149" t="s">
        <v>597</v>
      </c>
      <c r="I325" s="149" t="s">
        <v>1218</v>
      </c>
      <c r="J325" s="42">
        <v>98</v>
      </c>
      <c r="K325" s="42">
        <v>502</v>
      </c>
      <c r="L325" s="89" t="s">
        <v>609</v>
      </c>
      <c r="M325" s="331" t="s">
        <v>1308</v>
      </c>
      <c r="N325" s="331" t="s">
        <v>1309</v>
      </c>
      <c r="O325" s="149">
        <v>0.79166666666666663</v>
      </c>
      <c r="P325" s="149">
        <v>4.1666666666666664E-2</v>
      </c>
      <c r="Q325" s="89">
        <v>1</v>
      </c>
      <c r="R325" s="10" t="str">
        <f>IFERROR(_xlfn.XLOOKUP(F325, BS_ATIVIDADE[ATIVIDADE],BS_ATIVIDADE[UNIDADE] ), "*")</f>
        <v>BINÁRIO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5" s="86" t="str">
        <f>IFERROR(_xlfn.XLOOKUP(J325, BASE_MAPA!$E$2:$E$359, BASE_MAPA!$J$2:$J$359), "ERRO")</f>
        <v>ALTO ARAGUAIA - RONDONOPOLIS</v>
      </c>
      <c r="V325" s="208" t="s">
        <v>1221</v>
      </c>
      <c r="W325" s="183" t="s">
        <v>1222</v>
      </c>
      <c r="X325" s="267" t="s">
        <v>952</v>
      </c>
      <c r="Y325" s="166" t="s">
        <v>951</v>
      </c>
      <c r="Z325" s="18" t="s">
        <v>953</v>
      </c>
      <c r="AA325" s="150">
        <v>1</v>
      </c>
      <c r="AB325" s="75" t="s">
        <v>948</v>
      </c>
      <c r="AC325" s="75" t="s">
        <v>609</v>
      </c>
      <c r="AD325" s="183">
        <v>0.75</v>
      </c>
      <c r="AE325" s="89">
        <v>9045</v>
      </c>
      <c r="AF325" s="89">
        <v>9047</v>
      </c>
      <c r="AG325" s="89" t="s">
        <v>609</v>
      </c>
      <c r="AH325" s="53"/>
      <c r="AI325" s="148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324" t="str">
        <f>IF(BS_CONTROLE[[#This Row],[Local - Partida]]=0, "-", BS_CONTROLE[[#This Row],[Local - Partida]])</f>
        <v>TGR2</v>
      </c>
      <c r="AL325" s="324" t="str">
        <f>IF(BS_CONTROLE[[#This Row],[Local - Encerramento]]=0, "-", BS_CONTROLE[[#This Row],[Local - Encerramento]])</f>
        <v>752RVD</v>
      </c>
      <c r="AM325" s="324" t="str">
        <f>IF(BS_CONTROLE[[#This Row],[Entre - Estações]]=0, "-", BS_CONTROLE[[#This Row],[Entre - Estações]])</f>
        <v>TAG-TRO</v>
      </c>
      <c r="AN325" s="324" t="str">
        <f>IF(BS_CONTROLE[[#This Row],[SB]]=0, "-", BS_CONTROLE[[#This Row],[SB]])</f>
        <v>TAGTRO</v>
      </c>
      <c r="AO325" s="325">
        <f>IF(BS_CONTROLE[[#This Row],[SUB]]=0, "-", BS_CONTROLE[[#This Row],[SUB]])</f>
        <v>98</v>
      </c>
      <c r="AP325" s="326">
        <f>IF(BS_CONTROLE[[#This Row],[KM - Inicio]]=0, "-", BS_CONTROLE[[#This Row],[KM - Inicio]])</f>
        <v>502</v>
      </c>
      <c r="AQ325" s="326" t="str">
        <f>IF(BS_CONTROLE[[#This Row],[KM - Fim]]=0, "-", BS_CONTROLE[[#This Row],[KM - Fim]])</f>
        <v>-</v>
      </c>
      <c r="AR325" s="43">
        <v>0</v>
      </c>
      <c r="AS325" s="43">
        <v>0</v>
      </c>
      <c r="AT325" s="43">
        <v>0</v>
      </c>
      <c r="AU325" s="43"/>
      <c r="AV325" s="43"/>
      <c r="AW325" s="43"/>
      <c r="AX325" s="43"/>
      <c r="AY325" s="12">
        <f>IF(D325="","*",IFERROR(IF(ISODD(COUNT(AS325:AX325)),"ERRO",SUM((AT325-AS325),(AV325-AU325),(AX325-AW325))),"ERRO"))</f>
        <v>0</v>
      </c>
      <c r="AZ325" s="15"/>
      <c r="BA325" s="76"/>
      <c r="BB325" s="10" t="str">
        <f>IFERROR(_xlfn.XLOOKUP(AI325, BS_ATIVIDADE[ATIVIDADE],BS_ATIVIDADE[UNIDADE] ), "*")</f>
        <v>BINÁRIO</v>
      </c>
      <c r="BC325" s="33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33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5" s="11" t="str">
        <f>IFERROR(_xlfn.XLOOKUP(AO325, BASE_MAPA!$E$2:$E$359, BASE_MAPA!$J$2:$J$359), "ERRO")</f>
        <v>ALTO ARAGUAIA - RONDONOPOLIS</v>
      </c>
      <c r="BF325" s="327" t="str">
        <f>IF(BS_CONTROLE[[#This Row],[Responsavel pelo boletim]]=0, "-", BS_CONTROLE[[#This Row],[Responsavel pelo boletim]])</f>
        <v xml:space="preserve">Marcelo </v>
      </c>
      <c r="BG325" s="20"/>
      <c r="BH325" s="21">
        <v>0</v>
      </c>
      <c r="BI325" s="21"/>
      <c r="BJ325" s="184" t="s">
        <v>1886</v>
      </c>
      <c r="BK325" s="233" t="s">
        <v>1887</v>
      </c>
      <c r="BL325" s="20"/>
      <c r="BM325" s="18" t="s">
        <v>978</v>
      </c>
      <c r="BN325" s="18" t="s">
        <v>1006</v>
      </c>
      <c r="BO325" s="173" t="s">
        <v>1058</v>
      </c>
      <c r="BP325" s="233" t="s">
        <v>1887</v>
      </c>
      <c r="BQ325" s="13" t="str">
        <f>IF(AND(BR325&lt;1,BS325&lt;1),"Produção e Intervalo",IF(BR325&lt;1,"Intervalo",IF(BS325&lt;1,"Produção","Aderente")))</f>
        <v>Produção e Intervalo</v>
      </c>
      <c r="BR325" s="23">
        <f>IF(OR(B325="",F325=""),"*",AY325/P325)</f>
        <v>0</v>
      </c>
      <c r="BS325" s="23">
        <f>IF(OR(B325="",F325=""),"*",BA325/Q325)</f>
        <v>0</v>
      </c>
      <c r="BT325" s="244" t="str">
        <f t="shared" si="4"/>
        <v>ExpansãoExecução</v>
      </c>
    </row>
    <row r="326" spans="1:72">
      <c r="A326" s="55" t="str">
        <f t="shared" si="7"/>
        <v>W4845957</v>
      </c>
      <c r="B326" s="181">
        <v>45957</v>
      </c>
      <c r="C326" s="8">
        <f>IF(BS_CONTROLE[[#This Row],[DATA]]="","",WEEKNUM(BS_CONTROLE[[#This Row],[DATA]]))</f>
        <v>44</v>
      </c>
      <c r="D326" s="56" t="s">
        <v>827</v>
      </c>
      <c r="E326" s="151"/>
      <c r="F326" s="182" t="s">
        <v>699</v>
      </c>
      <c r="G326" s="9" t="str">
        <f>IF(D326="","*",VLOOKUP(F326,BS_ATIVIDADE[#All],3,FALSE))</f>
        <v>MECANIZAÇÃO - DOL</v>
      </c>
      <c r="H326" s="17" t="s">
        <v>572</v>
      </c>
      <c r="I326" s="17" t="s">
        <v>572</v>
      </c>
      <c r="J326" s="16">
        <v>74</v>
      </c>
      <c r="K326" s="16">
        <v>385.4</v>
      </c>
      <c r="L326" s="80">
        <v>384</v>
      </c>
      <c r="M326" s="23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26" s="23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26" s="17">
        <v>0.35416666666666669</v>
      </c>
      <c r="P326" s="17">
        <v>8.3333333333333329E-2</v>
      </c>
      <c r="Q326" s="80">
        <v>2000</v>
      </c>
      <c r="R326" s="10" t="str">
        <f>IFERROR(_xlfn.XLOOKUP(F326, BS_ATIVIDADE[ATIVIDADE],BS_ATIVIDADE[UNIDADE] ), "*")</f>
        <v>M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6" t="str">
        <f>IFERROR(_xlfn.XLOOKUP(J326, BASE_MAPA!$E$2:$E$359, BASE_MAPA!$J$2:$J$359), "ERRO")</f>
        <v>MARCO INICIAL - ALTO ARAGUAIA</v>
      </c>
      <c r="V326" s="208" t="s">
        <v>1408</v>
      </c>
      <c r="W326" s="183" t="s">
        <v>700</v>
      </c>
      <c r="X326" s="56" t="s">
        <v>957</v>
      </c>
      <c r="Y326" s="166" t="s">
        <v>960</v>
      </c>
      <c r="Z326" s="166" t="s">
        <v>958</v>
      </c>
      <c r="AA326" s="89">
        <v>1</v>
      </c>
      <c r="AB326" s="75" t="s">
        <v>948</v>
      </c>
      <c r="AC326" s="75" t="s">
        <v>943</v>
      </c>
      <c r="AD326" s="183">
        <v>0.33333333333333331</v>
      </c>
      <c r="AE326" s="89">
        <v>6202</v>
      </c>
      <c r="AF326" s="89">
        <v>6203</v>
      </c>
      <c r="AG326" s="89" t="s">
        <v>609</v>
      </c>
      <c r="AH326" s="53"/>
      <c r="AI326" s="148" t="str">
        <f>IF(BS_CONTROLE[[#This Row],[Atividade]]=0, "-", BS_CONTROLE[[#This Row],[Atividade]])</f>
        <v>MECANIZAÇÃO - DOL</v>
      </c>
      <c r="AJ326" s="9" t="str">
        <f>IF(D326="","*",VLOOKUP(AI326,BS_ATIVIDADE[#Data],3,FALSE))</f>
        <v>MECANIZAÇÃO - DOL</v>
      </c>
      <c r="AK326" s="324" t="str">
        <f>IF(BS_CONTROLE[[#This Row],[Local - Partida]]=0, "-", BS_CONTROLE[[#This Row],[Local - Partida]])</f>
        <v>TOM2</v>
      </c>
      <c r="AL326" s="324" t="str">
        <f>IF(BS_CONTROLE[[#This Row],[Local - Encerramento]]=0, "-", BS_CONTROLE[[#This Row],[Local - Encerramento]])</f>
        <v>TOM2</v>
      </c>
      <c r="AM326" s="324" t="str">
        <f>IF(BS_CONTROLE[[#This Row],[Entre - Estações]]=0, "-", BS_CONTROLE[[#This Row],[Entre - Estações]])</f>
        <v>TBA-TIP</v>
      </c>
      <c r="AN326" s="324" t="str">
        <f>IF(BS_CONTROLE[[#This Row],[SB]]=0, "-", BS_CONTROLE[[#This Row],[SB]])</f>
        <v>TBA389</v>
      </c>
      <c r="AO326" s="325">
        <f>IF(BS_CONTROLE[[#This Row],[SUB]]=0, "-", BS_CONTROLE[[#This Row],[SUB]])</f>
        <v>74</v>
      </c>
      <c r="AP326" s="326">
        <f>IF(BS_CONTROLE[[#This Row],[KM - Inicio]]=0, "-", BS_CONTROLE[[#This Row],[KM - Inicio]])</f>
        <v>385.4</v>
      </c>
      <c r="AQ326" s="326">
        <f>IF(BS_CONTROLE[[#This Row],[KM - Fim]]=0, "-", BS_CONTROLE[[#This Row],[KM - Fim]])</f>
        <v>384</v>
      </c>
      <c r="AR326" s="43">
        <v>0.35555555555555557</v>
      </c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M</v>
      </c>
      <c r="BC326" s="33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BASE_MAPA!$E$2:$E$359, BASE_MAPA!$J$2:$J$359), "ERRO")</f>
        <v>MARCO INICIAL - ALTO ARAGUAIA</v>
      </c>
      <c r="BF326" s="327" t="str">
        <f>IF(BS_CONTROLE[[#This Row],[Responsavel pelo boletim]]=0, "-", BS_CONTROLE[[#This Row],[Responsavel pelo boletim]])</f>
        <v>Rodrigo</v>
      </c>
      <c r="BG326" s="20"/>
      <c r="BH326" s="21">
        <v>1</v>
      </c>
      <c r="BI326" s="21"/>
      <c r="BJ326" s="216" t="s">
        <v>1229</v>
      </c>
      <c r="BK326" s="21" t="s">
        <v>1888</v>
      </c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4" t="str">
        <f t="shared" si="4"/>
        <v/>
      </c>
    </row>
    <row r="327" spans="1:72">
      <c r="A327" s="55" t="str">
        <f>D327&amp;B327</f>
        <v>W7045957</v>
      </c>
      <c r="B327" s="181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2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2" t="s">
        <v>1348</v>
      </c>
      <c r="W327" s="43" t="s">
        <v>1734</v>
      </c>
      <c r="X327" s="267" t="s">
        <v>957</v>
      </c>
      <c r="Y327" s="166" t="s">
        <v>960</v>
      </c>
      <c r="Z327" s="18" t="s">
        <v>958</v>
      </c>
      <c r="AA327" s="150" t="s">
        <v>1363</v>
      </c>
      <c r="AB327" s="75" t="s">
        <v>948</v>
      </c>
      <c r="AC327" s="75" t="s">
        <v>943</v>
      </c>
      <c r="AD327" s="183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4" t="str">
        <f>IF(BS_CONTROLE[[#This Row],[Local - Partida]]=0, "-", BS_CONTROLE[[#This Row],[Local - Partida]])</f>
        <v xml:space="preserve">TOM2 </v>
      </c>
      <c r="AL327" s="324" t="str">
        <f>IF(BS_CONTROLE[[#This Row],[Local - Encerramento]]=0, "-", BS_CONTROLE[[#This Row],[Local - Encerramento]])</f>
        <v>TOM2</v>
      </c>
      <c r="AM327" s="324" t="str">
        <f>IF(BS_CONTROLE[[#This Row],[Entre - Estações]]=0, "-", BS_CONTROLE[[#This Row],[Entre - Estações]])</f>
        <v>TOM-TPC</v>
      </c>
      <c r="AN327" s="324" t="str">
        <f>IF(BS_CONTROLE[[#This Row],[SB]]=0, "-", BS_CONTROLE[[#This Row],[SB]])</f>
        <v>TOM416</v>
      </c>
      <c r="AO327" s="325">
        <f>IF(BS_CONTROLE[[#This Row],[SUB]]=0, "-", BS_CONTROLE[[#This Row],[SUB]])</f>
        <v>74</v>
      </c>
      <c r="AP327" s="326">
        <f>IF(BS_CONTROLE[[#This Row],[KM - Inicio]]=0, "-", BS_CONTROLE[[#This Row],[KM - Inicio]])</f>
        <v>414</v>
      </c>
      <c r="AQ327" s="326">
        <f>IF(BS_CONTROLE[[#This Row],[KM - Fim]]=0, "-", BS_CONTROLE[[#This Row],[KM - Fim]])</f>
        <v>407</v>
      </c>
      <c r="AR327" s="43">
        <v>0.34513888888888888</v>
      </c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27" t="str">
        <f>IF(BS_CONTROLE[[#This Row],[Responsavel pelo boletim]]=0, "-", BS_CONTROLE[[#This Row],[Responsavel pelo boletim]])</f>
        <v>Ronaldo</v>
      </c>
      <c r="BG327" s="20"/>
      <c r="BH327" s="21">
        <v>1</v>
      </c>
      <c r="BI327" s="21"/>
      <c r="BJ327" s="21" t="s">
        <v>1889</v>
      </c>
      <c r="BK327" s="21" t="s">
        <v>1890</v>
      </c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4" t="str">
        <f t="shared" si="4"/>
        <v/>
      </c>
    </row>
    <row r="328" spans="1:72" ht="23.25">
      <c r="A328" s="55" t="str">
        <f>D328&amp;B328</f>
        <v>E1445957</v>
      </c>
      <c r="B328" s="181">
        <v>45957</v>
      </c>
      <c r="C328" s="8">
        <f>IF(BS_CONTROLE[[#This Row],[DATA]]="","",WEEKNUM(BS_CONTROLE[[#This Row],[DATA]]))</f>
        <v>44</v>
      </c>
      <c r="D328" s="267" t="s">
        <v>748</v>
      </c>
      <c r="E328" s="236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1" t="s">
        <v>1891</v>
      </c>
      <c r="N328" s="231" t="s">
        <v>1892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2" t="s">
        <v>1348</v>
      </c>
      <c r="W328" s="272" t="s">
        <v>1893</v>
      </c>
      <c r="X328" s="14" t="s">
        <v>957</v>
      </c>
      <c r="Y328" s="166" t="s">
        <v>960</v>
      </c>
      <c r="Z328" s="18" t="s">
        <v>958</v>
      </c>
      <c r="AA328" s="89">
        <v>1</v>
      </c>
      <c r="AB328" s="75" t="s">
        <v>948</v>
      </c>
      <c r="AC328" s="75" t="s">
        <v>943</v>
      </c>
      <c r="AD328" s="183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4" t="str">
        <f>IF(BS_CONTROLE[[#This Row],[Local - Partida]]=0, "-", BS_CONTROLE[[#This Row],[Local - Partida]])</f>
        <v>TOM2</v>
      </c>
      <c r="AL328" s="324" t="str">
        <f>IF(BS_CONTROLE[[#This Row],[Local - Encerramento]]=0, "-", BS_CONTROLE[[#This Row],[Local - Encerramento]])</f>
        <v>TOM</v>
      </c>
      <c r="AM328" s="324" t="str">
        <f>IF(BS_CONTROLE[[#This Row],[Entre - Estações]]=0, "-", BS_CONTROLE[[#This Row],[Entre - Estações]])</f>
        <v>TOM-TSE</v>
      </c>
      <c r="AN328" s="324" t="str">
        <f>IF(BS_CONTROLE[[#This Row],[SB]]=0, "-", BS_CONTROLE[[#This Row],[SB]])</f>
        <v>TOMTSE</v>
      </c>
      <c r="AO328" s="325">
        <f>IF(BS_CONTROLE[[#This Row],[SUB]]=0, "-", BS_CONTROLE[[#This Row],[SUB]])</f>
        <v>72</v>
      </c>
      <c r="AP328" s="326">
        <f>IF(BS_CONTROLE[[#This Row],[KM - Inicio]]=0, "-", BS_CONTROLE[[#This Row],[KM - Inicio]])</f>
        <v>406</v>
      </c>
      <c r="AQ328" s="326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27" t="str">
        <f>IF(BS_CONTROLE[[#This Row],[Responsavel pelo boletim]]=0, "-", BS_CONTROLE[[#This Row],[Responsavel pelo boletim]])</f>
        <v>Ronaldo</v>
      </c>
      <c r="BG328" s="20"/>
      <c r="BH328" s="21">
        <v>1</v>
      </c>
      <c r="BI328" s="21"/>
      <c r="BJ328" s="21" t="s">
        <v>1765</v>
      </c>
      <c r="BK328" s="21" t="s">
        <v>1765</v>
      </c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4" t="str">
        <f t="shared" si="4"/>
        <v/>
      </c>
    </row>
    <row r="329" spans="1:72">
      <c r="A329" s="55" t="str">
        <f>D329&amp;B329</f>
        <v>ELSON (TF-526)45957</v>
      </c>
      <c r="B329" s="181">
        <v>45957</v>
      </c>
      <c r="C329" s="8">
        <f>IF(BS_CONTROLE[[#This Row],[DATA]]="","",WEEKNUM(BS_CONTROLE[[#This Row],[DATA]]))</f>
        <v>44</v>
      </c>
      <c r="D329" s="14" t="s">
        <v>886</v>
      </c>
      <c r="E329" s="236">
        <v>239</v>
      </c>
      <c r="F329" s="182" t="s">
        <v>792</v>
      </c>
      <c r="G329" s="9" t="str">
        <f>IF(D329="","*",VLOOKUP(F329,BS_ATIVIDADE[#All],3,FALSE))</f>
        <v>SOLDA</v>
      </c>
      <c r="H329" s="149" t="s">
        <v>569</v>
      </c>
      <c r="I329" s="149" t="s">
        <v>609</v>
      </c>
      <c r="J329" s="42">
        <v>74</v>
      </c>
      <c r="K329" s="42">
        <v>403.1</v>
      </c>
      <c r="L329" s="89"/>
      <c r="M329" s="23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1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08" t="s">
        <v>1249</v>
      </c>
      <c r="W329" s="43" t="s">
        <v>1894</v>
      </c>
      <c r="X329" s="14" t="s">
        <v>957</v>
      </c>
      <c r="Y329" s="166" t="s">
        <v>960</v>
      </c>
      <c r="Z329" s="18" t="s">
        <v>953</v>
      </c>
      <c r="AA329" s="313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4" t="str">
        <f>IF(BS_CONTROLE[[#This Row],[Local - Partida]]=0, "-", BS_CONTROLE[[#This Row],[Local - Partida]])</f>
        <v>TMTTOM</v>
      </c>
      <c r="AL329" s="324" t="str">
        <f>IF(BS_CONTROLE[[#This Row],[Local - Encerramento]]=0, "-", BS_CONTROLE[[#This Row],[Local - Encerramento]])</f>
        <v>-</v>
      </c>
      <c r="AM329" s="324" t="str">
        <f>IF(BS_CONTROLE[[#This Row],[Entre - Estações]]=0, "-", BS_CONTROLE[[#This Row],[Entre - Estações]])</f>
        <v>TMT</v>
      </c>
      <c r="AN329" s="324" t="str">
        <f>IF(BS_CONTROLE[[#This Row],[SB]]=0, "-", BS_CONTROLE[[#This Row],[SB]])</f>
        <v>TMTTOM</v>
      </c>
      <c r="AO329" s="325">
        <f>IF(BS_CONTROLE[[#This Row],[SUB]]=0, "-", BS_CONTROLE[[#This Row],[SUB]])</f>
        <v>74</v>
      </c>
      <c r="AP329" s="326">
        <f>IF(BS_CONTROLE[[#This Row],[KM - Inicio]]=0, "-", BS_CONTROLE[[#This Row],[KM - Inicio]])</f>
        <v>403.1</v>
      </c>
      <c r="AQ329" s="326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27" t="str">
        <f>IF(BS_CONTROLE[[#This Row],[Responsavel pelo boletim]]=0, "-", BS_CONTROLE[[#This Row],[Responsavel pelo boletim]])</f>
        <v>Elson</v>
      </c>
      <c r="BG329" s="20"/>
      <c r="BH329" s="21">
        <v>1</v>
      </c>
      <c r="BI329" s="21"/>
      <c r="BJ329" s="21" t="s">
        <v>1254</v>
      </c>
      <c r="BK329" s="21" t="s">
        <v>1895</v>
      </c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4" t="str">
        <f t="shared" si="4"/>
        <v/>
      </c>
    </row>
    <row r="330" spans="1:72">
      <c r="A330" s="55" t="str">
        <f>D330&amp;B330</f>
        <v>W5045957</v>
      </c>
      <c r="B330" s="181">
        <v>45957</v>
      </c>
      <c r="C330" s="8">
        <f>IF(BS_CONTROLE[[#This Row],[DATA]]="","",WEEKNUM(BS_CONTROLE[[#This Row],[DATA]]))</f>
        <v>44</v>
      </c>
      <c r="D330" s="14" t="s">
        <v>828</v>
      </c>
      <c r="E330" s="236">
        <v>239</v>
      </c>
      <c r="F330" s="182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1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2" t="s">
        <v>1896</v>
      </c>
      <c r="W330" s="43" t="s">
        <v>1897</v>
      </c>
      <c r="X330" s="56" t="s">
        <v>957</v>
      </c>
      <c r="Y330" s="166" t="s">
        <v>960</v>
      </c>
      <c r="Z330" s="166" t="s">
        <v>958</v>
      </c>
      <c r="AA330" s="150">
        <v>2</v>
      </c>
      <c r="AB330" s="75" t="s">
        <v>948</v>
      </c>
      <c r="AC330" s="75" t="s">
        <v>943</v>
      </c>
      <c r="AD330" s="183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4" t="str">
        <f>IF(BS_CONTROLE[[#This Row],[Local - Partida]]=0, "-", BS_CONTROLE[[#This Row],[Local - Partida]])</f>
        <v>TCS2</v>
      </c>
      <c r="AL330" s="324" t="str">
        <f>IF(BS_CONTROLE[[#This Row],[Local - Encerramento]]=0, "-", BS_CONTROLE[[#This Row],[Local - Encerramento]])</f>
        <v>TCS</v>
      </c>
      <c r="AM330" s="324" t="str">
        <f>IF(BS_CONTROLE[[#This Row],[Entre - Estações]]=0, "-", BS_CONTROLE[[#This Row],[Entre - Estações]])</f>
        <v>TVI-TJA</v>
      </c>
      <c r="AN330" s="324">
        <f>IF(BS_CONTROLE[[#This Row],[SB]]=0, "-", BS_CONTROLE[[#This Row],[SB]])</f>
        <v>239251</v>
      </c>
      <c r="AO330" s="325">
        <f>IF(BS_CONTROLE[[#This Row],[SUB]]=0, "-", BS_CONTROLE[[#This Row],[SUB]])</f>
        <v>74</v>
      </c>
      <c r="AP330" s="326">
        <f>IF(BS_CONTROLE[[#This Row],[KM - Inicio]]=0, "-", BS_CONTROLE[[#This Row],[KM - Inicio]])</f>
        <v>250</v>
      </c>
      <c r="AQ330" s="326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27" t="str">
        <f>IF(BS_CONTROLE[[#This Row],[Responsavel pelo boletim]]=0, "-", BS_CONTROLE[[#This Row],[Responsavel pelo boletim]])</f>
        <v>Guilherme</v>
      </c>
      <c r="BG330" s="20"/>
      <c r="BH330" s="21">
        <v>1</v>
      </c>
      <c r="BI330" s="21"/>
      <c r="BJ330" s="21" t="s">
        <v>1898</v>
      </c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4" t="str">
        <f t="shared" si="4"/>
        <v/>
      </c>
    </row>
    <row r="331" spans="1:72">
      <c r="A331" s="55" t="str">
        <f>D331&amp;B331</f>
        <v>A6045957</v>
      </c>
      <c r="B331" s="181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2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1" t="s">
        <v>1741</v>
      </c>
      <c r="N331" s="231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08" t="s">
        <v>1273</v>
      </c>
      <c r="W331" s="183" t="s">
        <v>1743</v>
      </c>
      <c r="X331" s="232" t="s">
        <v>952</v>
      </c>
      <c r="Y331" s="166" t="s">
        <v>951</v>
      </c>
      <c r="Z331" s="166" t="s">
        <v>953</v>
      </c>
      <c r="AA331" s="89">
        <v>1</v>
      </c>
      <c r="AB331" s="75" t="s">
        <v>948</v>
      </c>
      <c r="AC331" s="75" t="s">
        <v>943</v>
      </c>
      <c r="AD331" s="183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4" t="str">
        <f>IF(BS_CONTROLE[[#This Row],[Local - Partida]]=0, "-", BS_CONTROLE[[#This Row],[Local - Partida]])</f>
        <v>TVI2</v>
      </c>
      <c r="AL331" s="324" t="str">
        <f>IF(BS_CONTROLE[[#This Row],[Local - Encerramento]]=0, "-", BS_CONTROLE[[#This Row],[Local - Encerramento]])</f>
        <v>TMI</v>
      </c>
      <c r="AM331" s="324" t="str">
        <f>IF(BS_CONTROLE[[#This Row],[Entre - Estações]]=0, "-", BS_CONTROLE[[#This Row],[Entre - Estações]])</f>
        <v>TVI-TMI</v>
      </c>
      <c r="AN331" s="324" t="str">
        <f>IF(BS_CONTROLE[[#This Row],[SB]]=0, "-", BS_CONTROLE[[#This Row],[SB]])</f>
        <v>TVITMI</v>
      </c>
      <c r="AO331" s="325">
        <f>IF(BS_CONTROLE[[#This Row],[SUB]]=0, "-", BS_CONTROLE[[#This Row],[SUB]])</f>
        <v>74</v>
      </c>
      <c r="AP331" s="326">
        <f>IF(BS_CONTROLE[[#This Row],[KM - Inicio]]=0, "-", BS_CONTROLE[[#This Row],[KM - Inicio]])</f>
        <v>229</v>
      </c>
      <c r="AQ331" s="326" t="str">
        <f>IF(BS_CONTROLE[[#This Row],[KM - Fim]]=0, "-", BS_CONTROLE[[#This Row],[KM - Fim]])</f>
        <v>-</v>
      </c>
      <c r="AR331" s="43">
        <v>0.33402777777777776</v>
      </c>
      <c r="AS331" s="43">
        <v>0.36388888888888887</v>
      </c>
      <c r="AT331" s="43">
        <v>0.40555555555555556</v>
      </c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4.1666666666666685E-2</v>
      </c>
      <c r="AZ331" s="15"/>
      <c r="BA331" s="76">
        <v>1</v>
      </c>
      <c r="BB331" s="10" t="str">
        <f>IFERROR(_xlfn.XLOOKUP(AI331, BS_ATIVIDADE[ATIVIDADE],BS_ATIVIDADE[UNIDADE] ), "*")</f>
        <v>KM</v>
      </c>
      <c r="BC331" s="33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27" t="str">
        <f>IF(BS_CONTROLE[[#This Row],[Responsavel pelo boletim]]=0, "-", BS_CONTROLE[[#This Row],[Responsavel pelo boletim]])</f>
        <v>Miguel</v>
      </c>
      <c r="BG331" s="20"/>
      <c r="BH331" s="21">
        <v>2</v>
      </c>
      <c r="BI331" s="21"/>
      <c r="BJ331" s="22" t="s">
        <v>1899</v>
      </c>
      <c r="BK331" s="22" t="s">
        <v>1899</v>
      </c>
      <c r="BL331" s="20"/>
      <c r="BM331" s="18" t="s">
        <v>981</v>
      </c>
      <c r="BN331" s="18" t="s">
        <v>981</v>
      </c>
      <c r="BO331" s="173" t="s">
        <v>981</v>
      </c>
      <c r="BP331" s="22"/>
      <c r="BQ331" s="13" t="str">
        <f>IF(AND(BR331&lt;1,BS331&lt;1),"Produção e Intervalo",IF(BR331&lt;1,"Intervalo",IF(BS331&lt;1,"Produção","Aderente")))</f>
        <v>Aderente</v>
      </c>
      <c r="BR331" s="23">
        <f>IF(OR(B331="",F331=""),"*",AY331/P331)</f>
        <v>1.0000000000000004</v>
      </c>
      <c r="BS331" s="23">
        <f>IF(OR(B331="",F331=""),"*",BA331/Q331)</f>
        <v>1</v>
      </c>
      <c r="BT331" s="244" t="str">
        <f t="shared" si="4"/>
        <v>OKOK</v>
      </c>
    </row>
    <row r="332" spans="1:72">
      <c r="A332" s="55" t="str">
        <f>D332&amp;B332</f>
        <v>V8745957</v>
      </c>
      <c r="B332" s="181">
        <v>45957</v>
      </c>
      <c r="C332" s="8">
        <f>IF(BS_CONTROLE[[#This Row],[DATA]]="","",WEEKNUM(BS_CONTROLE[[#This Row],[DATA]]))</f>
        <v>44</v>
      </c>
      <c r="D332" s="232" t="s">
        <v>813</v>
      </c>
      <c r="E332" s="236">
        <v>238</v>
      </c>
      <c r="F332" s="182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3" t="s">
        <v>254</v>
      </c>
      <c r="J332" s="231">
        <v>74</v>
      </c>
      <c r="K332" s="16">
        <v>202</v>
      </c>
      <c r="L332" s="80">
        <v>190</v>
      </c>
      <c r="M332" s="23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1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3">
        <v>0.375</v>
      </c>
      <c r="P332" s="183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2" t="s">
        <v>1235</v>
      </c>
      <c r="W332" s="43" t="s">
        <v>1554</v>
      </c>
      <c r="X332" s="14" t="s">
        <v>952</v>
      </c>
      <c r="Y332" s="166" t="s">
        <v>951</v>
      </c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4" t="str">
        <f>IF(BS_CONTROLE[[#This Row],[Local - Partida]]=0, "-", BS_CONTROLE[[#This Row],[Local - Partida]])</f>
        <v>TVI2</v>
      </c>
      <c r="AL332" s="324" t="str">
        <f>IF(BS_CONTROLE[[#This Row],[Local - Encerramento]]=0, "-", BS_CONTROLE[[#This Row],[Local - Encerramento]])</f>
        <v>TVI2</v>
      </c>
      <c r="AM332" s="324" t="str">
        <f>IF(BS_CONTROLE[[#This Row],[Entre - Estações]]=0, "-", BS_CONTROLE[[#This Row],[Entre - Estações]])</f>
        <v>TID-TVI</v>
      </c>
      <c r="AN332" s="324">
        <f>IF(BS_CONTROLE[[#This Row],[SB]]=0, "-", BS_CONTROLE[[#This Row],[SB]])</f>
        <v>201213</v>
      </c>
      <c r="AO332" s="325">
        <f>IF(BS_CONTROLE[[#This Row],[SUB]]=0, "-", BS_CONTROLE[[#This Row],[SUB]])</f>
        <v>74</v>
      </c>
      <c r="AP332" s="326">
        <f>IF(BS_CONTROLE[[#This Row],[KM - Inicio]]=0, "-", BS_CONTROLE[[#This Row],[KM - Inicio]])</f>
        <v>202</v>
      </c>
      <c r="AQ332" s="326">
        <f>IF(BS_CONTROLE[[#This Row],[KM - Fim]]=0, "-", BS_CONTROLE[[#This Row],[KM - Fim]])</f>
        <v>190</v>
      </c>
      <c r="AR332" s="43">
        <v>0.36319444444444443</v>
      </c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27" t="str">
        <f>IF(BS_CONTROLE[[#This Row],[Responsavel pelo boletim]]=0, "-", BS_CONTROLE[[#This Row],[Responsavel pelo boletim]])</f>
        <v>Antonioni</v>
      </c>
      <c r="BG332" s="20"/>
      <c r="BH332" s="21">
        <v>1</v>
      </c>
      <c r="BI332" s="21"/>
      <c r="BJ332" s="21" t="s">
        <v>1900</v>
      </c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4" t="str">
        <f t="shared" si="4"/>
        <v/>
      </c>
    </row>
    <row r="333" spans="1:72">
      <c r="A333" s="55" t="str">
        <f>D333&amp;B333</f>
        <v>FRANCISCO (TF-670)45957</v>
      </c>
      <c r="B333" s="181">
        <v>45957</v>
      </c>
      <c r="C333" s="8">
        <f>IF(BS_CONTROLE[[#This Row],[DATA]]="","",WEEKNUM(BS_CONTROLE[[#This Row],[DATA]]))</f>
        <v>44</v>
      </c>
      <c r="D333" s="14" t="s">
        <v>889</v>
      </c>
      <c r="E333" s="236">
        <v>239</v>
      </c>
      <c r="F333" s="182" t="s">
        <v>792</v>
      </c>
      <c r="G333" s="9" t="str">
        <f>IF(D333="","*",VLOOKUP(F333,BS_ATIVIDADE[#All],3,FALSE))</f>
        <v>SOLDA</v>
      </c>
      <c r="H333" s="149" t="s">
        <v>241</v>
      </c>
      <c r="I333" s="149" t="s">
        <v>609</v>
      </c>
      <c r="J333" s="42">
        <v>74</v>
      </c>
      <c r="K333" s="42">
        <v>147.75</v>
      </c>
      <c r="L333" s="89" t="s">
        <v>609</v>
      </c>
      <c r="M333" s="23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3" s="149">
        <v>0.375</v>
      </c>
      <c r="P333" s="149">
        <v>6.25E-2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08" t="s">
        <v>1214</v>
      </c>
      <c r="W333" s="43" t="s">
        <v>1799</v>
      </c>
      <c r="X333" s="14" t="s">
        <v>957</v>
      </c>
      <c r="Y333" s="166" t="s">
        <v>960</v>
      </c>
      <c r="Z333" s="18" t="s">
        <v>958</v>
      </c>
      <c r="AA333" s="313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4" t="str">
        <f>IF(BS_CONTROLE[[#This Row],[Local - Partida]]=0, "-", BS_CONTROLE[[#This Row],[Local - Partida]])</f>
        <v>TMO155</v>
      </c>
      <c r="AL333" s="324" t="str">
        <f>IF(BS_CONTROLE[[#This Row],[Local - Encerramento]]=0, "-", BS_CONTROLE[[#This Row],[Local - Encerramento]])</f>
        <v>-</v>
      </c>
      <c r="AM333" s="324" t="str">
        <f>IF(BS_CONTROLE[[#This Row],[Entre - Estações]]=0, "-", BS_CONTROLE[[#This Row],[Entre - Estações]])</f>
        <v>TMO-TCE</v>
      </c>
      <c r="AN333" s="324" t="str">
        <f>IF(BS_CONTROLE[[#This Row],[SB]]=0, "-", BS_CONTROLE[[#This Row],[SB]])</f>
        <v>TMO155</v>
      </c>
      <c r="AO333" s="325">
        <f>IF(BS_CONTROLE[[#This Row],[SUB]]=0, "-", BS_CONTROLE[[#This Row],[SUB]])</f>
        <v>74</v>
      </c>
      <c r="AP333" s="326">
        <f>IF(BS_CONTROLE[[#This Row],[KM - Inicio]]=0, "-", BS_CONTROLE[[#This Row],[KM - Inicio]])</f>
        <v>147.75</v>
      </c>
      <c r="AQ333" s="326" t="str">
        <f>IF(BS_CONTROLE[[#This Row],[KM - Fim]]=0, "-", BS_CONTROLE[[#This Row],[KM - Fim]])</f>
        <v>-</v>
      </c>
      <c r="AR333" s="43">
        <v>0.35138888888888886</v>
      </c>
      <c r="AS333" s="43">
        <v>0.35208333333333336</v>
      </c>
      <c r="AT333" s="43">
        <v>0.41458333333333336</v>
      </c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6.25E-2</v>
      </c>
      <c r="AZ333" s="15"/>
      <c r="BA333" s="76">
        <v>1</v>
      </c>
      <c r="BB333" s="10" t="str">
        <f>IFERROR(_xlfn.XLOOKUP(AI333, BS_ATIVIDADE[ATIVIDADE],BS_ATIVIDADE[UNIDADE] ), "*")</f>
        <v>Nº DE SOLDA</v>
      </c>
      <c r="BC333" s="33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27" t="str">
        <f>IF(BS_CONTROLE[[#This Row],[Responsavel pelo boletim]]=0, "-", BS_CONTROLE[[#This Row],[Responsavel pelo boletim]])</f>
        <v>Francisco</v>
      </c>
      <c r="BG333" s="20"/>
      <c r="BH333" s="21">
        <v>2</v>
      </c>
      <c r="BI333" s="21"/>
      <c r="BJ333" s="21" t="s">
        <v>1901</v>
      </c>
      <c r="BK333" s="21" t="s">
        <v>1901</v>
      </c>
      <c r="BL333" s="20"/>
      <c r="BM333" s="18" t="s">
        <v>981</v>
      </c>
      <c r="BN333" s="18" t="s">
        <v>981</v>
      </c>
      <c r="BO333" s="173" t="s">
        <v>981</v>
      </c>
      <c r="BP333" s="22"/>
      <c r="BQ333" s="13" t="str">
        <f>IF(AND(BR333&lt;1,BS333&lt;1),"Produção e Intervalo",IF(BR333&lt;1,"Intervalo",IF(BS333&lt;1,"Produção","Aderente")))</f>
        <v>Aderente</v>
      </c>
      <c r="BR333" s="23">
        <f>IF(OR(B333="",F333=""),"*",AY333/P333)</f>
        <v>1</v>
      </c>
      <c r="BS333" s="23">
        <f>IF(OR(B333="",F333=""),"*",BA333/Q333)</f>
        <v>1</v>
      </c>
      <c r="BT333" s="244" t="str">
        <f t="shared" si="4"/>
        <v>OKOK</v>
      </c>
    </row>
    <row r="334" spans="1:72">
      <c r="A334" s="55" t="str">
        <f>D334&amp;B334</f>
        <v>A7445957</v>
      </c>
      <c r="B334" s="181">
        <v>45957</v>
      </c>
      <c r="C334" s="8">
        <f>IF(BS_CONTROLE[[#This Row],[DATA]]="","",WEEKNUM(BS_CONTROLE[[#This Row],[DATA]]))</f>
        <v>44</v>
      </c>
      <c r="D334" s="14" t="s">
        <v>728</v>
      </c>
      <c r="E334" s="236">
        <v>247</v>
      </c>
      <c r="F334" s="182" t="s">
        <v>631</v>
      </c>
      <c r="G334" s="9" t="str">
        <f>IF(D334="","*",VLOOKUP(F334,BS_ATIVIDADE[#All],3,FALSE))</f>
        <v>DETECÇÃO</v>
      </c>
      <c r="H334" s="149" t="s">
        <v>1902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1903</v>
      </c>
      <c r="N334" s="231" t="s">
        <v>1904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08" t="s">
        <v>1905</v>
      </c>
      <c r="W334" s="183" t="s">
        <v>1430</v>
      </c>
      <c r="X334" s="56" t="s">
        <v>957</v>
      </c>
      <c r="Y334" s="166" t="s">
        <v>960</v>
      </c>
      <c r="Z334" s="166"/>
      <c r="AA334" s="150"/>
      <c r="AB334" s="75"/>
      <c r="AC334" s="75"/>
      <c r="AD334" s="183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4" t="str">
        <f>IF(BS_CONTROLE[[#This Row],[Local - Partida]]=0, "-", BS_CONTROLE[[#This Row],[Local - Partida]])</f>
        <v>ZIQ</v>
      </c>
      <c r="AL334" s="324" t="str">
        <f>IF(BS_CONTROLE[[#This Row],[Local - Encerramento]]=0, "-", BS_CONTROLE[[#This Row],[Local - Encerramento]])</f>
        <v>ZTR</v>
      </c>
      <c r="AM334" s="324" t="str">
        <f>IF(BS_CONTROLE[[#This Row],[Entre - Estações]]=0, "-", BS_CONTROLE[[#This Row],[Entre - Estações]])</f>
        <v>ZIQ-ZTR</v>
      </c>
      <c r="AN334" s="324" t="str">
        <f>IF(BS_CONTROLE[[#This Row],[SB]]=0, "-", BS_CONTROLE[[#This Row],[SB]])</f>
        <v>ZIQZTR</v>
      </c>
      <c r="AO334" s="325">
        <f>IF(BS_CONTROLE[[#This Row],[SUB]]=0, "-", BS_CONTROLE[[#This Row],[SUB]])</f>
        <v>78</v>
      </c>
      <c r="AP334" s="326">
        <f>IF(BS_CONTROLE[[#This Row],[KM - Inicio]]=0, "-", BS_CONTROLE[[#This Row],[KM - Inicio]])</f>
        <v>176</v>
      </c>
      <c r="AQ334" s="326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27" t="str">
        <f>IF(BS_CONTROLE[[#This Row],[Responsavel pelo boletim]]=0, "-", BS_CONTROLE[[#This Row],[Responsavel pelo boletim]])</f>
        <v>Junio</v>
      </c>
      <c r="BG334" s="20"/>
      <c r="BH334" s="21">
        <v>1</v>
      </c>
      <c r="BI334" s="21"/>
      <c r="BJ334" s="21" t="s">
        <v>1906</v>
      </c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4" t="str">
        <f t="shared" si="4"/>
        <v/>
      </c>
    </row>
    <row r="335" spans="1:72">
      <c r="A335" s="55" t="str">
        <f>D335&amp;B335</f>
        <v>E1745957</v>
      </c>
      <c r="B335" s="181">
        <v>45957</v>
      </c>
      <c r="C335" s="8">
        <f>IF(BS_CONTROLE[[#This Row],[DATA]]="","",WEEKNUM(BS_CONTROLE[[#This Row],[DATA]]))</f>
        <v>44</v>
      </c>
      <c r="D335" s="14" t="s">
        <v>750</v>
      </c>
      <c r="E335" s="236">
        <v>247</v>
      </c>
      <c r="F335" s="182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08" t="s">
        <v>1214</v>
      </c>
      <c r="W335" s="183" t="s">
        <v>1215</v>
      </c>
      <c r="X335" s="232" t="s">
        <v>957</v>
      </c>
      <c r="Y335" s="166" t="s">
        <v>960</v>
      </c>
      <c r="Z335" s="166" t="s">
        <v>953</v>
      </c>
      <c r="AA335" s="150">
        <v>1</v>
      </c>
      <c r="AB335" s="75" t="s">
        <v>948</v>
      </c>
      <c r="AC335" s="75" t="s">
        <v>609</v>
      </c>
      <c r="AD335" s="183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4" t="str">
        <f>IF(BS_CONTROLE[[#This Row],[Local - Partida]]=0, "-", BS_CONTROLE[[#This Row],[Local - Partida]])</f>
        <v>ZTEZVT</v>
      </c>
      <c r="AL335" s="324" t="str">
        <f>IF(BS_CONTROLE[[#This Row],[Local - Encerramento]]=0, "-", BS_CONTROLE[[#This Row],[Local - Encerramento]])</f>
        <v>ZTEZVT</v>
      </c>
      <c r="AM335" s="324" t="str">
        <f>IF(BS_CONTROLE[[#This Row],[Entre - Estações]]=0, "-", BS_CONTROLE[[#This Row],[Entre - Estações]])</f>
        <v>ZTE-ZVT</v>
      </c>
      <c r="AN335" s="324" t="str">
        <f>IF(BS_CONTROLE[[#This Row],[SB]]=0, "-", BS_CONTROLE[[#This Row],[SB]])</f>
        <v>ZVTZDK</v>
      </c>
      <c r="AO335" s="325">
        <f>IF(BS_CONTROLE[[#This Row],[SUB]]=0, "-", BS_CONTROLE[[#This Row],[SUB]])</f>
        <v>78</v>
      </c>
      <c r="AP335" s="326">
        <f>IF(BS_CONTROLE[[#This Row],[KM - Inicio]]=0, "-", BS_CONTROLE[[#This Row],[KM - Inicio]])</f>
        <v>244</v>
      </c>
      <c r="AQ335" s="326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27" t="str">
        <f>IF(BS_CONTROLE[[#This Row],[Responsavel pelo boletim]]=0, "-", BS_CONTROLE[[#This Row],[Responsavel pelo boletim]])</f>
        <v>Francisco</v>
      </c>
      <c r="BG335" s="20"/>
      <c r="BH335" s="382">
        <v>1</v>
      </c>
      <c r="BI335" s="21"/>
      <c r="BJ335" s="21" t="s">
        <v>1907</v>
      </c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4" t="str">
        <f t="shared" si="4"/>
        <v/>
      </c>
    </row>
    <row r="336" spans="1:72">
      <c r="A336" s="55" t="str">
        <f>D336&amp;B336</f>
        <v>V4245957</v>
      </c>
      <c r="B336" s="181">
        <v>45957</v>
      </c>
      <c r="C336" s="8">
        <f>IF(BS_CONTROLE[[#This Row],[DATA]]="","",WEEKNUM(BS_CONTROLE[[#This Row],[DATA]]))</f>
        <v>44</v>
      </c>
      <c r="D336" s="14" t="s">
        <v>778</v>
      </c>
      <c r="E336" s="236">
        <v>248</v>
      </c>
      <c r="F336" s="182" t="s">
        <v>741</v>
      </c>
      <c r="G336" s="9" t="str">
        <f>IF(D336="","*",VLOOKUP(F336,BS_ATIVIDADE[#All],3,FALSE))</f>
        <v>MODERNIZAÇÃO</v>
      </c>
      <c r="H336" s="183" t="s">
        <v>396</v>
      </c>
      <c r="I336" s="183" t="s">
        <v>396</v>
      </c>
      <c r="J336" s="231">
        <v>72</v>
      </c>
      <c r="K336" s="231">
        <v>306.60000000000002</v>
      </c>
      <c r="L336" s="89">
        <v>308</v>
      </c>
      <c r="M336" s="23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3">
        <v>0.27083333333333331</v>
      </c>
      <c r="P336" s="183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08" t="s">
        <v>1238</v>
      </c>
      <c r="W336" s="183" t="s">
        <v>1236</v>
      </c>
      <c r="X336" s="267" t="s">
        <v>957</v>
      </c>
      <c r="Y336" s="166" t="s">
        <v>960</v>
      </c>
      <c r="Z336" s="18" t="s">
        <v>953</v>
      </c>
      <c r="AA336" s="150">
        <v>1</v>
      </c>
      <c r="AB336" s="75" t="s">
        <v>948</v>
      </c>
      <c r="AC336" s="75" t="s">
        <v>943</v>
      </c>
      <c r="AD336" s="183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4" t="str">
        <f>IF(BS_CONTROLE[[#This Row],[Local - Partida]]=0, "-", BS_CONTROLE[[#This Row],[Local - Partida]])</f>
        <v>ZGT1</v>
      </c>
      <c r="AL336" s="324" t="str">
        <f>IF(BS_CONTROLE[[#This Row],[Local - Encerramento]]=0, "-", BS_CONTROLE[[#This Row],[Local - Encerramento]])</f>
        <v>ZGT1</v>
      </c>
      <c r="AM336" s="324" t="str">
        <f>IF(BS_CONTROLE[[#This Row],[Entre - Estações]]=0, "-", BS_CONTROLE[[#This Row],[Entre - Estações]])</f>
        <v>ZGT-ZXE</v>
      </c>
      <c r="AN336" s="324" t="str">
        <f>IF(BS_CONTROLE[[#This Row],[SB]]=0, "-", BS_CONTROLE[[#This Row],[SB]])</f>
        <v>ZGTZXE</v>
      </c>
      <c r="AO336" s="325">
        <f>IF(BS_CONTROLE[[#This Row],[SUB]]=0, "-", BS_CONTROLE[[#This Row],[SUB]])</f>
        <v>72</v>
      </c>
      <c r="AP336" s="326">
        <f>IF(BS_CONTROLE[[#This Row],[KM - Inicio]]=0, "-", BS_CONTROLE[[#This Row],[KM - Inicio]])</f>
        <v>306.60000000000002</v>
      </c>
      <c r="AQ336" s="326">
        <f>IF(BS_CONTROLE[[#This Row],[KM - Fim]]=0, "-", BS_CONTROLE[[#This Row],[KM - Fim]])</f>
        <v>308</v>
      </c>
      <c r="AR336" s="43">
        <v>0.26250000000000001</v>
      </c>
      <c r="AS336" s="43">
        <v>0.35972222222222222</v>
      </c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ERRO</v>
      </c>
      <c r="AZ336" s="15"/>
      <c r="BA336" s="76"/>
      <c r="BB336" s="10" t="str">
        <f>IFERROR(_xlfn.XLOOKUP(AI336, BS_ATIVIDADE[ATIVIDADE],BS_ATIVIDADE[UNIDADE] ), "*")</f>
        <v>M</v>
      </c>
      <c r="BC336" s="33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27" t="str">
        <f>IF(BS_CONTROLE[[#This Row],[Responsavel pelo boletim]]=0, "-", BS_CONTROLE[[#This Row],[Responsavel pelo boletim]])</f>
        <v>Augusto</v>
      </c>
      <c r="BG336" s="20"/>
      <c r="BH336" s="21">
        <v>2</v>
      </c>
      <c r="BI336" s="21"/>
      <c r="BJ336" s="21" t="s">
        <v>1908</v>
      </c>
      <c r="BK336" s="21" t="s">
        <v>1909</v>
      </c>
      <c r="BL336" s="20"/>
      <c r="BM336" s="18"/>
      <c r="BN336" s="18"/>
      <c r="BO336" s="173"/>
      <c r="BP336" s="22"/>
      <c r="BQ336" s="13" t="e">
        <f>IF(AND(BR336&lt;1,BS336&lt;1),"Produção e Intervalo",IF(BR336&lt;1,"Intervalo",IF(BS336&lt;1,"Produção","Aderente")))</f>
        <v>#VALUE!</v>
      </c>
      <c r="BR336" s="23" t="e">
        <f>IF(OR(B336="",F336=""),"*",AY336/P336)</f>
        <v>#VALUE!</v>
      </c>
      <c r="BS336" s="23">
        <f>IF(OR(B336="",F336=""),"*",BA336/Q336)</f>
        <v>0</v>
      </c>
      <c r="BT336" s="244" t="str">
        <f t="shared" si="4"/>
        <v/>
      </c>
    </row>
    <row r="337" spans="1:72">
      <c r="A337" s="55" t="str">
        <f>D337&amp;B337</f>
        <v>A1745957</v>
      </c>
      <c r="B337" s="181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2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1" t="s">
        <v>1910</v>
      </c>
      <c r="N337" s="231" t="s">
        <v>1911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08" t="s">
        <v>1912</v>
      </c>
      <c r="W337" s="183" t="s">
        <v>1913</v>
      </c>
      <c r="X337" s="56" t="s">
        <v>957</v>
      </c>
      <c r="Y337" s="166" t="s">
        <v>960</v>
      </c>
      <c r="Z337" s="166" t="s">
        <v>962</v>
      </c>
      <c r="AA337" s="150">
        <v>1</v>
      </c>
      <c r="AB337" s="75" t="s">
        <v>948</v>
      </c>
      <c r="AC337" s="75" t="s">
        <v>943</v>
      </c>
      <c r="AD337" s="183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4" t="str">
        <f>IF(BS_CONTROLE[[#This Row],[Local - Partida]]=0, "-", BS_CONTROLE[[#This Row],[Local - Partida]])</f>
        <v>PSG</v>
      </c>
      <c r="AL337" s="324" t="str">
        <f>IF(BS_CONTROLE[[#This Row],[Local - Encerramento]]=0, "-", BS_CONTROLE[[#This Row],[Local - Encerramento]])</f>
        <v>PPG</v>
      </c>
      <c r="AM337" s="324" t="str">
        <f>IF(BS_CONTROLE[[#This Row],[Entre - Estações]]=0, "-", BS_CONTROLE[[#This Row],[Entre - Estações]])</f>
        <v>PSG-PPG</v>
      </c>
      <c r="AN337" s="324" t="str">
        <f>IF(BS_CONTROLE[[#This Row],[SB]]=0, "-", BS_CONTROLE[[#This Row],[SB]])</f>
        <v>PSGPPG</v>
      </c>
      <c r="AO337" s="325">
        <f>IF(BS_CONTROLE[[#This Row],[SUB]]=0, "-", BS_CONTROLE[[#This Row],[SUB]])</f>
        <v>103</v>
      </c>
      <c r="AP337" s="326">
        <f>IF(BS_CONTROLE[[#This Row],[KM - Inicio]]=0, "-", BS_CONTROLE[[#This Row],[KM - Inicio]])</f>
        <v>1803</v>
      </c>
      <c r="AQ337" s="326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27" t="str">
        <f>IF(BS_CONTROLE[[#This Row],[Responsavel pelo boletim]]=0, "-", BS_CONTROLE[[#This Row],[Responsavel pelo boletim]])</f>
        <v xml:space="preserve">lorena </v>
      </c>
      <c r="BG337" s="20"/>
      <c r="BH337" s="21">
        <v>1</v>
      </c>
      <c r="BI337" s="21"/>
      <c r="BJ337" s="21" t="s">
        <v>1914</v>
      </c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4" t="str">
        <f t="shared" si="4"/>
        <v/>
      </c>
    </row>
    <row r="338" spans="1:72">
      <c r="A338" s="55" t="str">
        <f>D338&amp;B338</f>
        <v>LEÔNCIO (TF-526)45957</v>
      </c>
      <c r="B338" s="181">
        <v>45957</v>
      </c>
      <c r="C338" s="8">
        <f>IF(BS_CONTROLE[[#This Row],[DATA]]="","",WEEKNUM(BS_CONTROLE[[#This Row],[DATA]]))</f>
        <v>44</v>
      </c>
      <c r="D338" s="14" t="s">
        <v>913</v>
      </c>
      <c r="E338" s="236">
        <v>250</v>
      </c>
      <c r="F338" s="15" t="s">
        <v>792</v>
      </c>
      <c r="G338" s="9" t="str">
        <f>IF(D338="","*",VLOOKUP(F338,BS_ATIVIDADE[#All],3,FALSE))</f>
        <v>SOLDA</v>
      </c>
      <c r="H338" s="17" t="s">
        <v>355</v>
      </c>
      <c r="I338" s="17" t="s">
        <v>609</v>
      </c>
      <c r="J338" s="16">
        <v>103</v>
      </c>
      <c r="K338" s="16">
        <v>2087</v>
      </c>
      <c r="L338" s="80" t="s">
        <v>609</v>
      </c>
      <c r="M338" s="23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08" t="s">
        <v>1618</v>
      </c>
      <c r="W338" s="43" t="s">
        <v>1597</v>
      </c>
      <c r="X338" s="14" t="s">
        <v>957</v>
      </c>
      <c r="Y338" s="166" t="s">
        <v>960</v>
      </c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4" t="str">
        <f>IF(BS_CONTROLE[[#This Row],[Local - Partida]]=0, "-", BS_CONTROLE[[#This Row],[Local - Partida]])</f>
        <v>PUD1</v>
      </c>
      <c r="AL338" s="324" t="str">
        <f>IF(BS_CONTROLE[[#This Row],[Local - Encerramento]]=0, "-", BS_CONTROLE[[#This Row],[Local - Encerramento]])</f>
        <v>-</v>
      </c>
      <c r="AM338" s="324" t="str">
        <f>IF(BS_CONTROLE[[#This Row],[Entre - Estações]]=0, "-", BS_CONTROLE[[#This Row],[Entre - Estações]])</f>
        <v>PAS-PUD</v>
      </c>
      <c r="AN338" s="324" t="str">
        <f>IF(BS_CONTROLE[[#This Row],[SB]]=0, "-", BS_CONTROLE[[#This Row],[SB]])</f>
        <v>K96PUD</v>
      </c>
      <c r="AO338" s="325">
        <f>IF(BS_CONTROLE[[#This Row],[SUB]]=0, "-", BS_CONTROLE[[#This Row],[SUB]])</f>
        <v>103</v>
      </c>
      <c r="AP338" s="326">
        <f>IF(BS_CONTROLE[[#This Row],[KM - Inicio]]=0, "-", BS_CONTROLE[[#This Row],[KM - Inicio]])</f>
        <v>2087</v>
      </c>
      <c r="AQ338" s="326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27" t="str">
        <f>IF(BS_CONTROLE[[#This Row],[Responsavel pelo boletim]]=0, "-", BS_CONTROLE[[#This Row],[Responsavel pelo boletim]])</f>
        <v>Lucas</v>
      </c>
      <c r="BG338" s="20"/>
      <c r="BH338" s="21">
        <v>1</v>
      </c>
      <c r="BI338" s="21"/>
      <c r="BJ338" s="21" t="s">
        <v>1254</v>
      </c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4" t="str">
        <f t="shared" si="4"/>
        <v/>
      </c>
    </row>
    <row r="339" spans="1:72">
      <c r="A339" s="55" t="str">
        <f>D339&amp;B339</f>
        <v>A5245957</v>
      </c>
      <c r="B339" s="181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1" t="s">
        <v>1915</v>
      </c>
      <c r="N339" s="231" t="s">
        <v>1916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2" t="s">
        <v>1435</v>
      </c>
      <c r="W339" s="43" t="s">
        <v>1761</v>
      </c>
      <c r="X339" s="14" t="s">
        <v>957</v>
      </c>
      <c r="Y339" s="166" t="s">
        <v>960</v>
      </c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4" t="str">
        <f>IF(BS_CONTROLE[[#This Row],[Local - Partida]]=0, "-", BS_CONTROLE[[#This Row],[Local - Partida]])</f>
        <v>POU</v>
      </c>
      <c r="AL339" s="324" t="str">
        <f>IF(BS_CONTROLE[[#This Row],[Local - Encerramento]]=0, "-", BS_CONTROLE[[#This Row],[Local - Encerramento]])</f>
        <v>PIT</v>
      </c>
      <c r="AM339" s="324" t="str">
        <f>IF(BS_CONTROLE[[#This Row],[Entre - Estações]]=0, "-", BS_CONTROLE[[#This Row],[Entre - Estações]])</f>
        <v>POU-PIT</v>
      </c>
      <c r="AN339" s="324" t="str">
        <f>IF(BS_CONTROLE[[#This Row],[SB]]=0, "-", BS_CONTROLE[[#This Row],[SB]])</f>
        <v>POUPIT</v>
      </c>
      <c r="AO339" s="325">
        <f>IF(BS_CONTROLE[[#This Row],[SUB]]=0, "-", BS_CONTROLE[[#This Row],[SUB]])</f>
        <v>103</v>
      </c>
      <c r="AP339" s="326">
        <f>IF(BS_CONTROLE[[#This Row],[KM - Inicio]]=0, "-", BS_CONTROLE[[#This Row],[KM - Inicio]])</f>
        <v>2151</v>
      </c>
      <c r="AQ339" s="326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27" t="str">
        <f>IF(BS_CONTROLE[[#This Row],[Responsavel pelo boletim]]=0, "-", BS_CONTROLE[[#This Row],[Responsavel pelo boletim]])</f>
        <v xml:space="preserve">Lucas </v>
      </c>
      <c r="BG339" s="20"/>
      <c r="BH339" s="21">
        <v>1</v>
      </c>
      <c r="BI339" s="21"/>
      <c r="BJ339" s="216" t="s">
        <v>1229</v>
      </c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4" t="str">
        <f t="shared" si="4"/>
        <v/>
      </c>
    </row>
    <row r="340" spans="1:72" hidden="1">
      <c r="A340" s="55" t="str">
        <f>D340&amp;B340</f>
        <v/>
      </c>
      <c r="B340" s="181"/>
      <c r="C340" s="8" t="str">
        <f>IF(BS_CONTROLE[[#This Row],[DATA]]="","",WEEKNUM(BS_CONTROLE[[#This Row],[DATA]]))</f>
        <v/>
      </c>
      <c r="D340" s="56"/>
      <c r="E340" s="151">
        <v>335</v>
      </c>
      <c r="F340" s="182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08"/>
      <c r="W340" s="183"/>
      <c r="X340" s="56"/>
      <c r="Y340" s="166"/>
      <c r="Z340" s="166"/>
      <c r="AA340" s="150"/>
      <c r="AB340" s="75"/>
      <c r="AC340" s="75"/>
      <c r="AD340" s="183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4" t="str">
        <f>IF(BS_CONTROLE[[#This Row],[Local - Partida]]=0, "-", BS_CONTROLE[[#This Row],[Local - Partida]])</f>
        <v>-</v>
      </c>
      <c r="AL340" s="324" t="str">
        <f>IF(BS_CONTROLE[[#This Row],[Local - Encerramento]]=0, "-", BS_CONTROLE[[#This Row],[Local - Encerramento]])</f>
        <v>-</v>
      </c>
      <c r="AM340" s="324" t="str">
        <f>IF(BS_CONTROLE[[#This Row],[Entre - Estações]]=0, "-", BS_CONTROLE[[#This Row],[Entre - Estações]])</f>
        <v>-</v>
      </c>
      <c r="AN340" s="324" t="str">
        <f>IF(BS_CONTROLE[[#This Row],[SB]]=0, "-", BS_CONTROLE[[#This Row],[SB]])</f>
        <v>-</v>
      </c>
      <c r="AO340" s="325" t="str">
        <f>IF(BS_CONTROLE[[#This Row],[SUB]]=0, "-", BS_CONTROLE[[#This Row],[SUB]])</f>
        <v>-</v>
      </c>
      <c r="AP340" s="326" t="str">
        <f>IF(BS_CONTROLE[[#This Row],[KM - Inicio]]=0, "-", BS_CONTROLE[[#This Row],[KM - Inicio]])</f>
        <v>-</v>
      </c>
      <c r="AQ340" s="326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27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4" t="str">
        <f t="shared" si="4"/>
        <v/>
      </c>
    </row>
    <row r="341" spans="1:72" hidden="1">
      <c r="A341" s="55" t="str">
        <f>D341&amp;B341</f>
        <v/>
      </c>
      <c r="B341" s="181"/>
      <c r="C341" s="8" t="str">
        <f>IF(BS_CONTROLE[[#This Row],[DATA]]="","",WEEKNUM(BS_CONTROLE[[#This Row],[DATA]]))</f>
        <v/>
      </c>
      <c r="D341" s="56"/>
      <c r="E341" s="151">
        <v>336</v>
      </c>
      <c r="F341" s="182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08"/>
      <c r="W341" s="183"/>
      <c r="X341" s="56"/>
      <c r="Y341" s="166"/>
      <c r="Z341" s="166"/>
      <c r="AA341" s="150"/>
      <c r="AB341" s="75"/>
      <c r="AC341" s="75"/>
      <c r="AD341" s="183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4" t="str">
        <f>IF(BS_CONTROLE[[#This Row],[Local - Partida]]=0, "-", BS_CONTROLE[[#This Row],[Local - Partida]])</f>
        <v>-</v>
      </c>
      <c r="AL341" s="324" t="str">
        <f>IF(BS_CONTROLE[[#This Row],[Local - Encerramento]]=0, "-", BS_CONTROLE[[#This Row],[Local - Encerramento]])</f>
        <v>-</v>
      </c>
      <c r="AM341" s="324" t="str">
        <f>IF(BS_CONTROLE[[#This Row],[Entre - Estações]]=0, "-", BS_CONTROLE[[#This Row],[Entre - Estações]])</f>
        <v>-</v>
      </c>
      <c r="AN341" s="324" t="str">
        <f>IF(BS_CONTROLE[[#This Row],[SB]]=0, "-", BS_CONTROLE[[#This Row],[SB]])</f>
        <v>-</v>
      </c>
      <c r="AO341" s="325" t="str">
        <f>IF(BS_CONTROLE[[#This Row],[SUB]]=0, "-", BS_CONTROLE[[#This Row],[SUB]])</f>
        <v>-</v>
      </c>
      <c r="AP341" s="326" t="str">
        <f>IF(BS_CONTROLE[[#This Row],[KM - Inicio]]=0, "-", BS_CONTROLE[[#This Row],[KM - Inicio]])</f>
        <v>-</v>
      </c>
      <c r="AQ341" s="326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27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4" t="str">
        <f t="shared" si="4"/>
        <v/>
      </c>
    </row>
    <row r="342" spans="1:72" hidden="1">
      <c r="A342" s="55" t="str">
        <f>D342&amp;B342</f>
        <v/>
      </c>
      <c r="B342" s="181"/>
      <c r="C342" s="8" t="str">
        <f>IF(BS_CONTROLE[[#This Row],[DATA]]="","",WEEKNUM(BS_CONTROLE[[#This Row],[DATA]]))</f>
        <v/>
      </c>
      <c r="D342" s="56"/>
      <c r="E342" s="151">
        <v>337</v>
      </c>
      <c r="F342" s="182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08"/>
      <c r="W342" s="183"/>
      <c r="X342" s="56"/>
      <c r="Y342" s="166"/>
      <c r="Z342" s="166"/>
      <c r="AA342" s="150"/>
      <c r="AB342" s="75"/>
      <c r="AC342" s="75"/>
      <c r="AD342" s="183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4" t="str">
        <f>IF(BS_CONTROLE[[#This Row],[Local - Partida]]=0, "-", BS_CONTROLE[[#This Row],[Local - Partida]])</f>
        <v>-</v>
      </c>
      <c r="AL342" s="324" t="str">
        <f>IF(BS_CONTROLE[[#This Row],[Local - Encerramento]]=0, "-", BS_CONTROLE[[#This Row],[Local - Encerramento]])</f>
        <v>-</v>
      </c>
      <c r="AM342" s="324" t="str">
        <f>IF(BS_CONTROLE[[#This Row],[Entre - Estações]]=0, "-", BS_CONTROLE[[#This Row],[Entre - Estações]])</f>
        <v>-</v>
      </c>
      <c r="AN342" s="324" t="str">
        <f>IF(BS_CONTROLE[[#This Row],[SB]]=0, "-", BS_CONTROLE[[#This Row],[SB]])</f>
        <v>-</v>
      </c>
      <c r="AO342" s="325" t="str">
        <f>IF(BS_CONTROLE[[#This Row],[SUB]]=0, "-", BS_CONTROLE[[#This Row],[SUB]])</f>
        <v>-</v>
      </c>
      <c r="AP342" s="326" t="str">
        <f>IF(BS_CONTROLE[[#This Row],[KM - Inicio]]=0, "-", BS_CONTROLE[[#This Row],[KM - Inicio]])</f>
        <v>-</v>
      </c>
      <c r="AQ342" s="326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27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4" t="str">
        <f t="shared" si="4"/>
        <v/>
      </c>
    </row>
    <row r="343" spans="1:72" hidden="1">
      <c r="A343" s="55" t="str">
        <f>D343&amp;B343</f>
        <v>W7145958</v>
      </c>
      <c r="B343" s="181">
        <v>45958</v>
      </c>
      <c r="C343" s="8">
        <f>IF(BS_CONTROLE[[#This Row],[DATA]]="","",WEEKNUM(BS_CONTROLE[[#This Row],[DATA]]))</f>
        <v>44</v>
      </c>
      <c r="D343" s="56" t="s">
        <v>838</v>
      </c>
      <c r="E343" s="151"/>
      <c r="F343" s="182" t="s">
        <v>623</v>
      </c>
      <c r="G343" s="9" t="str">
        <f>IF(D343="","*",VLOOKUP(F343,BS_ATIVIDADE[#All],3,FALSE))</f>
        <v>OUTROS</v>
      </c>
      <c r="H343" s="149" t="s">
        <v>597</v>
      </c>
      <c r="I343" s="149" t="s">
        <v>1218</v>
      </c>
      <c r="J343" s="42">
        <v>98</v>
      </c>
      <c r="K343" s="42">
        <v>502</v>
      </c>
      <c r="L343" s="89" t="s">
        <v>609</v>
      </c>
      <c r="M343" s="331" t="s">
        <v>1308</v>
      </c>
      <c r="N343" s="331" t="s">
        <v>1309</v>
      </c>
      <c r="O343" s="149">
        <v>0.79166666666666663</v>
      </c>
      <c r="P343" s="149">
        <v>4.1666666666666664E-2</v>
      </c>
      <c r="Q343" s="89">
        <v>1</v>
      </c>
      <c r="R343" s="10" t="str">
        <f>IFERROR(_xlfn.XLOOKUP(F343, BS_ATIVIDADE[ATIVIDADE],BS_ATIVIDADE[UNIDADE] ), "*")</f>
        <v>BINÁRIO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3" s="86" t="str">
        <f>IFERROR(_xlfn.XLOOKUP(J343, BASE_MAPA!$E$2:$E$359, BASE_MAPA!$J$2:$J$359), "ERRO")</f>
        <v>ALTO ARAGUAIA - RONDONOPOLIS</v>
      </c>
      <c r="V343" s="208" t="s">
        <v>1221</v>
      </c>
      <c r="W343" s="183" t="s">
        <v>1222</v>
      </c>
      <c r="X343" s="267" t="s">
        <v>952</v>
      </c>
      <c r="Y343" s="166"/>
      <c r="Z343" s="18" t="s">
        <v>953</v>
      </c>
      <c r="AA343" s="150">
        <v>1</v>
      </c>
      <c r="AB343" s="75" t="s">
        <v>948</v>
      </c>
      <c r="AC343" s="75" t="s">
        <v>609</v>
      </c>
      <c r="AD343" s="183">
        <v>0.75</v>
      </c>
      <c r="AE343" s="89">
        <v>9045</v>
      </c>
      <c r="AF343" s="89">
        <v>9047</v>
      </c>
      <c r="AG343" s="89" t="s">
        <v>609</v>
      </c>
      <c r="AH343" s="53"/>
      <c r="AI343" s="148" t="str">
        <f>IF(BS_CONTROLE[[#This Row],[Atividade]]=0, "-", BS_CONTROLE[[#This Row],[Atividade]])</f>
        <v>DESLOCAMENTO</v>
      </c>
      <c r="AJ343" s="9" t="str">
        <f>IF(D343="","*",VLOOKUP(AI343,BS_ATIVIDADE[#Data],3,FALSE))</f>
        <v>OUTROS</v>
      </c>
      <c r="AK343" s="324" t="str">
        <f>IF(BS_CONTROLE[[#This Row],[Local - Partida]]=0, "-", BS_CONTROLE[[#This Row],[Local - Partida]])</f>
        <v>TGR2</v>
      </c>
      <c r="AL343" s="324" t="str">
        <f>IF(BS_CONTROLE[[#This Row],[Local - Encerramento]]=0, "-", BS_CONTROLE[[#This Row],[Local - Encerramento]])</f>
        <v>752RVD</v>
      </c>
      <c r="AM343" s="324" t="str">
        <f>IF(BS_CONTROLE[[#This Row],[Entre - Estações]]=0, "-", BS_CONTROLE[[#This Row],[Entre - Estações]])</f>
        <v>TAG-TRO</v>
      </c>
      <c r="AN343" s="324" t="str">
        <f>IF(BS_CONTROLE[[#This Row],[SB]]=0, "-", BS_CONTROLE[[#This Row],[SB]])</f>
        <v>TAGTRO</v>
      </c>
      <c r="AO343" s="325">
        <f>IF(BS_CONTROLE[[#This Row],[SUB]]=0, "-", BS_CONTROLE[[#This Row],[SUB]])</f>
        <v>98</v>
      </c>
      <c r="AP343" s="326">
        <f>IF(BS_CONTROLE[[#This Row],[KM - Inicio]]=0, "-", BS_CONTROLE[[#This Row],[KM - Inicio]])</f>
        <v>502</v>
      </c>
      <c r="AQ343" s="326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>
        <f>IF(D343="","*",IFERROR(IF(ISODD(COUNT(AS343:AX343)),"ERRO",SUM((AT343-AS343),(AV343-AU343),(AX343-AW343))),"ERRO"))</f>
        <v>0</v>
      </c>
      <c r="AZ343" s="15"/>
      <c r="BA343" s="76"/>
      <c r="BB343" s="10" t="str">
        <f>IFERROR(_xlfn.XLOOKUP(AI343, BS_ATIVIDADE[ATIVIDADE],BS_ATIVIDADE[UNIDADE] ), "*")</f>
        <v>BINÁRIO</v>
      </c>
      <c r="BC343" s="33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33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3" s="11" t="str">
        <f>IFERROR(_xlfn.XLOOKUP(AO343, BASE_MAPA!$E$2:$E$359, BASE_MAPA!$J$2:$J$359), "ERRO")</f>
        <v>ALTO ARAGUAIA - RONDONOPOLIS</v>
      </c>
      <c r="BF343" s="327" t="str">
        <f>IF(BS_CONTROLE[[#This Row],[Responsavel pelo boletim]]=0, "-", BS_CONTROLE[[#This Row],[Responsavel pelo boletim]])</f>
        <v xml:space="preserve">Marcelo 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Produção e Intervalo</v>
      </c>
      <c r="BR343" s="23">
        <f>IF(OR(B343="",F343=""),"*",AY343/P343)</f>
        <v>0</v>
      </c>
      <c r="BS343" s="23">
        <f>IF(OR(B343="",F343=""),"*",BA343/Q343)</f>
        <v>0</v>
      </c>
      <c r="BT343" s="244" t="str">
        <f t="shared" si="4"/>
        <v/>
      </c>
    </row>
    <row r="344" spans="1:72" hidden="1">
      <c r="A344" s="55" t="str">
        <f>D344&amp;B344</f>
        <v/>
      </c>
      <c r="B344" s="181"/>
      <c r="C344" s="8" t="str">
        <f>IF(BS_CONTROLE[[#This Row],[DATA]]="","",WEEKNUM(BS_CONTROLE[[#This Row],[DATA]]))</f>
        <v/>
      </c>
      <c r="D344" s="56"/>
      <c r="E344" s="151">
        <v>339</v>
      </c>
      <c r="F344" s="182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08"/>
      <c r="W344" s="183"/>
      <c r="X344" s="56"/>
      <c r="Y344" s="166"/>
      <c r="Z344" s="166"/>
      <c r="AA344" s="150"/>
      <c r="AB344" s="75"/>
      <c r="AC344" s="75"/>
      <c r="AD344" s="183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4" t="str">
        <f>IF(BS_CONTROLE[[#This Row],[Local - Partida]]=0, "-", BS_CONTROLE[[#This Row],[Local - Partida]])</f>
        <v>-</v>
      </c>
      <c r="AL344" s="324" t="str">
        <f>IF(BS_CONTROLE[[#This Row],[Local - Encerramento]]=0, "-", BS_CONTROLE[[#This Row],[Local - Encerramento]])</f>
        <v>-</v>
      </c>
      <c r="AM344" s="324" t="str">
        <f>IF(BS_CONTROLE[[#This Row],[Entre - Estações]]=0, "-", BS_CONTROLE[[#This Row],[Entre - Estações]])</f>
        <v>-</v>
      </c>
      <c r="AN344" s="324" t="str">
        <f>IF(BS_CONTROLE[[#This Row],[SB]]=0, "-", BS_CONTROLE[[#This Row],[SB]])</f>
        <v>-</v>
      </c>
      <c r="AO344" s="325" t="str">
        <f>IF(BS_CONTROLE[[#This Row],[SUB]]=0, "-", BS_CONTROLE[[#This Row],[SUB]])</f>
        <v>-</v>
      </c>
      <c r="AP344" s="326" t="str">
        <f>IF(BS_CONTROLE[[#This Row],[KM - Inicio]]=0, "-", BS_CONTROLE[[#This Row],[KM - Inicio]])</f>
        <v>-</v>
      </c>
      <c r="AQ344" s="326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27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4" t="str">
        <f t="shared" si="4"/>
        <v/>
      </c>
    </row>
    <row r="345" spans="1:72" hidden="1">
      <c r="A345" s="55" t="str">
        <f>D345&amp;B345</f>
        <v/>
      </c>
      <c r="B345" s="181"/>
      <c r="C345" s="8" t="str">
        <f>IF(BS_CONTROLE[[#This Row],[DATA]]="","",WEEKNUM(BS_CONTROLE[[#This Row],[DATA]]))</f>
        <v/>
      </c>
      <c r="D345" s="56"/>
      <c r="E345" s="151">
        <v>340</v>
      </c>
      <c r="F345" s="182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08"/>
      <c r="W345" s="183"/>
      <c r="X345" s="56"/>
      <c r="Y345" s="166"/>
      <c r="Z345" s="166"/>
      <c r="AA345" s="150"/>
      <c r="AB345" s="75"/>
      <c r="AC345" s="75"/>
      <c r="AD345" s="183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4" t="str">
        <f>IF(BS_CONTROLE[[#This Row],[Local - Partida]]=0, "-", BS_CONTROLE[[#This Row],[Local - Partida]])</f>
        <v>-</v>
      </c>
      <c r="AL345" s="324" t="str">
        <f>IF(BS_CONTROLE[[#This Row],[Local - Encerramento]]=0, "-", BS_CONTROLE[[#This Row],[Local - Encerramento]])</f>
        <v>-</v>
      </c>
      <c r="AM345" s="324" t="str">
        <f>IF(BS_CONTROLE[[#This Row],[Entre - Estações]]=0, "-", BS_CONTROLE[[#This Row],[Entre - Estações]])</f>
        <v>-</v>
      </c>
      <c r="AN345" s="324" t="str">
        <f>IF(BS_CONTROLE[[#This Row],[SB]]=0, "-", BS_CONTROLE[[#This Row],[SB]])</f>
        <v>-</v>
      </c>
      <c r="AO345" s="325" t="str">
        <f>IF(BS_CONTROLE[[#This Row],[SUB]]=0, "-", BS_CONTROLE[[#This Row],[SUB]])</f>
        <v>-</v>
      </c>
      <c r="AP345" s="326" t="str">
        <f>IF(BS_CONTROLE[[#This Row],[KM - Inicio]]=0, "-", BS_CONTROLE[[#This Row],[KM - Inicio]])</f>
        <v>-</v>
      </c>
      <c r="AQ345" s="326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27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4" t="str">
        <f t="shared" si="4"/>
        <v/>
      </c>
    </row>
    <row r="346" spans="1:72" hidden="1">
      <c r="A346" s="55" t="str">
        <f>D346&amp;B346</f>
        <v/>
      </c>
      <c r="B346" s="181"/>
      <c r="C346" s="8" t="str">
        <f>IF(BS_CONTROLE[[#This Row],[DATA]]="","",WEEKNUM(BS_CONTROLE[[#This Row],[DATA]]))</f>
        <v/>
      </c>
      <c r="D346" s="56"/>
      <c r="E346" s="151">
        <v>341</v>
      </c>
      <c r="F346" s="182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08"/>
      <c r="W346" s="183"/>
      <c r="X346" s="56"/>
      <c r="Y346" s="166"/>
      <c r="Z346" s="166"/>
      <c r="AA346" s="150"/>
      <c r="AB346" s="75"/>
      <c r="AC346" s="75"/>
      <c r="AD346" s="183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4" t="str">
        <f>IF(BS_CONTROLE[[#This Row],[Local - Partida]]=0, "-", BS_CONTROLE[[#This Row],[Local - Partida]])</f>
        <v>-</v>
      </c>
      <c r="AL346" s="324" t="str">
        <f>IF(BS_CONTROLE[[#This Row],[Local - Encerramento]]=0, "-", BS_CONTROLE[[#This Row],[Local - Encerramento]])</f>
        <v>-</v>
      </c>
      <c r="AM346" s="324" t="str">
        <f>IF(BS_CONTROLE[[#This Row],[Entre - Estações]]=0, "-", BS_CONTROLE[[#This Row],[Entre - Estações]])</f>
        <v>-</v>
      </c>
      <c r="AN346" s="324" t="str">
        <f>IF(BS_CONTROLE[[#This Row],[SB]]=0, "-", BS_CONTROLE[[#This Row],[SB]])</f>
        <v>-</v>
      </c>
      <c r="AO346" s="325" t="str">
        <f>IF(BS_CONTROLE[[#This Row],[SUB]]=0, "-", BS_CONTROLE[[#This Row],[SUB]])</f>
        <v>-</v>
      </c>
      <c r="AP346" s="326" t="str">
        <f>IF(BS_CONTROLE[[#This Row],[KM - Inicio]]=0, "-", BS_CONTROLE[[#This Row],[KM - Inicio]])</f>
        <v>-</v>
      </c>
      <c r="AQ346" s="326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27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4" t="str">
        <f t="shared" si="4"/>
        <v/>
      </c>
    </row>
    <row r="347" spans="1:72" hidden="1">
      <c r="A347" s="55" t="str">
        <f>D347&amp;B347</f>
        <v/>
      </c>
      <c r="B347" s="181"/>
      <c r="C347" s="8" t="str">
        <f>IF(BS_CONTROLE[[#This Row],[DATA]]="","",WEEKNUM(BS_CONTROLE[[#This Row],[DATA]]))</f>
        <v/>
      </c>
      <c r="D347" s="56"/>
      <c r="E347" s="151">
        <v>342</v>
      </c>
      <c r="F347" s="182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08"/>
      <c r="W347" s="183"/>
      <c r="X347" s="56"/>
      <c r="Y347" s="166"/>
      <c r="Z347" s="166"/>
      <c r="AA347" s="150"/>
      <c r="AB347" s="75"/>
      <c r="AC347" s="75"/>
      <c r="AD347" s="183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4" t="str">
        <f>IF(BS_CONTROLE[[#This Row],[Local - Partida]]=0, "-", BS_CONTROLE[[#This Row],[Local - Partida]])</f>
        <v>-</v>
      </c>
      <c r="AL347" s="324" t="str">
        <f>IF(BS_CONTROLE[[#This Row],[Local - Encerramento]]=0, "-", BS_CONTROLE[[#This Row],[Local - Encerramento]])</f>
        <v>-</v>
      </c>
      <c r="AM347" s="324" t="str">
        <f>IF(BS_CONTROLE[[#This Row],[Entre - Estações]]=0, "-", BS_CONTROLE[[#This Row],[Entre - Estações]])</f>
        <v>-</v>
      </c>
      <c r="AN347" s="324" t="str">
        <f>IF(BS_CONTROLE[[#This Row],[SB]]=0, "-", BS_CONTROLE[[#This Row],[SB]])</f>
        <v>-</v>
      </c>
      <c r="AO347" s="325" t="str">
        <f>IF(BS_CONTROLE[[#This Row],[SUB]]=0, "-", BS_CONTROLE[[#This Row],[SUB]])</f>
        <v>-</v>
      </c>
      <c r="AP347" s="326" t="str">
        <f>IF(BS_CONTROLE[[#This Row],[KM - Inicio]]=0, "-", BS_CONTROLE[[#This Row],[KM - Inicio]])</f>
        <v>-</v>
      </c>
      <c r="AQ347" s="326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27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4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1"/>
      <c r="C348" s="8" t="str">
        <f>IF(BS_CONTROLE[[#This Row],[DATA]]="","",WEEKNUM(BS_CONTROLE[[#This Row],[DATA]]))</f>
        <v/>
      </c>
      <c r="D348" s="56"/>
      <c r="E348" s="151">
        <v>343</v>
      </c>
      <c r="F348" s="182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08"/>
      <c r="W348" s="183"/>
      <c r="X348" s="56"/>
      <c r="Y348" s="166"/>
      <c r="Z348" s="166"/>
      <c r="AA348" s="150"/>
      <c r="AB348" s="75"/>
      <c r="AC348" s="75"/>
      <c r="AD348" s="183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4" t="str">
        <f>IF(BS_CONTROLE[[#This Row],[Local - Partida]]=0, "-", BS_CONTROLE[[#This Row],[Local - Partida]])</f>
        <v>-</v>
      </c>
      <c r="AL348" s="324" t="str">
        <f>IF(BS_CONTROLE[[#This Row],[Local - Encerramento]]=0, "-", BS_CONTROLE[[#This Row],[Local - Encerramento]])</f>
        <v>-</v>
      </c>
      <c r="AM348" s="324" t="str">
        <f>IF(BS_CONTROLE[[#This Row],[Entre - Estações]]=0, "-", BS_CONTROLE[[#This Row],[Entre - Estações]])</f>
        <v>-</v>
      </c>
      <c r="AN348" s="324" t="str">
        <f>IF(BS_CONTROLE[[#This Row],[SB]]=0, "-", BS_CONTROLE[[#This Row],[SB]])</f>
        <v>-</v>
      </c>
      <c r="AO348" s="325" t="str">
        <f>IF(BS_CONTROLE[[#This Row],[SUB]]=0, "-", BS_CONTROLE[[#This Row],[SUB]])</f>
        <v>-</v>
      </c>
      <c r="AP348" s="326" t="str">
        <f>IF(BS_CONTROLE[[#This Row],[KM - Inicio]]=0, "-", BS_CONTROLE[[#This Row],[KM - Inicio]])</f>
        <v>-</v>
      </c>
      <c r="AQ348" s="326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27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4" t="str">
        <f t="shared" si="8"/>
        <v/>
      </c>
    </row>
    <row r="349" spans="1:72" hidden="1">
      <c r="A349" s="55" t="str">
        <f>D349&amp;B349</f>
        <v/>
      </c>
      <c r="B349" s="181"/>
      <c r="C349" s="8" t="str">
        <f>IF(BS_CONTROLE[[#This Row],[DATA]]="","",WEEKNUM(BS_CONTROLE[[#This Row],[DATA]]))</f>
        <v/>
      </c>
      <c r="D349" s="56"/>
      <c r="E349" s="151">
        <v>344</v>
      </c>
      <c r="F349" s="182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08"/>
      <c r="W349" s="183"/>
      <c r="X349" s="56"/>
      <c r="Y349" s="166"/>
      <c r="Z349" s="166"/>
      <c r="AA349" s="150"/>
      <c r="AB349" s="75"/>
      <c r="AC349" s="75"/>
      <c r="AD349" s="183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4" t="str">
        <f>IF(BS_CONTROLE[[#This Row],[Local - Partida]]=0, "-", BS_CONTROLE[[#This Row],[Local - Partida]])</f>
        <v>-</v>
      </c>
      <c r="AL349" s="324" t="str">
        <f>IF(BS_CONTROLE[[#This Row],[Local - Encerramento]]=0, "-", BS_CONTROLE[[#This Row],[Local - Encerramento]])</f>
        <v>-</v>
      </c>
      <c r="AM349" s="324" t="str">
        <f>IF(BS_CONTROLE[[#This Row],[Entre - Estações]]=0, "-", BS_CONTROLE[[#This Row],[Entre - Estações]])</f>
        <v>-</v>
      </c>
      <c r="AN349" s="324" t="str">
        <f>IF(BS_CONTROLE[[#This Row],[SB]]=0, "-", BS_CONTROLE[[#This Row],[SB]])</f>
        <v>-</v>
      </c>
      <c r="AO349" s="325" t="str">
        <f>IF(BS_CONTROLE[[#This Row],[SUB]]=0, "-", BS_CONTROLE[[#This Row],[SUB]])</f>
        <v>-</v>
      </c>
      <c r="AP349" s="326" t="str">
        <f>IF(BS_CONTROLE[[#This Row],[KM - Inicio]]=0, "-", BS_CONTROLE[[#This Row],[KM - Inicio]])</f>
        <v>-</v>
      </c>
      <c r="AQ349" s="326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27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4" t="str">
        <f t="shared" si="8"/>
        <v/>
      </c>
    </row>
    <row r="350" spans="1:72" hidden="1">
      <c r="A350" s="55" t="str">
        <f>D350&amp;B350</f>
        <v/>
      </c>
      <c r="B350" s="181"/>
      <c r="C350" s="8" t="str">
        <f>IF(BS_CONTROLE[[#This Row],[DATA]]="","",WEEKNUM(BS_CONTROLE[[#This Row],[DATA]]))</f>
        <v/>
      </c>
      <c r="D350" s="56"/>
      <c r="E350" s="151">
        <v>345</v>
      </c>
      <c r="F350" s="182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08"/>
      <c r="W350" s="183"/>
      <c r="X350" s="56"/>
      <c r="Y350" s="166"/>
      <c r="Z350" s="166"/>
      <c r="AA350" s="150"/>
      <c r="AB350" s="75"/>
      <c r="AC350" s="75"/>
      <c r="AD350" s="183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4" t="str">
        <f>IF(BS_CONTROLE[[#This Row],[Local - Partida]]=0, "-", BS_CONTROLE[[#This Row],[Local - Partida]])</f>
        <v>-</v>
      </c>
      <c r="AL350" s="324" t="str">
        <f>IF(BS_CONTROLE[[#This Row],[Local - Encerramento]]=0, "-", BS_CONTROLE[[#This Row],[Local - Encerramento]])</f>
        <v>-</v>
      </c>
      <c r="AM350" s="324" t="str">
        <f>IF(BS_CONTROLE[[#This Row],[Entre - Estações]]=0, "-", BS_CONTROLE[[#This Row],[Entre - Estações]])</f>
        <v>-</v>
      </c>
      <c r="AN350" s="324" t="str">
        <f>IF(BS_CONTROLE[[#This Row],[SB]]=0, "-", BS_CONTROLE[[#This Row],[SB]])</f>
        <v>-</v>
      </c>
      <c r="AO350" s="325" t="str">
        <f>IF(BS_CONTROLE[[#This Row],[SUB]]=0, "-", BS_CONTROLE[[#This Row],[SUB]])</f>
        <v>-</v>
      </c>
      <c r="AP350" s="326" t="str">
        <f>IF(BS_CONTROLE[[#This Row],[KM - Inicio]]=0, "-", BS_CONTROLE[[#This Row],[KM - Inicio]])</f>
        <v>-</v>
      </c>
      <c r="AQ350" s="326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27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4" t="str">
        <f t="shared" si="8"/>
        <v/>
      </c>
    </row>
    <row r="351" spans="1:72" hidden="1">
      <c r="A351" s="55" t="str">
        <f>D351&amp;B351</f>
        <v>E1745958</v>
      </c>
      <c r="B351" s="181">
        <v>45958</v>
      </c>
      <c r="C351" s="8">
        <f>IF(BS_CONTROLE[[#This Row],[DATA]]="","",WEEKNUM(BS_CONTROLE[[#This Row],[DATA]]))</f>
        <v>44</v>
      </c>
      <c r="D351" s="14" t="s">
        <v>750</v>
      </c>
      <c r="E351" s="236">
        <v>247</v>
      </c>
      <c r="F351" s="182" t="s">
        <v>611</v>
      </c>
      <c r="G351" s="9" t="str">
        <f>IF(D351="","*",VLOOKUP(F351,BS_ATIVIDADE[#All],3,FALSE))</f>
        <v>CAMINHÂO - SOLDA</v>
      </c>
      <c r="H351" s="149" t="s">
        <v>464</v>
      </c>
      <c r="I351" s="149" t="s">
        <v>464</v>
      </c>
      <c r="J351" s="42">
        <v>78</v>
      </c>
      <c r="K351" s="42">
        <v>244</v>
      </c>
      <c r="L351" s="89">
        <v>246</v>
      </c>
      <c r="M351" s="16" t="s">
        <v>463</v>
      </c>
      <c r="N351" s="23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51" s="149">
        <v>0.375</v>
      </c>
      <c r="P351" s="149">
        <v>0.16666666666666666</v>
      </c>
      <c r="Q351" s="89">
        <v>3</v>
      </c>
      <c r="R351" s="10" t="str">
        <f>IFERROR(_xlfn.XLOOKUP(F351, BS_ATIVIDADE[ATIVIDADE],BS_ATIVIDADE[UNIDADE] ), "*")</f>
        <v>Nº DE SOLDA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1" s="86" t="str">
        <f>IFERROR(_xlfn.XLOOKUP(J351, BASE_MAPA!$E$2:$E$359, BASE_MAPA!$J$2:$J$359), "ERRO")</f>
        <v>ITIRAPINA - BAURU</v>
      </c>
      <c r="V351" s="208" t="s">
        <v>1214</v>
      </c>
      <c r="W351" s="183" t="s">
        <v>1215</v>
      </c>
      <c r="X351" s="232" t="s">
        <v>957</v>
      </c>
      <c r="Y351" s="166"/>
      <c r="Z351" s="166" t="s">
        <v>953</v>
      </c>
      <c r="AA351" s="150">
        <v>1</v>
      </c>
      <c r="AB351" s="75" t="s">
        <v>948</v>
      </c>
      <c r="AC351" s="75" t="s">
        <v>609</v>
      </c>
      <c r="AD351" s="183">
        <v>0.29166666666666669</v>
      </c>
      <c r="AE351" s="89">
        <v>6373</v>
      </c>
      <c r="AF351" s="89" t="s">
        <v>609</v>
      </c>
      <c r="AG351" s="89" t="s">
        <v>609</v>
      </c>
      <c r="AH351" s="53"/>
      <c r="AI351" s="148" t="str">
        <f>IF(BS_CONTROLE[[#This Row],[Atividade]]=0, "-", BS_CONTROLE[[#This Row],[Atividade]])</f>
        <v>CAMINHÃO DE SOLDA</v>
      </c>
      <c r="AJ351" s="9" t="str">
        <f>IF(D351="","*",VLOOKUP(AI351,BS_ATIVIDADE[#Data],3,FALSE))</f>
        <v>CAMINHÂO - SOLDA</v>
      </c>
      <c r="AK351" s="324" t="str">
        <f>IF(BS_CONTROLE[[#This Row],[Local - Partida]]=0, "-", BS_CONTROLE[[#This Row],[Local - Partida]])</f>
        <v>ZTEZVT</v>
      </c>
      <c r="AL351" s="324" t="str">
        <f>IF(BS_CONTROLE[[#This Row],[Local - Encerramento]]=0, "-", BS_CONTROLE[[#This Row],[Local - Encerramento]])</f>
        <v>ZTEZVT</v>
      </c>
      <c r="AM351" s="324" t="str">
        <f>IF(BS_CONTROLE[[#This Row],[Entre - Estações]]=0, "-", BS_CONTROLE[[#This Row],[Entre - Estações]])</f>
        <v>ZTE-ZVT</v>
      </c>
      <c r="AN351" s="324" t="str">
        <f>IF(BS_CONTROLE[[#This Row],[SB]]=0, "-", BS_CONTROLE[[#This Row],[SB]])</f>
        <v>ZVTZDK</v>
      </c>
      <c r="AO351" s="325">
        <f>IF(BS_CONTROLE[[#This Row],[SUB]]=0, "-", BS_CONTROLE[[#This Row],[SUB]])</f>
        <v>78</v>
      </c>
      <c r="AP351" s="326">
        <f>IF(BS_CONTROLE[[#This Row],[KM - Inicio]]=0, "-", BS_CONTROLE[[#This Row],[KM - Inicio]])</f>
        <v>244</v>
      </c>
      <c r="AQ351" s="326">
        <f>IF(BS_CONTROLE[[#This Row],[KM - Fim]]=0, "-", BS_CONTROLE[[#This Row],[KM - Fim]])</f>
        <v>246</v>
      </c>
      <c r="AR351" s="43"/>
      <c r="AS351" s="43"/>
      <c r="AT351" s="43"/>
      <c r="AU351" s="43"/>
      <c r="AV351" s="43"/>
      <c r="AW351" s="43"/>
      <c r="AX351" s="43"/>
      <c r="AY351" s="12">
        <f>IF(D351="","*",IFERROR(IF(ISODD(COUNT(AS351:AX351)),"ERRO",SUM((AT351-AS351),(AV351-AU351),(AX351-AW351))),"ERRO"))</f>
        <v>0</v>
      </c>
      <c r="AZ351" s="15"/>
      <c r="BA351" s="76"/>
      <c r="BB351" s="10" t="str">
        <f>IFERROR(_xlfn.XLOOKUP(AI351, BS_ATIVIDADE[ATIVIDADE],BS_ATIVIDADE[UNIDADE] ), "*")</f>
        <v>Nº DE SOLDA</v>
      </c>
      <c r="BC351" s="33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1" s="33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1" s="11" t="str">
        <f>IFERROR(_xlfn.XLOOKUP(AO351, BASE_MAPA!$E$2:$E$359, BASE_MAPA!$J$2:$J$359), "ERRO")</f>
        <v>ITIRAPINA - BAURU</v>
      </c>
      <c r="BF351" s="327" t="str">
        <f>IF(BS_CONTROLE[[#This Row],[Responsavel pelo boletim]]=0, "-", BS_CONTROLE[[#This Row],[Responsavel pelo boletim]])</f>
        <v>Francisco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Produção e Intervalo</v>
      </c>
      <c r="BR351" s="23">
        <f>IF(OR(B351="",F351=""),"*",AY351/P351)</f>
        <v>0</v>
      </c>
      <c r="BS351" s="23">
        <f>IF(OR(B351="",F351=""),"*",BA351/Q351)</f>
        <v>0</v>
      </c>
      <c r="BT351" s="244" t="str">
        <f t="shared" si="8"/>
        <v/>
      </c>
    </row>
    <row r="352" spans="1:72" hidden="1">
      <c r="A352" s="55" t="str">
        <f>D352&amp;B352</f>
        <v>V4245958</v>
      </c>
      <c r="B352" s="181">
        <v>45958</v>
      </c>
      <c r="C352" s="8">
        <f>IF(BS_CONTROLE[[#This Row],[DATA]]="","",WEEKNUM(BS_CONTROLE[[#This Row],[DATA]]))</f>
        <v>44</v>
      </c>
      <c r="D352" s="14" t="s">
        <v>778</v>
      </c>
      <c r="E352" s="236">
        <v>248</v>
      </c>
      <c r="F352" s="182" t="s">
        <v>741</v>
      </c>
      <c r="G352" s="9" t="str">
        <f>IF(D352="","*",VLOOKUP(F352,BS_ATIVIDADE[#All],3,FALSE))</f>
        <v>MODERNIZAÇÃO</v>
      </c>
      <c r="H352" s="183" t="s">
        <v>396</v>
      </c>
      <c r="I352" s="183" t="s">
        <v>396</v>
      </c>
      <c r="J352" s="231">
        <v>72</v>
      </c>
      <c r="K352" s="231">
        <v>297</v>
      </c>
      <c r="L352" s="89">
        <v>300</v>
      </c>
      <c r="M352" s="23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52" s="23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52" s="183">
        <v>0.27083333333333331</v>
      </c>
      <c r="P352" s="183">
        <v>8.3333333333333329E-2</v>
      </c>
      <c r="Q352" s="89">
        <v>200</v>
      </c>
      <c r="R352" s="10" t="str">
        <f>IFERROR(_xlfn.XLOOKUP(F352, BS_ATIVIDADE[ATIVIDADE],BS_ATIVIDADE[UNIDADE] ), "*")</f>
        <v>M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2" s="86" t="str">
        <f>IFERROR(_xlfn.XLOOKUP(J352, BASE_MAPA!$E$2:$E$359, BASE_MAPA!$J$2:$J$359), "ERRO")</f>
        <v>ARARAQUARA - COLOMBIA</v>
      </c>
      <c r="V352" s="208" t="s">
        <v>1238</v>
      </c>
      <c r="W352" s="183" t="s">
        <v>1236</v>
      </c>
      <c r="X352" s="267" t="s">
        <v>957</v>
      </c>
      <c r="Y352" s="166"/>
      <c r="Z352" s="18" t="s">
        <v>953</v>
      </c>
      <c r="AA352" s="150">
        <v>1</v>
      </c>
      <c r="AB352" s="75" t="s">
        <v>948</v>
      </c>
      <c r="AC352" s="75" t="s">
        <v>943</v>
      </c>
      <c r="AD352" s="183">
        <v>0.22916666666666666</v>
      </c>
      <c r="AE352" s="89">
        <v>6242</v>
      </c>
      <c r="AF352" s="89" t="s">
        <v>609</v>
      </c>
      <c r="AG352" s="89" t="s">
        <v>609</v>
      </c>
      <c r="AH352" s="53"/>
      <c r="AI352" s="148" t="str">
        <f>IF(BS_CONTROLE[[#This Row],[Atividade]]=0, "-", BS_CONTROLE[[#This Row],[Atividade]])</f>
        <v>MODERNIZAÇÃO - SOCADORA</v>
      </c>
      <c r="AJ352" s="9" t="str">
        <f>IF(D352="","*",VLOOKUP(AI352,BS_ATIVIDADE[#Data],3,FALSE))</f>
        <v>MODERNIZAÇÃO</v>
      </c>
      <c r="AK352" s="324" t="str">
        <f>IF(BS_CONTROLE[[#This Row],[Local - Partida]]=0, "-", BS_CONTROLE[[#This Row],[Local - Partida]])</f>
        <v>ZGT1</v>
      </c>
      <c r="AL352" s="324" t="str">
        <f>IF(BS_CONTROLE[[#This Row],[Local - Encerramento]]=0, "-", BS_CONTROLE[[#This Row],[Local - Encerramento]])</f>
        <v>ZGT1</v>
      </c>
      <c r="AM352" s="324" t="str">
        <f>IF(BS_CONTROLE[[#This Row],[Entre - Estações]]=0, "-", BS_CONTROLE[[#This Row],[Entre - Estações]])</f>
        <v>ZGT</v>
      </c>
      <c r="AN352" s="324" t="str">
        <f>IF(BS_CONTROLE[[#This Row],[SB]]=0, "-", BS_CONTROLE[[#This Row],[SB]])</f>
        <v>ZGT1</v>
      </c>
      <c r="AO352" s="325">
        <f>IF(BS_CONTROLE[[#This Row],[SUB]]=0, "-", BS_CONTROLE[[#This Row],[SUB]])</f>
        <v>72</v>
      </c>
      <c r="AP352" s="326">
        <f>IF(BS_CONTROLE[[#This Row],[KM - Inicio]]=0, "-", BS_CONTROLE[[#This Row],[KM - Inicio]])</f>
        <v>297</v>
      </c>
      <c r="AQ352" s="326">
        <f>IF(BS_CONTROLE[[#This Row],[KM - Fim]]=0, "-", BS_CONTROLE[[#This Row],[KM - Fim]])</f>
        <v>300</v>
      </c>
      <c r="AR352" s="43"/>
      <c r="AS352" s="43"/>
      <c r="AT352" s="43"/>
      <c r="AU352" s="43"/>
      <c r="AV352" s="43"/>
      <c r="AW352" s="43"/>
      <c r="AX352" s="43"/>
      <c r="AY352" s="12">
        <f>IF(D352="","*",IFERROR(IF(ISODD(COUNT(AS352:AX352)),"ERRO",SUM((AT352-AS352),(AV352-AU352),(AX352-AW352))),"ERRO"))</f>
        <v>0</v>
      </c>
      <c r="AZ352" s="15"/>
      <c r="BA352" s="76"/>
      <c r="BB352" s="10" t="str">
        <f>IFERROR(_xlfn.XLOOKUP(AI352, BS_ATIVIDADE[ATIVIDADE],BS_ATIVIDADE[UNIDADE] ), "*")</f>
        <v>M</v>
      </c>
      <c r="BC352" s="33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2" s="33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2" s="11" t="str">
        <f>IFERROR(_xlfn.XLOOKUP(AO352, BASE_MAPA!$E$2:$E$359, BASE_MAPA!$J$2:$J$359), "ERRO")</f>
        <v>ARARAQUARA - COLOMBIA</v>
      </c>
      <c r="BF352" s="327" t="str">
        <f>IF(BS_CONTROLE[[#This Row],[Responsavel pelo boletim]]=0, "-", BS_CONTROLE[[#This Row],[Responsavel pelo boletim]])</f>
        <v>Augusto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Produção e Intervalo</v>
      </c>
      <c r="BR352" s="23">
        <f>IF(OR(B352="",F352=""),"*",AY352/P352)</f>
        <v>0</v>
      </c>
      <c r="BS352" s="23">
        <f>IF(OR(B352="",F352=""),"*",BA352/Q352)</f>
        <v>0</v>
      </c>
      <c r="BT352" s="244" t="str">
        <f t="shared" si="8"/>
        <v/>
      </c>
    </row>
    <row r="353" spans="1:72" hidden="1">
      <c r="A353" s="55" t="str">
        <f>D353&amp;B353</f>
        <v/>
      </c>
      <c r="B353" s="181"/>
      <c r="C353" s="8" t="str">
        <f>IF(BS_CONTROLE[[#This Row],[DATA]]="","",WEEKNUM(BS_CONTROLE[[#This Row],[DATA]]))</f>
        <v/>
      </c>
      <c r="D353" s="56"/>
      <c r="E353" s="151">
        <v>348</v>
      </c>
      <c r="F353" s="182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08"/>
      <c r="W353" s="183"/>
      <c r="X353" s="56"/>
      <c r="Y353" s="166"/>
      <c r="Z353" s="166"/>
      <c r="AA353" s="150"/>
      <c r="AB353" s="75"/>
      <c r="AC353" s="75"/>
      <c r="AD353" s="183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4" t="str">
        <f>IF(BS_CONTROLE[[#This Row],[Local - Partida]]=0, "-", BS_CONTROLE[[#This Row],[Local - Partida]])</f>
        <v>-</v>
      </c>
      <c r="AL353" s="324" t="str">
        <f>IF(BS_CONTROLE[[#This Row],[Local - Encerramento]]=0, "-", BS_CONTROLE[[#This Row],[Local - Encerramento]])</f>
        <v>-</v>
      </c>
      <c r="AM353" s="324" t="str">
        <f>IF(BS_CONTROLE[[#This Row],[Entre - Estações]]=0, "-", BS_CONTROLE[[#This Row],[Entre - Estações]])</f>
        <v>-</v>
      </c>
      <c r="AN353" s="324" t="str">
        <f>IF(BS_CONTROLE[[#This Row],[SB]]=0, "-", BS_CONTROLE[[#This Row],[SB]])</f>
        <v>-</v>
      </c>
      <c r="AO353" s="325" t="str">
        <f>IF(BS_CONTROLE[[#This Row],[SUB]]=0, "-", BS_CONTROLE[[#This Row],[SUB]])</f>
        <v>-</v>
      </c>
      <c r="AP353" s="326" t="str">
        <f>IF(BS_CONTROLE[[#This Row],[KM - Inicio]]=0, "-", BS_CONTROLE[[#This Row],[KM - Inicio]])</f>
        <v>-</v>
      </c>
      <c r="AQ353" s="326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27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4" t="str">
        <f t="shared" si="8"/>
        <v/>
      </c>
    </row>
    <row r="354" spans="1:72" hidden="1">
      <c r="A354" s="55" t="str">
        <f>D354&amp;B354</f>
        <v/>
      </c>
      <c r="B354" s="181"/>
      <c r="C354" s="8" t="str">
        <f>IF(BS_CONTROLE[[#This Row],[DATA]]="","",WEEKNUM(BS_CONTROLE[[#This Row],[DATA]]))</f>
        <v/>
      </c>
      <c r="D354" s="56"/>
      <c r="E354" s="151">
        <v>349</v>
      </c>
      <c r="F354" s="182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08"/>
      <c r="W354" s="183"/>
      <c r="X354" s="56"/>
      <c r="Y354" s="166"/>
      <c r="Z354" s="166"/>
      <c r="AA354" s="150"/>
      <c r="AB354" s="75"/>
      <c r="AC354" s="75"/>
      <c r="AD354" s="183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4" t="str">
        <f>IF(BS_CONTROLE[[#This Row],[Local - Partida]]=0, "-", BS_CONTROLE[[#This Row],[Local - Partida]])</f>
        <v>-</v>
      </c>
      <c r="AL354" s="324" t="str">
        <f>IF(BS_CONTROLE[[#This Row],[Local - Encerramento]]=0, "-", BS_CONTROLE[[#This Row],[Local - Encerramento]])</f>
        <v>-</v>
      </c>
      <c r="AM354" s="324" t="str">
        <f>IF(BS_CONTROLE[[#This Row],[Entre - Estações]]=0, "-", BS_CONTROLE[[#This Row],[Entre - Estações]])</f>
        <v>-</v>
      </c>
      <c r="AN354" s="324" t="str">
        <f>IF(BS_CONTROLE[[#This Row],[SB]]=0, "-", BS_CONTROLE[[#This Row],[SB]])</f>
        <v>-</v>
      </c>
      <c r="AO354" s="325" t="str">
        <f>IF(BS_CONTROLE[[#This Row],[SUB]]=0, "-", BS_CONTROLE[[#This Row],[SUB]])</f>
        <v>-</v>
      </c>
      <c r="AP354" s="326" t="str">
        <f>IF(BS_CONTROLE[[#This Row],[KM - Inicio]]=0, "-", BS_CONTROLE[[#This Row],[KM - Inicio]])</f>
        <v>-</v>
      </c>
      <c r="AQ354" s="326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27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4" t="str">
        <f t="shared" si="8"/>
        <v/>
      </c>
    </row>
    <row r="355" spans="1:72" hidden="1">
      <c r="A355" s="55" t="str">
        <f>D355&amp;B355</f>
        <v/>
      </c>
      <c r="B355" s="181"/>
      <c r="C355" s="8" t="str">
        <f>IF(BS_CONTROLE[[#This Row],[DATA]]="","",WEEKNUM(BS_CONTROLE[[#This Row],[DATA]]))</f>
        <v/>
      </c>
      <c r="D355" s="56"/>
      <c r="E355" s="151">
        <v>350</v>
      </c>
      <c r="F355" s="182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08"/>
      <c r="W355" s="183"/>
      <c r="X355" s="56"/>
      <c r="Y355" s="166"/>
      <c r="Z355" s="166"/>
      <c r="AA355" s="150"/>
      <c r="AB355" s="75"/>
      <c r="AC355" s="75"/>
      <c r="AD355" s="183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4" t="str">
        <f>IF(BS_CONTROLE[[#This Row],[Local - Partida]]=0, "-", BS_CONTROLE[[#This Row],[Local - Partida]])</f>
        <v>-</v>
      </c>
      <c r="AL355" s="324" t="str">
        <f>IF(BS_CONTROLE[[#This Row],[Local - Encerramento]]=0, "-", BS_CONTROLE[[#This Row],[Local - Encerramento]])</f>
        <v>-</v>
      </c>
      <c r="AM355" s="324" t="str">
        <f>IF(BS_CONTROLE[[#This Row],[Entre - Estações]]=0, "-", BS_CONTROLE[[#This Row],[Entre - Estações]])</f>
        <v>-</v>
      </c>
      <c r="AN355" s="324" t="str">
        <f>IF(BS_CONTROLE[[#This Row],[SB]]=0, "-", BS_CONTROLE[[#This Row],[SB]])</f>
        <v>-</v>
      </c>
      <c r="AO355" s="325" t="str">
        <f>IF(BS_CONTROLE[[#This Row],[SUB]]=0, "-", BS_CONTROLE[[#This Row],[SUB]])</f>
        <v>-</v>
      </c>
      <c r="AP355" s="326" t="str">
        <f>IF(BS_CONTROLE[[#This Row],[KM - Inicio]]=0, "-", BS_CONTROLE[[#This Row],[KM - Inicio]])</f>
        <v>-</v>
      </c>
      <c r="AQ355" s="326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27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4" t="str">
        <f t="shared" si="8"/>
        <v/>
      </c>
    </row>
    <row r="356" spans="1:72" hidden="1">
      <c r="A356" s="55" t="str">
        <f>D356&amp;B356</f>
        <v/>
      </c>
      <c r="B356" s="181"/>
      <c r="C356" s="8" t="str">
        <f>IF(BS_CONTROLE[[#This Row],[DATA]]="","",WEEKNUM(BS_CONTROLE[[#This Row],[DATA]]))</f>
        <v/>
      </c>
      <c r="D356" s="56"/>
      <c r="E356" s="151">
        <v>351</v>
      </c>
      <c r="F356" s="182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08"/>
      <c r="W356" s="183"/>
      <c r="X356" s="56"/>
      <c r="Y356" s="166"/>
      <c r="Z356" s="166"/>
      <c r="AA356" s="150"/>
      <c r="AB356" s="75"/>
      <c r="AC356" s="75"/>
      <c r="AD356" s="183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4" t="str">
        <f>IF(BS_CONTROLE[[#This Row],[Local - Partida]]=0, "-", BS_CONTROLE[[#This Row],[Local - Partida]])</f>
        <v>-</v>
      </c>
      <c r="AL356" s="324" t="str">
        <f>IF(BS_CONTROLE[[#This Row],[Local - Encerramento]]=0, "-", BS_CONTROLE[[#This Row],[Local - Encerramento]])</f>
        <v>-</v>
      </c>
      <c r="AM356" s="324" t="str">
        <f>IF(BS_CONTROLE[[#This Row],[Entre - Estações]]=0, "-", BS_CONTROLE[[#This Row],[Entre - Estações]])</f>
        <v>-</v>
      </c>
      <c r="AN356" s="324" t="str">
        <f>IF(BS_CONTROLE[[#This Row],[SB]]=0, "-", BS_CONTROLE[[#This Row],[SB]])</f>
        <v>-</v>
      </c>
      <c r="AO356" s="325" t="str">
        <f>IF(BS_CONTROLE[[#This Row],[SUB]]=0, "-", BS_CONTROLE[[#This Row],[SUB]])</f>
        <v>-</v>
      </c>
      <c r="AP356" s="326" t="str">
        <f>IF(BS_CONTROLE[[#This Row],[KM - Inicio]]=0, "-", BS_CONTROLE[[#This Row],[KM - Inicio]])</f>
        <v>-</v>
      </c>
      <c r="AQ356" s="326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27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4" t="str">
        <f t="shared" si="8"/>
        <v/>
      </c>
    </row>
    <row r="357" spans="1:72" hidden="1">
      <c r="A357" s="55" t="str">
        <f>D357&amp;B357</f>
        <v/>
      </c>
      <c r="B357" s="181"/>
      <c r="C357" s="8" t="str">
        <f>IF(BS_CONTROLE[[#This Row],[DATA]]="","",WEEKNUM(BS_CONTROLE[[#This Row],[DATA]]))</f>
        <v/>
      </c>
      <c r="D357" s="56"/>
      <c r="E357" s="151">
        <v>352</v>
      </c>
      <c r="F357" s="182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08"/>
      <c r="W357" s="183"/>
      <c r="X357" s="56"/>
      <c r="Y357" s="166"/>
      <c r="Z357" s="166"/>
      <c r="AA357" s="150"/>
      <c r="AB357" s="75"/>
      <c r="AC357" s="75"/>
      <c r="AD357" s="183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4" t="str">
        <f>IF(BS_CONTROLE[[#This Row],[Local - Partida]]=0, "-", BS_CONTROLE[[#This Row],[Local - Partida]])</f>
        <v>-</v>
      </c>
      <c r="AL357" s="324" t="str">
        <f>IF(BS_CONTROLE[[#This Row],[Local - Encerramento]]=0, "-", BS_CONTROLE[[#This Row],[Local - Encerramento]])</f>
        <v>-</v>
      </c>
      <c r="AM357" s="324" t="str">
        <f>IF(BS_CONTROLE[[#This Row],[Entre - Estações]]=0, "-", BS_CONTROLE[[#This Row],[Entre - Estações]])</f>
        <v>-</v>
      </c>
      <c r="AN357" s="324" t="str">
        <f>IF(BS_CONTROLE[[#This Row],[SB]]=0, "-", BS_CONTROLE[[#This Row],[SB]])</f>
        <v>-</v>
      </c>
      <c r="AO357" s="325" t="str">
        <f>IF(BS_CONTROLE[[#This Row],[SUB]]=0, "-", BS_CONTROLE[[#This Row],[SUB]])</f>
        <v>-</v>
      </c>
      <c r="AP357" s="326" t="str">
        <f>IF(BS_CONTROLE[[#This Row],[KM - Inicio]]=0, "-", BS_CONTROLE[[#This Row],[KM - Inicio]])</f>
        <v>-</v>
      </c>
      <c r="AQ357" s="326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27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4" t="str">
        <f t="shared" si="8"/>
        <v/>
      </c>
    </row>
    <row r="358" spans="1:72" hidden="1">
      <c r="A358" s="55" t="str">
        <f>D358&amp;B358</f>
        <v/>
      </c>
      <c r="B358" s="181"/>
      <c r="C358" s="8" t="str">
        <f>IF(BS_CONTROLE[[#This Row],[DATA]]="","",WEEKNUM(BS_CONTROLE[[#This Row],[DATA]]))</f>
        <v/>
      </c>
      <c r="D358" s="56"/>
      <c r="E358" s="151">
        <v>353</v>
      </c>
      <c r="F358" s="182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08"/>
      <c r="W358" s="183"/>
      <c r="X358" s="56"/>
      <c r="Y358" s="166"/>
      <c r="Z358" s="166"/>
      <c r="AA358" s="150"/>
      <c r="AB358" s="75"/>
      <c r="AC358" s="75"/>
      <c r="AD358" s="183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4" t="str">
        <f>IF(BS_CONTROLE[[#This Row],[Local - Partida]]=0, "-", BS_CONTROLE[[#This Row],[Local - Partida]])</f>
        <v>-</v>
      </c>
      <c r="AL358" s="324" t="str">
        <f>IF(BS_CONTROLE[[#This Row],[Local - Encerramento]]=0, "-", BS_CONTROLE[[#This Row],[Local - Encerramento]])</f>
        <v>-</v>
      </c>
      <c r="AM358" s="324" t="str">
        <f>IF(BS_CONTROLE[[#This Row],[Entre - Estações]]=0, "-", BS_CONTROLE[[#This Row],[Entre - Estações]])</f>
        <v>-</v>
      </c>
      <c r="AN358" s="324" t="str">
        <f>IF(BS_CONTROLE[[#This Row],[SB]]=0, "-", BS_CONTROLE[[#This Row],[SB]])</f>
        <v>-</v>
      </c>
      <c r="AO358" s="325" t="str">
        <f>IF(BS_CONTROLE[[#This Row],[SUB]]=0, "-", BS_CONTROLE[[#This Row],[SUB]])</f>
        <v>-</v>
      </c>
      <c r="AP358" s="326" t="str">
        <f>IF(BS_CONTROLE[[#This Row],[KM - Inicio]]=0, "-", BS_CONTROLE[[#This Row],[KM - Inicio]])</f>
        <v>-</v>
      </c>
      <c r="AQ358" s="326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27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4" t="str">
        <f t="shared" si="8"/>
        <v/>
      </c>
    </row>
    <row r="359" spans="1:72" hidden="1">
      <c r="A359" s="55" t="str">
        <f>D359&amp;B359</f>
        <v/>
      </c>
      <c r="B359" s="181"/>
      <c r="C359" s="8" t="str">
        <f>IF(BS_CONTROLE[[#This Row],[DATA]]="","",WEEKNUM(BS_CONTROLE[[#This Row],[DATA]]))</f>
        <v/>
      </c>
      <c r="D359" s="56"/>
      <c r="E359" s="151">
        <v>354</v>
      </c>
      <c r="F359" s="182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08"/>
      <c r="W359" s="183"/>
      <c r="X359" s="56"/>
      <c r="Y359" s="166"/>
      <c r="Z359" s="166"/>
      <c r="AA359" s="150"/>
      <c r="AB359" s="75"/>
      <c r="AC359" s="75"/>
      <c r="AD359" s="183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4" t="str">
        <f>IF(BS_CONTROLE[[#This Row],[Local - Partida]]=0, "-", BS_CONTROLE[[#This Row],[Local - Partida]])</f>
        <v>-</v>
      </c>
      <c r="AL359" s="324" t="str">
        <f>IF(BS_CONTROLE[[#This Row],[Local - Encerramento]]=0, "-", BS_CONTROLE[[#This Row],[Local - Encerramento]])</f>
        <v>-</v>
      </c>
      <c r="AM359" s="324" t="str">
        <f>IF(BS_CONTROLE[[#This Row],[Entre - Estações]]=0, "-", BS_CONTROLE[[#This Row],[Entre - Estações]])</f>
        <v>-</v>
      </c>
      <c r="AN359" s="324" t="str">
        <f>IF(BS_CONTROLE[[#This Row],[SB]]=0, "-", BS_CONTROLE[[#This Row],[SB]])</f>
        <v>-</v>
      </c>
      <c r="AO359" s="325" t="str">
        <f>IF(BS_CONTROLE[[#This Row],[SUB]]=0, "-", BS_CONTROLE[[#This Row],[SUB]])</f>
        <v>-</v>
      </c>
      <c r="AP359" s="326" t="str">
        <f>IF(BS_CONTROLE[[#This Row],[KM - Inicio]]=0, "-", BS_CONTROLE[[#This Row],[KM - Inicio]])</f>
        <v>-</v>
      </c>
      <c r="AQ359" s="326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27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4" t="str">
        <f t="shared" si="8"/>
        <v/>
      </c>
    </row>
    <row r="360" spans="1:72" hidden="1">
      <c r="A360" s="55" t="str">
        <f>D360&amp;B360</f>
        <v/>
      </c>
      <c r="B360" s="181"/>
      <c r="C360" s="8" t="str">
        <f>IF(BS_CONTROLE[[#This Row],[DATA]]="","",WEEKNUM(BS_CONTROLE[[#This Row],[DATA]]))</f>
        <v/>
      </c>
      <c r="D360" s="56"/>
      <c r="E360" s="151">
        <v>355</v>
      </c>
      <c r="F360" s="182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08"/>
      <c r="W360" s="183"/>
      <c r="X360" s="56"/>
      <c r="Y360" s="166"/>
      <c r="Z360" s="166"/>
      <c r="AA360" s="150"/>
      <c r="AB360" s="75"/>
      <c r="AC360" s="75"/>
      <c r="AD360" s="183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4" t="str">
        <f>IF(BS_CONTROLE[[#This Row],[Local - Partida]]=0, "-", BS_CONTROLE[[#This Row],[Local - Partida]])</f>
        <v>-</v>
      </c>
      <c r="AL360" s="324" t="str">
        <f>IF(BS_CONTROLE[[#This Row],[Local - Encerramento]]=0, "-", BS_CONTROLE[[#This Row],[Local - Encerramento]])</f>
        <v>-</v>
      </c>
      <c r="AM360" s="324" t="str">
        <f>IF(BS_CONTROLE[[#This Row],[Entre - Estações]]=0, "-", BS_CONTROLE[[#This Row],[Entre - Estações]])</f>
        <v>-</v>
      </c>
      <c r="AN360" s="324" t="str">
        <f>IF(BS_CONTROLE[[#This Row],[SB]]=0, "-", BS_CONTROLE[[#This Row],[SB]])</f>
        <v>-</v>
      </c>
      <c r="AO360" s="325" t="str">
        <f>IF(BS_CONTROLE[[#This Row],[SUB]]=0, "-", BS_CONTROLE[[#This Row],[SUB]])</f>
        <v>-</v>
      </c>
      <c r="AP360" s="326" t="str">
        <f>IF(BS_CONTROLE[[#This Row],[KM - Inicio]]=0, "-", BS_CONTROLE[[#This Row],[KM - Inicio]])</f>
        <v>-</v>
      </c>
      <c r="AQ360" s="326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27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4" t="str">
        <f t="shared" si="8"/>
        <v/>
      </c>
    </row>
    <row r="361" spans="1:72" hidden="1">
      <c r="A361" s="55" t="str">
        <f>D361&amp;B361</f>
        <v/>
      </c>
      <c r="B361" s="181"/>
      <c r="C361" s="8" t="str">
        <f>IF(BS_CONTROLE[[#This Row],[DATA]]="","",WEEKNUM(BS_CONTROLE[[#This Row],[DATA]]))</f>
        <v/>
      </c>
      <c r="D361" s="56"/>
      <c r="E361" s="151">
        <v>356</v>
      </c>
      <c r="F361" s="182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08"/>
      <c r="W361" s="183"/>
      <c r="X361" s="56"/>
      <c r="Y361" s="166"/>
      <c r="Z361" s="166"/>
      <c r="AA361" s="150"/>
      <c r="AB361" s="75"/>
      <c r="AC361" s="75"/>
      <c r="AD361" s="183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4" t="str">
        <f>IF(BS_CONTROLE[[#This Row],[Local - Partida]]=0, "-", BS_CONTROLE[[#This Row],[Local - Partida]])</f>
        <v>-</v>
      </c>
      <c r="AL361" s="324" t="str">
        <f>IF(BS_CONTROLE[[#This Row],[Local - Encerramento]]=0, "-", BS_CONTROLE[[#This Row],[Local - Encerramento]])</f>
        <v>-</v>
      </c>
      <c r="AM361" s="324" t="str">
        <f>IF(BS_CONTROLE[[#This Row],[Entre - Estações]]=0, "-", BS_CONTROLE[[#This Row],[Entre - Estações]])</f>
        <v>-</v>
      </c>
      <c r="AN361" s="324" t="str">
        <f>IF(BS_CONTROLE[[#This Row],[SB]]=0, "-", BS_CONTROLE[[#This Row],[SB]])</f>
        <v>-</v>
      </c>
      <c r="AO361" s="325" t="str">
        <f>IF(BS_CONTROLE[[#This Row],[SUB]]=0, "-", BS_CONTROLE[[#This Row],[SUB]])</f>
        <v>-</v>
      </c>
      <c r="AP361" s="326" t="str">
        <f>IF(BS_CONTROLE[[#This Row],[KM - Inicio]]=0, "-", BS_CONTROLE[[#This Row],[KM - Inicio]])</f>
        <v>-</v>
      </c>
      <c r="AQ361" s="326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27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4" t="str">
        <f t="shared" si="8"/>
        <v/>
      </c>
    </row>
    <row r="362" spans="1:72" hidden="1">
      <c r="A362" s="55" t="str">
        <f>D362&amp;B362</f>
        <v/>
      </c>
      <c r="B362" s="181"/>
      <c r="C362" s="8" t="str">
        <f>IF(BS_CONTROLE[[#This Row],[DATA]]="","",WEEKNUM(BS_CONTROLE[[#This Row],[DATA]]))</f>
        <v/>
      </c>
      <c r="D362" s="56"/>
      <c r="E362" s="151">
        <v>357</v>
      </c>
      <c r="F362" s="182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08"/>
      <c r="W362" s="183"/>
      <c r="X362" s="56"/>
      <c r="Y362" s="166"/>
      <c r="Z362" s="166"/>
      <c r="AA362" s="150"/>
      <c r="AB362" s="75"/>
      <c r="AC362" s="75"/>
      <c r="AD362" s="183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4" t="str">
        <f>IF(BS_CONTROLE[[#This Row],[Local - Partida]]=0, "-", BS_CONTROLE[[#This Row],[Local - Partida]])</f>
        <v>-</v>
      </c>
      <c r="AL362" s="324" t="str">
        <f>IF(BS_CONTROLE[[#This Row],[Local - Encerramento]]=0, "-", BS_CONTROLE[[#This Row],[Local - Encerramento]])</f>
        <v>-</v>
      </c>
      <c r="AM362" s="324" t="str">
        <f>IF(BS_CONTROLE[[#This Row],[Entre - Estações]]=0, "-", BS_CONTROLE[[#This Row],[Entre - Estações]])</f>
        <v>-</v>
      </c>
      <c r="AN362" s="324" t="str">
        <f>IF(BS_CONTROLE[[#This Row],[SB]]=0, "-", BS_CONTROLE[[#This Row],[SB]])</f>
        <v>-</v>
      </c>
      <c r="AO362" s="325" t="str">
        <f>IF(BS_CONTROLE[[#This Row],[SUB]]=0, "-", BS_CONTROLE[[#This Row],[SUB]])</f>
        <v>-</v>
      </c>
      <c r="AP362" s="326" t="str">
        <f>IF(BS_CONTROLE[[#This Row],[KM - Inicio]]=0, "-", BS_CONTROLE[[#This Row],[KM - Inicio]])</f>
        <v>-</v>
      </c>
      <c r="AQ362" s="326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27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4" t="str">
        <f t="shared" si="8"/>
        <v/>
      </c>
    </row>
    <row r="363" spans="1:72" hidden="1">
      <c r="A363" s="55" t="str">
        <f>D363&amp;B363</f>
        <v/>
      </c>
      <c r="B363" s="181"/>
      <c r="C363" s="8" t="str">
        <f>IF(BS_CONTROLE[[#This Row],[DATA]]="","",WEEKNUM(BS_CONTROLE[[#This Row],[DATA]]))</f>
        <v/>
      </c>
      <c r="D363" s="56"/>
      <c r="E363" s="151">
        <v>358</v>
      </c>
      <c r="F363" s="182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08"/>
      <c r="W363" s="183"/>
      <c r="X363" s="56"/>
      <c r="Y363" s="166"/>
      <c r="Z363" s="166"/>
      <c r="AA363" s="150"/>
      <c r="AB363" s="75"/>
      <c r="AC363" s="75"/>
      <c r="AD363" s="183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4" t="str">
        <f>IF(BS_CONTROLE[[#This Row],[Local - Partida]]=0, "-", BS_CONTROLE[[#This Row],[Local - Partida]])</f>
        <v>-</v>
      </c>
      <c r="AL363" s="324" t="str">
        <f>IF(BS_CONTROLE[[#This Row],[Local - Encerramento]]=0, "-", BS_CONTROLE[[#This Row],[Local - Encerramento]])</f>
        <v>-</v>
      </c>
      <c r="AM363" s="324" t="str">
        <f>IF(BS_CONTROLE[[#This Row],[Entre - Estações]]=0, "-", BS_CONTROLE[[#This Row],[Entre - Estações]])</f>
        <v>-</v>
      </c>
      <c r="AN363" s="324" t="str">
        <f>IF(BS_CONTROLE[[#This Row],[SB]]=0, "-", BS_CONTROLE[[#This Row],[SB]])</f>
        <v>-</v>
      </c>
      <c r="AO363" s="325" t="str">
        <f>IF(BS_CONTROLE[[#This Row],[SUB]]=0, "-", BS_CONTROLE[[#This Row],[SUB]])</f>
        <v>-</v>
      </c>
      <c r="AP363" s="326" t="str">
        <f>IF(BS_CONTROLE[[#This Row],[KM - Inicio]]=0, "-", BS_CONTROLE[[#This Row],[KM - Inicio]])</f>
        <v>-</v>
      </c>
      <c r="AQ363" s="326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27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4" t="str">
        <f t="shared" si="8"/>
        <v/>
      </c>
    </row>
    <row r="364" spans="1:72" hidden="1">
      <c r="A364" s="55" t="str">
        <f>D364&amp;B364</f>
        <v/>
      </c>
      <c r="B364" s="181"/>
      <c r="C364" s="8" t="str">
        <f>IF(BS_CONTROLE[[#This Row],[DATA]]="","",WEEKNUM(BS_CONTROLE[[#This Row],[DATA]]))</f>
        <v/>
      </c>
      <c r="D364" s="56"/>
      <c r="E364" s="151">
        <v>359</v>
      </c>
      <c r="F364" s="182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08"/>
      <c r="W364" s="183"/>
      <c r="X364" s="56"/>
      <c r="Y364" s="166"/>
      <c r="Z364" s="166"/>
      <c r="AA364" s="150"/>
      <c r="AB364" s="75"/>
      <c r="AC364" s="75"/>
      <c r="AD364" s="183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4" t="str">
        <f>IF(BS_CONTROLE[[#This Row],[Local - Partida]]=0, "-", BS_CONTROLE[[#This Row],[Local - Partida]])</f>
        <v>-</v>
      </c>
      <c r="AL364" s="324" t="str">
        <f>IF(BS_CONTROLE[[#This Row],[Local - Encerramento]]=0, "-", BS_CONTROLE[[#This Row],[Local - Encerramento]])</f>
        <v>-</v>
      </c>
      <c r="AM364" s="324" t="str">
        <f>IF(BS_CONTROLE[[#This Row],[Entre - Estações]]=0, "-", BS_CONTROLE[[#This Row],[Entre - Estações]])</f>
        <v>-</v>
      </c>
      <c r="AN364" s="324" t="str">
        <f>IF(BS_CONTROLE[[#This Row],[SB]]=0, "-", BS_CONTROLE[[#This Row],[SB]])</f>
        <v>-</v>
      </c>
      <c r="AO364" s="325" t="str">
        <f>IF(BS_CONTROLE[[#This Row],[SUB]]=0, "-", BS_CONTROLE[[#This Row],[SUB]])</f>
        <v>-</v>
      </c>
      <c r="AP364" s="326" t="str">
        <f>IF(BS_CONTROLE[[#This Row],[KM - Inicio]]=0, "-", BS_CONTROLE[[#This Row],[KM - Inicio]])</f>
        <v>-</v>
      </c>
      <c r="AQ364" s="326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27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4" t="str">
        <f t="shared" si="8"/>
        <v/>
      </c>
    </row>
    <row r="365" spans="1:72" hidden="1">
      <c r="A365" s="55" t="str">
        <f>D365&amp;B365</f>
        <v/>
      </c>
      <c r="B365" s="181"/>
      <c r="C365" s="8" t="str">
        <f>IF(BS_CONTROLE[[#This Row],[DATA]]="","",WEEKNUM(BS_CONTROLE[[#This Row],[DATA]]))</f>
        <v/>
      </c>
      <c r="D365" s="56"/>
      <c r="E365" s="236">
        <v>360</v>
      </c>
      <c r="F365" s="182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08"/>
      <c r="W365" s="183"/>
      <c r="X365" s="56"/>
      <c r="Y365" s="166"/>
      <c r="Z365" s="166"/>
      <c r="AA365" s="150"/>
      <c r="AB365" s="75"/>
      <c r="AC365" s="75"/>
      <c r="AD365" s="183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4" t="str">
        <f>IF(BS_CONTROLE[[#This Row],[Local - Partida]]=0, "-", BS_CONTROLE[[#This Row],[Local - Partida]])</f>
        <v>-</v>
      </c>
      <c r="AL365" s="324" t="str">
        <f>IF(BS_CONTROLE[[#This Row],[Local - Encerramento]]=0, "-", BS_CONTROLE[[#This Row],[Local - Encerramento]])</f>
        <v>-</v>
      </c>
      <c r="AM365" s="324" t="str">
        <f>IF(BS_CONTROLE[[#This Row],[Entre - Estações]]=0, "-", BS_CONTROLE[[#This Row],[Entre - Estações]])</f>
        <v>-</v>
      </c>
      <c r="AN365" s="324" t="str">
        <f>IF(BS_CONTROLE[[#This Row],[SB]]=0, "-", BS_CONTROLE[[#This Row],[SB]])</f>
        <v>-</v>
      </c>
      <c r="AO365" s="325" t="str">
        <f>IF(BS_CONTROLE[[#This Row],[SUB]]=0, "-", BS_CONTROLE[[#This Row],[SUB]])</f>
        <v>-</v>
      </c>
      <c r="AP365" s="326" t="str">
        <f>IF(BS_CONTROLE[[#This Row],[KM - Inicio]]=0, "-", BS_CONTROLE[[#This Row],[KM - Inicio]])</f>
        <v>-</v>
      </c>
      <c r="AQ365" s="326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27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4" t="str">
        <f t="shared" si="8"/>
        <v/>
      </c>
    </row>
    <row r="366" spans="1:72" hidden="1">
      <c r="A366" s="55" t="str">
        <f>D366&amp;B366</f>
        <v/>
      </c>
      <c r="B366" s="181"/>
      <c r="C366" s="8" t="str">
        <f>IF(BS_CONTROLE[[#This Row],[DATA]]="","",WEEKNUM(BS_CONTROLE[[#This Row],[DATA]]))</f>
        <v/>
      </c>
      <c r="D366" s="56"/>
      <c r="E366" s="151">
        <v>361</v>
      </c>
      <c r="F366" s="182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08"/>
      <c r="W366" s="183"/>
      <c r="X366" s="56"/>
      <c r="Y366" s="166"/>
      <c r="Z366" s="166"/>
      <c r="AA366" s="150"/>
      <c r="AB366" s="75"/>
      <c r="AC366" s="75"/>
      <c r="AD366" s="183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4" t="str">
        <f>IF(BS_CONTROLE[[#This Row],[Local - Partida]]=0, "-", BS_CONTROLE[[#This Row],[Local - Partida]])</f>
        <v>-</v>
      </c>
      <c r="AL366" s="324" t="str">
        <f>IF(BS_CONTROLE[[#This Row],[Local - Encerramento]]=0, "-", BS_CONTROLE[[#This Row],[Local - Encerramento]])</f>
        <v>-</v>
      </c>
      <c r="AM366" s="324" t="str">
        <f>IF(BS_CONTROLE[[#This Row],[Entre - Estações]]=0, "-", BS_CONTROLE[[#This Row],[Entre - Estações]])</f>
        <v>-</v>
      </c>
      <c r="AN366" s="324" t="str">
        <f>IF(BS_CONTROLE[[#This Row],[SB]]=0, "-", BS_CONTROLE[[#This Row],[SB]])</f>
        <v>-</v>
      </c>
      <c r="AO366" s="325" t="str">
        <f>IF(BS_CONTROLE[[#This Row],[SUB]]=0, "-", BS_CONTROLE[[#This Row],[SUB]])</f>
        <v>-</v>
      </c>
      <c r="AP366" s="326" t="str">
        <f>IF(BS_CONTROLE[[#This Row],[KM - Inicio]]=0, "-", BS_CONTROLE[[#This Row],[KM - Inicio]])</f>
        <v>-</v>
      </c>
      <c r="AQ366" s="326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27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4" t="str">
        <f t="shared" si="8"/>
        <v/>
      </c>
    </row>
    <row r="367" spans="1:72" hidden="1">
      <c r="A367" s="55" t="str">
        <f>D367&amp;B367</f>
        <v/>
      </c>
      <c r="B367" s="181"/>
      <c r="C367" s="8" t="str">
        <f>IF(BS_CONTROLE[[#This Row],[DATA]]="","",WEEKNUM(BS_CONTROLE[[#This Row],[DATA]]))</f>
        <v/>
      </c>
      <c r="D367" s="56"/>
      <c r="E367" s="236">
        <v>362</v>
      </c>
      <c r="F367" s="182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08"/>
      <c r="W367" s="183"/>
      <c r="X367" s="56"/>
      <c r="Y367" s="166"/>
      <c r="Z367" s="166"/>
      <c r="AA367" s="150"/>
      <c r="AB367" s="75"/>
      <c r="AC367" s="75"/>
      <c r="AD367" s="183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4" t="str">
        <f>IF(BS_CONTROLE[[#This Row],[Local - Partida]]=0, "-", BS_CONTROLE[[#This Row],[Local - Partida]])</f>
        <v>-</v>
      </c>
      <c r="AL367" s="324" t="str">
        <f>IF(BS_CONTROLE[[#This Row],[Local - Encerramento]]=0, "-", BS_CONTROLE[[#This Row],[Local - Encerramento]])</f>
        <v>-</v>
      </c>
      <c r="AM367" s="324" t="str">
        <f>IF(BS_CONTROLE[[#This Row],[Entre - Estações]]=0, "-", BS_CONTROLE[[#This Row],[Entre - Estações]])</f>
        <v>-</v>
      </c>
      <c r="AN367" s="324" t="str">
        <f>IF(BS_CONTROLE[[#This Row],[SB]]=0, "-", BS_CONTROLE[[#This Row],[SB]])</f>
        <v>-</v>
      </c>
      <c r="AO367" s="325" t="str">
        <f>IF(BS_CONTROLE[[#This Row],[SUB]]=0, "-", BS_CONTROLE[[#This Row],[SUB]])</f>
        <v>-</v>
      </c>
      <c r="AP367" s="326" t="str">
        <f>IF(BS_CONTROLE[[#This Row],[KM - Inicio]]=0, "-", BS_CONTROLE[[#This Row],[KM - Inicio]])</f>
        <v>-</v>
      </c>
      <c r="AQ367" s="326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27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4" t="str">
        <f t="shared" si="8"/>
        <v/>
      </c>
    </row>
    <row r="368" spans="1:72" hidden="1">
      <c r="A368" s="55" t="str">
        <f>D368&amp;B368</f>
        <v/>
      </c>
      <c r="B368" s="181"/>
      <c r="C368" s="8" t="str">
        <f>IF(BS_CONTROLE[[#This Row],[DATA]]="","",WEEKNUM(BS_CONTROLE[[#This Row],[DATA]]))</f>
        <v/>
      </c>
      <c r="D368" s="56"/>
      <c r="E368" s="151">
        <v>363</v>
      </c>
      <c r="F368" s="182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08"/>
      <c r="W368" s="183"/>
      <c r="X368" s="56"/>
      <c r="Y368" s="166"/>
      <c r="Z368" s="166"/>
      <c r="AA368" s="150"/>
      <c r="AB368" s="75"/>
      <c r="AC368" s="75"/>
      <c r="AD368" s="183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4" t="str">
        <f>IF(BS_CONTROLE[[#This Row],[Local - Partida]]=0, "-", BS_CONTROLE[[#This Row],[Local - Partida]])</f>
        <v>-</v>
      </c>
      <c r="AL368" s="324" t="str">
        <f>IF(BS_CONTROLE[[#This Row],[Local - Encerramento]]=0, "-", BS_CONTROLE[[#This Row],[Local - Encerramento]])</f>
        <v>-</v>
      </c>
      <c r="AM368" s="324" t="str">
        <f>IF(BS_CONTROLE[[#This Row],[Entre - Estações]]=0, "-", BS_CONTROLE[[#This Row],[Entre - Estações]])</f>
        <v>-</v>
      </c>
      <c r="AN368" s="324" t="str">
        <f>IF(BS_CONTROLE[[#This Row],[SB]]=0, "-", BS_CONTROLE[[#This Row],[SB]])</f>
        <v>-</v>
      </c>
      <c r="AO368" s="325" t="str">
        <f>IF(BS_CONTROLE[[#This Row],[SUB]]=0, "-", BS_CONTROLE[[#This Row],[SUB]])</f>
        <v>-</v>
      </c>
      <c r="AP368" s="326" t="str">
        <f>IF(BS_CONTROLE[[#This Row],[KM - Inicio]]=0, "-", BS_CONTROLE[[#This Row],[KM - Inicio]])</f>
        <v>-</v>
      </c>
      <c r="AQ368" s="326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27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4" t="str">
        <f t="shared" si="8"/>
        <v/>
      </c>
    </row>
    <row r="369" spans="1:72" hidden="1">
      <c r="A369" s="55" t="str">
        <f>D369&amp;B369</f>
        <v/>
      </c>
      <c r="B369" s="181"/>
      <c r="C369" s="8" t="str">
        <f>IF(BS_CONTROLE[[#This Row],[DATA]]="","",WEEKNUM(BS_CONTROLE[[#This Row],[DATA]]))</f>
        <v/>
      </c>
      <c r="D369" s="56"/>
      <c r="E369" s="151">
        <v>364</v>
      </c>
      <c r="F369" s="182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08"/>
      <c r="W369" s="183"/>
      <c r="X369" s="56"/>
      <c r="Y369" s="166"/>
      <c r="Z369" s="166"/>
      <c r="AA369" s="150"/>
      <c r="AB369" s="75"/>
      <c r="AC369" s="75"/>
      <c r="AD369" s="183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4" t="str">
        <f>IF(BS_CONTROLE[[#This Row],[Local - Partida]]=0, "-", BS_CONTROLE[[#This Row],[Local - Partida]])</f>
        <v>-</v>
      </c>
      <c r="AL369" s="324" t="str">
        <f>IF(BS_CONTROLE[[#This Row],[Local - Encerramento]]=0, "-", BS_CONTROLE[[#This Row],[Local - Encerramento]])</f>
        <v>-</v>
      </c>
      <c r="AM369" s="324" t="str">
        <f>IF(BS_CONTROLE[[#This Row],[Entre - Estações]]=0, "-", BS_CONTROLE[[#This Row],[Entre - Estações]])</f>
        <v>-</v>
      </c>
      <c r="AN369" s="324" t="str">
        <f>IF(BS_CONTROLE[[#This Row],[SB]]=0, "-", BS_CONTROLE[[#This Row],[SB]])</f>
        <v>-</v>
      </c>
      <c r="AO369" s="325" t="str">
        <f>IF(BS_CONTROLE[[#This Row],[SUB]]=0, "-", BS_CONTROLE[[#This Row],[SUB]])</f>
        <v>-</v>
      </c>
      <c r="AP369" s="326" t="str">
        <f>IF(BS_CONTROLE[[#This Row],[KM - Inicio]]=0, "-", BS_CONTROLE[[#This Row],[KM - Inicio]])</f>
        <v>-</v>
      </c>
      <c r="AQ369" s="326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27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4" t="str">
        <f t="shared" si="8"/>
        <v/>
      </c>
    </row>
    <row r="370" spans="1:72" hidden="1">
      <c r="A370" s="55" t="str">
        <f>D370&amp;B370</f>
        <v/>
      </c>
      <c r="B370" s="181"/>
      <c r="C370" s="8" t="str">
        <f>IF(BS_CONTROLE[[#This Row],[DATA]]="","",WEEKNUM(BS_CONTROLE[[#This Row],[DATA]]))</f>
        <v/>
      </c>
      <c r="D370" s="56"/>
      <c r="E370" s="151">
        <v>365</v>
      </c>
      <c r="F370" s="182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08"/>
      <c r="W370" s="183"/>
      <c r="X370" s="56"/>
      <c r="Y370" s="166"/>
      <c r="Z370" s="166"/>
      <c r="AA370" s="150"/>
      <c r="AB370" s="75"/>
      <c r="AC370" s="75"/>
      <c r="AD370" s="183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4" t="str">
        <f>IF(BS_CONTROLE[[#This Row],[Local - Partida]]=0, "-", BS_CONTROLE[[#This Row],[Local - Partida]])</f>
        <v>-</v>
      </c>
      <c r="AL370" s="324" t="str">
        <f>IF(BS_CONTROLE[[#This Row],[Local - Encerramento]]=0, "-", BS_CONTROLE[[#This Row],[Local - Encerramento]])</f>
        <v>-</v>
      </c>
      <c r="AM370" s="324" t="str">
        <f>IF(BS_CONTROLE[[#This Row],[Entre - Estações]]=0, "-", BS_CONTROLE[[#This Row],[Entre - Estações]])</f>
        <v>-</v>
      </c>
      <c r="AN370" s="324" t="str">
        <f>IF(BS_CONTROLE[[#This Row],[SB]]=0, "-", BS_CONTROLE[[#This Row],[SB]])</f>
        <v>-</v>
      </c>
      <c r="AO370" s="325" t="str">
        <f>IF(BS_CONTROLE[[#This Row],[SUB]]=0, "-", BS_CONTROLE[[#This Row],[SUB]])</f>
        <v>-</v>
      </c>
      <c r="AP370" s="326" t="str">
        <f>IF(BS_CONTROLE[[#This Row],[KM - Inicio]]=0, "-", BS_CONTROLE[[#This Row],[KM - Inicio]])</f>
        <v>-</v>
      </c>
      <c r="AQ370" s="326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27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4" t="str">
        <f t="shared" si="8"/>
        <v/>
      </c>
    </row>
    <row r="371" spans="1:72" hidden="1">
      <c r="A371" s="55" t="str">
        <f>D371&amp;B371</f>
        <v/>
      </c>
      <c r="B371" s="181"/>
      <c r="C371" s="8" t="str">
        <f>IF(BS_CONTROLE[[#This Row],[DATA]]="","",WEEKNUM(BS_CONTROLE[[#This Row],[DATA]]))</f>
        <v/>
      </c>
      <c r="D371" s="56"/>
      <c r="E371" s="151">
        <v>366</v>
      </c>
      <c r="F371" s="182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08"/>
      <c r="W371" s="183"/>
      <c r="X371" s="56"/>
      <c r="Y371" s="166"/>
      <c r="Z371" s="166"/>
      <c r="AA371" s="150"/>
      <c r="AB371" s="75"/>
      <c r="AC371" s="75"/>
      <c r="AD371" s="183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4" t="str">
        <f>IF(BS_CONTROLE[[#This Row],[Local - Partida]]=0, "-", BS_CONTROLE[[#This Row],[Local - Partida]])</f>
        <v>-</v>
      </c>
      <c r="AL371" s="324" t="str">
        <f>IF(BS_CONTROLE[[#This Row],[Local - Encerramento]]=0, "-", BS_CONTROLE[[#This Row],[Local - Encerramento]])</f>
        <v>-</v>
      </c>
      <c r="AM371" s="324" t="str">
        <f>IF(BS_CONTROLE[[#This Row],[Entre - Estações]]=0, "-", BS_CONTROLE[[#This Row],[Entre - Estações]])</f>
        <v>-</v>
      </c>
      <c r="AN371" s="324" t="str">
        <f>IF(BS_CONTROLE[[#This Row],[SB]]=0, "-", BS_CONTROLE[[#This Row],[SB]])</f>
        <v>-</v>
      </c>
      <c r="AO371" s="325" t="str">
        <f>IF(BS_CONTROLE[[#This Row],[SUB]]=0, "-", BS_CONTROLE[[#This Row],[SUB]])</f>
        <v>-</v>
      </c>
      <c r="AP371" s="326" t="str">
        <f>IF(BS_CONTROLE[[#This Row],[KM - Inicio]]=0, "-", BS_CONTROLE[[#This Row],[KM - Inicio]])</f>
        <v>-</v>
      </c>
      <c r="AQ371" s="326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27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4" t="str">
        <f t="shared" si="8"/>
        <v/>
      </c>
    </row>
    <row r="372" spans="1:72" hidden="1">
      <c r="A372" s="55" t="str">
        <f>D372&amp;B372</f>
        <v/>
      </c>
      <c r="B372" s="181"/>
      <c r="C372" s="8" t="str">
        <f>IF(BS_CONTROLE[[#This Row],[DATA]]="","",WEEKNUM(BS_CONTROLE[[#This Row],[DATA]]))</f>
        <v/>
      </c>
      <c r="D372" s="56"/>
      <c r="E372" s="151">
        <v>367</v>
      </c>
      <c r="F372" s="182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08"/>
      <c r="W372" s="183"/>
      <c r="X372" s="56"/>
      <c r="Y372" s="166"/>
      <c r="Z372" s="166"/>
      <c r="AA372" s="150"/>
      <c r="AB372" s="75"/>
      <c r="AC372" s="75"/>
      <c r="AD372" s="183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4" t="str">
        <f>IF(BS_CONTROLE[[#This Row],[Local - Partida]]=0, "-", BS_CONTROLE[[#This Row],[Local - Partida]])</f>
        <v>-</v>
      </c>
      <c r="AL372" s="324" t="str">
        <f>IF(BS_CONTROLE[[#This Row],[Local - Encerramento]]=0, "-", BS_CONTROLE[[#This Row],[Local - Encerramento]])</f>
        <v>-</v>
      </c>
      <c r="AM372" s="324" t="str">
        <f>IF(BS_CONTROLE[[#This Row],[Entre - Estações]]=0, "-", BS_CONTROLE[[#This Row],[Entre - Estações]])</f>
        <v>-</v>
      </c>
      <c r="AN372" s="324" t="str">
        <f>IF(BS_CONTROLE[[#This Row],[SB]]=0, "-", BS_CONTROLE[[#This Row],[SB]])</f>
        <v>-</v>
      </c>
      <c r="AO372" s="325" t="str">
        <f>IF(BS_CONTROLE[[#This Row],[SUB]]=0, "-", BS_CONTROLE[[#This Row],[SUB]])</f>
        <v>-</v>
      </c>
      <c r="AP372" s="326" t="str">
        <f>IF(BS_CONTROLE[[#This Row],[KM - Inicio]]=0, "-", BS_CONTROLE[[#This Row],[KM - Inicio]])</f>
        <v>-</v>
      </c>
      <c r="AQ372" s="326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27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4" t="str">
        <f t="shared" si="8"/>
        <v/>
      </c>
    </row>
    <row r="373" spans="1:72" hidden="1">
      <c r="A373" s="55" t="str">
        <f>D373&amp;B373</f>
        <v/>
      </c>
      <c r="B373" s="181"/>
      <c r="C373" s="8" t="str">
        <f>IF(BS_CONTROLE[[#This Row],[DATA]]="","",WEEKNUM(BS_CONTROLE[[#This Row],[DATA]]))</f>
        <v/>
      </c>
      <c r="D373" s="56"/>
      <c r="E373" s="151">
        <v>368</v>
      </c>
      <c r="F373" s="182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08"/>
      <c r="W373" s="183"/>
      <c r="X373" s="56"/>
      <c r="Y373" s="166"/>
      <c r="Z373" s="166"/>
      <c r="AA373" s="150"/>
      <c r="AB373" s="75"/>
      <c r="AC373" s="75"/>
      <c r="AD373" s="183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4" t="str">
        <f>IF(BS_CONTROLE[[#This Row],[Local - Partida]]=0, "-", BS_CONTROLE[[#This Row],[Local - Partida]])</f>
        <v>-</v>
      </c>
      <c r="AL373" s="324" t="str">
        <f>IF(BS_CONTROLE[[#This Row],[Local - Encerramento]]=0, "-", BS_CONTROLE[[#This Row],[Local - Encerramento]])</f>
        <v>-</v>
      </c>
      <c r="AM373" s="324" t="str">
        <f>IF(BS_CONTROLE[[#This Row],[Entre - Estações]]=0, "-", BS_CONTROLE[[#This Row],[Entre - Estações]])</f>
        <v>-</v>
      </c>
      <c r="AN373" s="324" t="str">
        <f>IF(BS_CONTROLE[[#This Row],[SB]]=0, "-", BS_CONTROLE[[#This Row],[SB]])</f>
        <v>-</v>
      </c>
      <c r="AO373" s="325" t="str">
        <f>IF(BS_CONTROLE[[#This Row],[SUB]]=0, "-", BS_CONTROLE[[#This Row],[SUB]])</f>
        <v>-</v>
      </c>
      <c r="AP373" s="326" t="str">
        <f>IF(BS_CONTROLE[[#This Row],[KM - Inicio]]=0, "-", BS_CONTROLE[[#This Row],[KM - Inicio]])</f>
        <v>-</v>
      </c>
      <c r="AQ373" s="326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27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4" t="str">
        <f t="shared" si="8"/>
        <v/>
      </c>
    </row>
    <row r="374" spans="1:72" hidden="1">
      <c r="A374" s="55" t="str">
        <f>D374&amp;B374</f>
        <v/>
      </c>
      <c r="B374" s="181"/>
      <c r="C374" s="8" t="str">
        <f>IF(BS_CONTROLE[[#This Row],[DATA]]="","",WEEKNUM(BS_CONTROLE[[#This Row],[DATA]]))</f>
        <v/>
      </c>
      <c r="D374" s="56"/>
      <c r="E374" s="151">
        <v>369</v>
      </c>
      <c r="F374" s="182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08"/>
      <c r="W374" s="183"/>
      <c r="X374" s="56"/>
      <c r="Y374" s="166"/>
      <c r="Z374" s="166"/>
      <c r="AA374" s="150"/>
      <c r="AB374" s="75"/>
      <c r="AC374" s="75"/>
      <c r="AD374" s="183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4" t="str">
        <f>IF(BS_CONTROLE[[#This Row],[Local - Partida]]=0, "-", BS_CONTROLE[[#This Row],[Local - Partida]])</f>
        <v>-</v>
      </c>
      <c r="AL374" s="324" t="str">
        <f>IF(BS_CONTROLE[[#This Row],[Local - Encerramento]]=0, "-", BS_CONTROLE[[#This Row],[Local - Encerramento]])</f>
        <v>-</v>
      </c>
      <c r="AM374" s="324" t="str">
        <f>IF(BS_CONTROLE[[#This Row],[Entre - Estações]]=0, "-", BS_CONTROLE[[#This Row],[Entre - Estações]])</f>
        <v>-</v>
      </c>
      <c r="AN374" s="324" t="str">
        <f>IF(BS_CONTROLE[[#This Row],[SB]]=0, "-", BS_CONTROLE[[#This Row],[SB]])</f>
        <v>-</v>
      </c>
      <c r="AO374" s="325" t="str">
        <f>IF(BS_CONTROLE[[#This Row],[SUB]]=0, "-", BS_CONTROLE[[#This Row],[SUB]])</f>
        <v>-</v>
      </c>
      <c r="AP374" s="326" t="str">
        <f>IF(BS_CONTROLE[[#This Row],[KM - Inicio]]=0, "-", BS_CONTROLE[[#This Row],[KM - Inicio]])</f>
        <v>-</v>
      </c>
      <c r="AQ374" s="326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27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4" t="str">
        <f t="shared" si="8"/>
        <v/>
      </c>
    </row>
    <row r="375" spans="1:72" hidden="1">
      <c r="A375" s="55" t="str">
        <f>D375&amp;B375</f>
        <v/>
      </c>
      <c r="B375" s="181"/>
      <c r="C375" s="8" t="str">
        <f>IF(BS_CONTROLE[[#This Row],[DATA]]="","",WEEKNUM(BS_CONTROLE[[#This Row],[DATA]]))</f>
        <v/>
      </c>
      <c r="D375" s="56"/>
      <c r="E375" s="151">
        <v>370</v>
      </c>
      <c r="F375" s="182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08"/>
      <c r="W375" s="183"/>
      <c r="X375" s="56"/>
      <c r="Y375" s="166"/>
      <c r="Z375" s="166"/>
      <c r="AA375" s="150"/>
      <c r="AB375" s="75"/>
      <c r="AC375" s="75"/>
      <c r="AD375" s="183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4" t="str">
        <f>IF(BS_CONTROLE[[#This Row],[Local - Partida]]=0, "-", BS_CONTROLE[[#This Row],[Local - Partida]])</f>
        <v>-</v>
      </c>
      <c r="AL375" s="324" t="str">
        <f>IF(BS_CONTROLE[[#This Row],[Local - Encerramento]]=0, "-", BS_CONTROLE[[#This Row],[Local - Encerramento]])</f>
        <v>-</v>
      </c>
      <c r="AM375" s="324" t="str">
        <f>IF(BS_CONTROLE[[#This Row],[Entre - Estações]]=0, "-", BS_CONTROLE[[#This Row],[Entre - Estações]])</f>
        <v>-</v>
      </c>
      <c r="AN375" s="324" t="str">
        <f>IF(BS_CONTROLE[[#This Row],[SB]]=0, "-", BS_CONTROLE[[#This Row],[SB]])</f>
        <v>-</v>
      </c>
      <c r="AO375" s="325" t="str">
        <f>IF(BS_CONTROLE[[#This Row],[SUB]]=0, "-", BS_CONTROLE[[#This Row],[SUB]])</f>
        <v>-</v>
      </c>
      <c r="AP375" s="326" t="str">
        <f>IF(BS_CONTROLE[[#This Row],[KM - Inicio]]=0, "-", BS_CONTROLE[[#This Row],[KM - Inicio]])</f>
        <v>-</v>
      </c>
      <c r="AQ375" s="326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27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4" t="str">
        <f t="shared" si="8"/>
        <v/>
      </c>
    </row>
    <row r="376" spans="1:72" hidden="1">
      <c r="A376" s="55" t="str">
        <f>D376&amp;B376</f>
        <v/>
      </c>
      <c r="B376" s="181"/>
      <c r="C376" s="8" t="str">
        <f>IF(BS_CONTROLE[[#This Row],[DATA]]="","",WEEKNUM(BS_CONTROLE[[#This Row],[DATA]]))</f>
        <v/>
      </c>
      <c r="D376" s="56"/>
      <c r="E376" s="151">
        <v>371</v>
      </c>
      <c r="F376" s="182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08"/>
      <c r="W376" s="183"/>
      <c r="X376" s="56"/>
      <c r="Y376" s="166"/>
      <c r="Z376" s="166"/>
      <c r="AA376" s="150"/>
      <c r="AB376" s="75"/>
      <c r="AC376" s="75"/>
      <c r="AD376" s="183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4" t="str">
        <f>IF(BS_CONTROLE[[#This Row],[Local - Partida]]=0, "-", BS_CONTROLE[[#This Row],[Local - Partida]])</f>
        <v>-</v>
      </c>
      <c r="AL376" s="324" t="str">
        <f>IF(BS_CONTROLE[[#This Row],[Local - Encerramento]]=0, "-", BS_CONTROLE[[#This Row],[Local - Encerramento]])</f>
        <v>-</v>
      </c>
      <c r="AM376" s="324" t="str">
        <f>IF(BS_CONTROLE[[#This Row],[Entre - Estações]]=0, "-", BS_CONTROLE[[#This Row],[Entre - Estações]])</f>
        <v>-</v>
      </c>
      <c r="AN376" s="324" t="str">
        <f>IF(BS_CONTROLE[[#This Row],[SB]]=0, "-", BS_CONTROLE[[#This Row],[SB]])</f>
        <v>-</v>
      </c>
      <c r="AO376" s="325" t="str">
        <f>IF(BS_CONTROLE[[#This Row],[SUB]]=0, "-", BS_CONTROLE[[#This Row],[SUB]])</f>
        <v>-</v>
      </c>
      <c r="AP376" s="326" t="str">
        <f>IF(BS_CONTROLE[[#This Row],[KM - Inicio]]=0, "-", BS_CONTROLE[[#This Row],[KM - Inicio]])</f>
        <v>-</v>
      </c>
      <c r="AQ376" s="326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27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4" t="str">
        <f t="shared" si="8"/>
        <v/>
      </c>
    </row>
    <row r="377" spans="1:72" hidden="1">
      <c r="A377" s="55" t="str">
        <f>D377&amp;B377</f>
        <v/>
      </c>
      <c r="B377" s="181"/>
      <c r="C377" s="8" t="str">
        <f>IF(BS_CONTROLE[[#This Row],[DATA]]="","",WEEKNUM(BS_CONTROLE[[#This Row],[DATA]]))</f>
        <v/>
      </c>
      <c r="D377" s="56"/>
      <c r="E377" s="151">
        <v>372</v>
      </c>
      <c r="F377" s="182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08"/>
      <c r="W377" s="183"/>
      <c r="X377" s="56"/>
      <c r="Y377" s="166"/>
      <c r="Z377" s="166"/>
      <c r="AA377" s="150"/>
      <c r="AB377" s="75"/>
      <c r="AC377" s="75"/>
      <c r="AD377" s="183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4" t="str">
        <f>IF(BS_CONTROLE[[#This Row],[Local - Partida]]=0, "-", BS_CONTROLE[[#This Row],[Local - Partida]])</f>
        <v>-</v>
      </c>
      <c r="AL377" s="324" t="str">
        <f>IF(BS_CONTROLE[[#This Row],[Local - Encerramento]]=0, "-", BS_CONTROLE[[#This Row],[Local - Encerramento]])</f>
        <v>-</v>
      </c>
      <c r="AM377" s="324" t="str">
        <f>IF(BS_CONTROLE[[#This Row],[Entre - Estações]]=0, "-", BS_CONTROLE[[#This Row],[Entre - Estações]])</f>
        <v>-</v>
      </c>
      <c r="AN377" s="324" t="str">
        <f>IF(BS_CONTROLE[[#This Row],[SB]]=0, "-", BS_CONTROLE[[#This Row],[SB]])</f>
        <v>-</v>
      </c>
      <c r="AO377" s="325" t="str">
        <f>IF(BS_CONTROLE[[#This Row],[SUB]]=0, "-", BS_CONTROLE[[#This Row],[SUB]])</f>
        <v>-</v>
      </c>
      <c r="AP377" s="326" t="str">
        <f>IF(BS_CONTROLE[[#This Row],[KM - Inicio]]=0, "-", BS_CONTROLE[[#This Row],[KM - Inicio]])</f>
        <v>-</v>
      </c>
      <c r="AQ377" s="326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27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4" t="str">
        <f t="shared" si="8"/>
        <v/>
      </c>
    </row>
    <row r="378" spans="1:72" hidden="1">
      <c r="A378" s="55" t="str">
        <f>D378&amp;B378</f>
        <v/>
      </c>
      <c r="B378" s="181"/>
      <c r="C378" s="8" t="str">
        <f>IF(BS_CONTROLE[[#This Row],[DATA]]="","",WEEKNUM(BS_CONTROLE[[#This Row],[DATA]]))</f>
        <v/>
      </c>
      <c r="D378" s="56"/>
      <c r="E378" s="151">
        <v>373</v>
      </c>
      <c r="F378" s="182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08"/>
      <c r="W378" s="183"/>
      <c r="X378" s="56"/>
      <c r="Y378" s="166"/>
      <c r="Z378" s="166"/>
      <c r="AA378" s="150"/>
      <c r="AB378" s="75"/>
      <c r="AC378" s="75"/>
      <c r="AD378" s="183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4" t="str">
        <f>IF(BS_CONTROLE[[#This Row],[Local - Partida]]=0, "-", BS_CONTROLE[[#This Row],[Local - Partida]])</f>
        <v>-</v>
      </c>
      <c r="AL378" s="324" t="str">
        <f>IF(BS_CONTROLE[[#This Row],[Local - Encerramento]]=0, "-", BS_CONTROLE[[#This Row],[Local - Encerramento]])</f>
        <v>-</v>
      </c>
      <c r="AM378" s="324" t="str">
        <f>IF(BS_CONTROLE[[#This Row],[Entre - Estações]]=0, "-", BS_CONTROLE[[#This Row],[Entre - Estações]])</f>
        <v>-</v>
      </c>
      <c r="AN378" s="324" t="str">
        <f>IF(BS_CONTROLE[[#This Row],[SB]]=0, "-", BS_CONTROLE[[#This Row],[SB]])</f>
        <v>-</v>
      </c>
      <c r="AO378" s="325" t="str">
        <f>IF(BS_CONTROLE[[#This Row],[SUB]]=0, "-", BS_CONTROLE[[#This Row],[SUB]])</f>
        <v>-</v>
      </c>
      <c r="AP378" s="326" t="str">
        <f>IF(BS_CONTROLE[[#This Row],[KM - Inicio]]=0, "-", BS_CONTROLE[[#This Row],[KM - Inicio]])</f>
        <v>-</v>
      </c>
      <c r="AQ378" s="326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27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4" t="str">
        <f t="shared" si="8"/>
        <v/>
      </c>
    </row>
    <row r="379" spans="1:72" hidden="1">
      <c r="A379" s="55" t="str">
        <f>D379&amp;B379</f>
        <v/>
      </c>
      <c r="B379" s="181"/>
      <c r="C379" s="8" t="str">
        <f>IF(BS_CONTROLE[[#This Row],[DATA]]="","",WEEKNUM(BS_CONTROLE[[#This Row],[DATA]]))</f>
        <v/>
      </c>
      <c r="D379" s="56"/>
      <c r="E379" s="151">
        <v>374</v>
      </c>
      <c r="F379" s="182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08"/>
      <c r="W379" s="183"/>
      <c r="X379" s="56"/>
      <c r="Y379" s="166"/>
      <c r="Z379" s="166"/>
      <c r="AA379" s="150"/>
      <c r="AB379" s="75"/>
      <c r="AC379" s="75"/>
      <c r="AD379" s="183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4" t="str">
        <f>IF(BS_CONTROLE[[#This Row],[Local - Partida]]=0, "-", BS_CONTROLE[[#This Row],[Local - Partida]])</f>
        <v>-</v>
      </c>
      <c r="AL379" s="324" t="str">
        <f>IF(BS_CONTROLE[[#This Row],[Local - Encerramento]]=0, "-", BS_CONTROLE[[#This Row],[Local - Encerramento]])</f>
        <v>-</v>
      </c>
      <c r="AM379" s="324" t="str">
        <f>IF(BS_CONTROLE[[#This Row],[Entre - Estações]]=0, "-", BS_CONTROLE[[#This Row],[Entre - Estações]])</f>
        <v>-</v>
      </c>
      <c r="AN379" s="324" t="str">
        <f>IF(BS_CONTROLE[[#This Row],[SB]]=0, "-", BS_CONTROLE[[#This Row],[SB]])</f>
        <v>-</v>
      </c>
      <c r="AO379" s="325" t="str">
        <f>IF(BS_CONTROLE[[#This Row],[SUB]]=0, "-", BS_CONTROLE[[#This Row],[SUB]])</f>
        <v>-</v>
      </c>
      <c r="AP379" s="326" t="str">
        <f>IF(BS_CONTROLE[[#This Row],[KM - Inicio]]=0, "-", BS_CONTROLE[[#This Row],[KM - Inicio]])</f>
        <v>-</v>
      </c>
      <c r="AQ379" s="326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27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4" t="str">
        <f t="shared" si="8"/>
        <v/>
      </c>
    </row>
    <row r="380" spans="1:72" hidden="1">
      <c r="A380" s="55" t="str">
        <f>D380&amp;B380</f>
        <v/>
      </c>
      <c r="B380" s="181"/>
      <c r="C380" s="8" t="str">
        <f>IF(BS_CONTROLE[[#This Row],[DATA]]="","",WEEKNUM(BS_CONTROLE[[#This Row],[DATA]]))</f>
        <v/>
      </c>
      <c r="D380" s="56"/>
      <c r="E380" s="151">
        <v>375</v>
      </c>
      <c r="F380" s="182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08"/>
      <c r="W380" s="183"/>
      <c r="X380" s="56"/>
      <c r="Y380" s="166"/>
      <c r="Z380" s="166"/>
      <c r="AA380" s="150"/>
      <c r="AB380" s="75"/>
      <c r="AC380" s="75"/>
      <c r="AD380" s="183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4" t="str">
        <f>IF(BS_CONTROLE[[#This Row],[Local - Partida]]=0, "-", BS_CONTROLE[[#This Row],[Local - Partida]])</f>
        <v>-</v>
      </c>
      <c r="AL380" s="324" t="str">
        <f>IF(BS_CONTROLE[[#This Row],[Local - Encerramento]]=0, "-", BS_CONTROLE[[#This Row],[Local - Encerramento]])</f>
        <v>-</v>
      </c>
      <c r="AM380" s="324" t="str">
        <f>IF(BS_CONTROLE[[#This Row],[Entre - Estações]]=0, "-", BS_CONTROLE[[#This Row],[Entre - Estações]])</f>
        <v>-</v>
      </c>
      <c r="AN380" s="324" t="str">
        <f>IF(BS_CONTROLE[[#This Row],[SB]]=0, "-", BS_CONTROLE[[#This Row],[SB]])</f>
        <v>-</v>
      </c>
      <c r="AO380" s="325" t="str">
        <f>IF(BS_CONTROLE[[#This Row],[SUB]]=0, "-", BS_CONTROLE[[#This Row],[SUB]])</f>
        <v>-</v>
      </c>
      <c r="AP380" s="326" t="str">
        <f>IF(BS_CONTROLE[[#This Row],[KM - Inicio]]=0, "-", BS_CONTROLE[[#This Row],[KM - Inicio]])</f>
        <v>-</v>
      </c>
      <c r="AQ380" s="326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27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4" t="str">
        <f t="shared" si="8"/>
        <v/>
      </c>
    </row>
    <row r="381" spans="1:72" hidden="1">
      <c r="A381" s="55" t="str">
        <f>D381&amp;B381</f>
        <v/>
      </c>
      <c r="B381" s="181"/>
      <c r="C381" s="8" t="str">
        <f>IF(BS_CONTROLE[[#This Row],[DATA]]="","",WEEKNUM(BS_CONTROLE[[#This Row],[DATA]]))</f>
        <v/>
      </c>
      <c r="D381" s="56"/>
      <c r="E381" s="151">
        <v>376</v>
      </c>
      <c r="F381" s="182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08"/>
      <c r="W381" s="183"/>
      <c r="X381" s="56"/>
      <c r="Y381" s="166"/>
      <c r="Z381" s="166"/>
      <c r="AA381" s="150"/>
      <c r="AB381" s="75"/>
      <c r="AC381" s="75"/>
      <c r="AD381" s="183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4" t="str">
        <f>IF(BS_CONTROLE[[#This Row],[Local - Partida]]=0, "-", BS_CONTROLE[[#This Row],[Local - Partida]])</f>
        <v>-</v>
      </c>
      <c r="AL381" s="324" t="str">
        <f>IF(BS_CONTROLE[[#This Row],[Local - Encerramento]]=0, "-", BS_CONTROLE[[#This Row],[Local - Encerramento]])</f>
        <v>-</v>
      </c>
      <c r="AM381" s="324" t="str">
        <f>IF(BS_CONTROLE[[#This Row],[Entre - Estações]]=0, "-", BS_CONTROLE[[#This Row],[Entre - Estações]])</f>
        <v>-</v>
      </c>
      <c r="AN381" s="324" t="str">
        <f>IF(BS_CONTROLE[[#This Row],[SB]]=0, "-", BS_CONTROLE[[#This Row],[SB]])</f>
        <v>-</v>
      </c>
      <c r="AO381" s="325" t="str">
        <f>IF(BS_CONTROLE[[#This Row],[SUB]]=0, "-", BS_CONTROLE[[#This Row],[SUB]])</f>
        <v>-</v>
      </c>
      <c r="AP381" s="326" t="str">
        <f>IF(BS_CONTROLE[[#This Row],[KM - Inicio]]=0, "-", BS_CONTROLE[[#This Row],[KM - Inicio]])</f>
        <v>-</v>
      </c>
      <c r="AQ381" s="326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27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4" t="str">
        <f t="shared" si="8"/>
        <v/>
      </c>
    </row>
    <row r="382" spans="1:72" hidden="1">
      <c r="A382" s="55" t="str">
        <f>D382&amp;B382</f>
        <v/>
      </c>
      <c r="B382" s="181"/>
      <c r="C382" s="8" t="str">
        <f>IF(BS_CONTROLE[[#This Row],[DATA]]="","",WEEKNUM(BS_CONTROLE[[#This Row],[DATA]]))</f>
        <v/>
      </c>
      <c r="D382" s="56"/>
      <c r="E382" s="151">
        <v>377</v>
      </c>
      <c r="F382" s="182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08"/>
      <c r="W382" s="183"/>
      <c r="X382" s="56"/>
      <c r="Y382" s="166"/>
      <c r="Z382" s="166"/>
      <c r="AA382" s="150"/>
      <c r="AB382" s="75"/>
      <c r="AC382" s="75"/>
      <c r="AD382" s="183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4" t="str">
        <f>IF(BS_CONTROLE[[#This Row],[Local - Partida]]=0, "-", BS_CONTROLE[[#This Row],[Local - Partida]])</f>
        <v>-</v>
      </c>
      <c r="AL382" s="324" t="str">
        <f>IF(BS_CONTROLE[[#This Row],[Local - Encerramento]]=0, "-", BS_CONTROLE[[#This Row],[Local - Encerramento]])</f>
        <v>-</v>
      </c>
      <c r="AM382" s="324" t="str">
        <f>IF(BS_CONTROLE[[#This Row],[Entre - Estações]]=0, "-", BS_CONTROLE[[#This Row],[Entre - Estações]])</f>
        <v>-</v>
      </c>
      <c r="AN382" s="324" t="str">
        <f>IF(BS_CONTROLE[[#This Row],[SB]]=0, "-", BS_CONTROLE[[#This Row],[SB]])</f>
        <v>-</v>
      </c>
      <c r="AO382" s="325" t="str">
        <f>IF(BS_CONTROLE[[#This Row],[SUB]]=0, "-", BS_CONTROLE[[#This Row],[SUB]])</f>
        <v>-</v>
      </c>
      <c r="AP382" s="326" t="str">
        <f>IF(BS_CONTROLE[[#This Row],[KM - Inicio]]=0, "-", BS_CONTROLE[[#This Row],[KM - Inicio]])</f>
        <v>-</v>
      </c>
      <c r="AQ382" s="326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27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4" t="str">
        <f t="shared" si="8"/>
        <v/>
      </c>
    </row>
    <row r="383" spans="1:72" hidden="1">
      <c r="A383" s="55" t="str">
        <f>D383&amp;B383</f>
        <v/>
      </c>
      <c r="B383" s="181"/>
      <c r="C383" s="8" t="str">
        <f>IF(BS_CONTROLE[[#This Row],[DATA]]="","",WEEKNUM(BS_CONTROLE[[#This Row],[DATA]]))</f>
        <v/>
      </c>
      <c r="D383" s="56"/>
      <c r="E383" s="151">
        <v>378</v>
      </c>
      <c r="F383" s="182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08"/>
      <c r="W383" s="183"/>
      <c r="X383" s="56"/>
      <c r="Y383" s="166"/>
      <c r="Z383" s="166"/>
      <c r="AA383" s="150"/>
      <c r="AB383" s="75"/>
      <c r="AC383" s="75"/>
      <c r="AD383" s="183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4" t="str">
        <f>IF(BS_CONTROLE[[#This Row],[Local - Partida]]=0, "-", BS_CONTROLE[[#This Row],[Local - Partida]])</f>
        <v>-</v>
      </c>
      <c r="AL383" s="324" t="str">
        <f>IF(BS_CONTROLE[[#This Row],[Local - Encerramento]]=0, "-", BS_CONTROLE[[#This Row],[Local - Encerramento]])</f>
        <v>-</v>
      </c>
      <c r="AM383" s="324" t="str">
        <f>IF(BS_CONTROLE[[#This Row],[Entre - Estações]]=0, "-", BS_CONTROLE[[#This Row],[Entre - Estações]])</f>
        <v>-</v>
      </c>
      <c r="AN383" s="324" t="str">
        <f>IF(BS_CONTROLE[[#This Row],[SB]]=0, "-", BS_CONTROLE[[#This Row],[SB]])</f>
        <v>-</v>
      </c>
      <c r="AO383" s="325" t="str">
        <f>IF(BS_CONTROLE[[#This Row],[SUB]]=0, "-", BS_CONTROLE[[#This Row],[SUB]])</f>
        <v>-</v>
      </c>
      <c r="AP383" s="326" t="str">
        <f>IF(BS_CONTROLE[[#This Row],[KM - Inicio]]=0, "-", BS_CONTROLE[[#This Row],[KM - Inicio]])</f>
        <v>-</v>
      </c>
      <c r="AQ383" s="326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27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4" t="str">
        <f t="shared" si="8"/>
        <v/>
      </c>
    </row>
    <row r="384" spans="1:72" hidden="1">
      <c r="A384" s="55" t="str">
        <f>D384&amp;B384</f>
        <v/>
      </c>
      <c r="B384" s="181"/>
      <c r="C384" s="8" t="str">
        <f>IF(BS_CONTROLE[[#This Row],[DATA]]="","",WEEKNUM(BS_CONTROLE[[#This Row],[DATA]]))</f>
        <v/>
      </c>
      <c r="D384" s="56"/>
      <c r="E384" s="151">
        <v>379</v>
      </c>
      <c r="F384" s="182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08"/>
      <c r="W384" s="183"/>
      <c r="X384" s="56"/>
      <c r="Y384" s="166"/>
      <c r="Z384" s="166"/>
      <c r="AA384" s="150"/>
      <c r="AB384" s="75"/>
      <c r="AC384" s="75"/>
      <c r="AD384" s="183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4" t="str">
        <f>IF(BS_CONTROLE[[#This Row],[Local - Partida]]=0, "-", BS_CONTROLE[[#This Row],[Local - Partida]])</f>
        <v>-</v>
      </c>
      <c r="AL384" s="324" t="str">
        <f>IF(BS_CONTROLE[[#This Row],[Local - Encerramento]]=0, "-", BS_CONTROLE[[#This Row],[Local - Encerramento]])</f>
        <v>-</v>
      </c>
      <c r="AM384" s="324" t="str">
        <f>IF(BS_CONTROLE[[#This Row],[Entre - Estações]]=0, "-", BS_CONTROLE[[#This Row],[Entre - Estações]])</f>
        <v>-</v>
      </c>
      <c r="AN384" s="324" t="str">
        <f>IF(BS_CONTROLE[[#This Row],[SB]]=0, "-", BS_CONTROLE[[#This Row],[SB]])</f>
        <v>-</v>
      </c>
      <c r="AO384" s="325" t="str">
        <f>IF(BS_CONTROLE[[#This Row],[SUB]]=0, "-", BS_CONTROLE[[#This Row],[SUB]])</f>
        <v>-</v>
      </c>
      <c r="AP384" s="326" t="str">
        <f>IF(BS_CONTROLE[[#This Row],[KM - Inicio]]=0, "-", BS_CONTROLE[[#This Row],[KM - Inicio]])</f>
        <v>-</v>
      </c>
      <c r="AQ384" s="326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27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4" t="str">
        <f t="shared" si="8"/>
        <v/>
      </c>
    </row>
    <row r="385" spans="1:72" hidden="1">
      <c r="A385" s="55" t="str">
        <f>D385&amp;B385</f>
        <v/>
      </c>
      <c r="B385" s="181"/>
      <c r="C385" s="8" t="str">
        <f>IF(BS_CONTROLE[[#This Row],[DATA]]="","",WEEKNUM(BS_CONTROLE[[#This Row],[DATA]]))</f>
        <v/>
      </c>
      <c r="D385" s="56"/>
      <c r="E385" s="151">
        <v>380</v>
      </c>
      <c r="F385" s="182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08"/>
      <c r="W385" s="183"/>
      <c r="X385" s="56"/>
      <c r="Y385" s="166"/>
      <c r="Z385" s="166"/>
      <c r="AA385" s="150"/>
      <c r="AB385" s="75"/>
      <c r="AC385" s="75"/>
      <c r="AD385" s="183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4" t="str">
        <f>IF(BS_CONTROLE[[#This Row],[Local - Partida]]=0, "-", BS_CONTROLE[[#This Row],[Local - Partida]])</f>
        <v>-</v>
      </c>
      <c r="AL385" s="324" t="str">
        <f>IF(BS_CONTROLE[[#This Row],[Local - Encerramento]]=0, "-", BS_CONTROLE[[#This Row],[Local - Encerramento]])</f>
        <v>-</v>
      </c>
      <c r="AM385" s="324" t="str">
        <f>IF(BS_CONTROLE[[#This Row],[Entre - Estações]]=0, "-", BS_CONTROLE[[#This Row],[Entre - Estações]])</f>
        <v>-</v>
      </c>
      <c r="AN385" s="324" t="str">
        <f>IF(BS_CONTROLE[[#This Row],[SB]]=0, "-", BS_CONTROLE[[#This Row],[SB]])</f>
        <v>-</v>
      </c>
      <c r="AO385" s="325" t="str">
        <f>IF(BS_CONTROLE[[#This Row],[SUB]]=0, "-", BS_CONTROLE[[#This Row],[SUB]])</f>
        <v>-</v>
      </c>
      <c r="AP385" s="326" t="str">
        <f>IF(BS_CONTROLE[[#This Row],[KM - Inicio]]=0, "-", BS_CONTROLE[[#This Row],[KM - Inicio]])</f>
        <v>-</v>
      </c>
      <c r="AQ385" s="326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27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4" t="str">
        <f t="shared" si="8"/>
        <v/>
      </c>
    </row>
    <row r="386" spans="1:72" hidden="1">
      <c r="A386" s="55" t="str">
        <f>D386&amp;B386</f>
        <v/>
      </c>
      <c r="B386" s="181"/>
      <c r="C386" s="8" t="str">
        <f>IF(BS_CONTROLE[[#This Row],[DATA]]="","",WEEKNUM(BS_CONTROLE[[#This Row],[DATA]]))</f>
        <v/>
      </c>
      <c r="D386" s="56"/>
      <c r="E386" s="151">
        <v>381</v>
      </c>
      <c r="F386" s="182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08"/>
      <c r="W386" s="183"/>
      <c r="X386" s="56"/>
      <c r="Y386" s="166"/>
      <c r="Z386" s="166"/>
      <c r="AA386" s="150"/>
      <c r="AB386" s="75"/>
      <c r="AC386" s="75"/>
      <c r="AD386" s="183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4" t="str">
        <f>IF(BS_CONTROLE[[#This Row],[Local - Partida]]=0, "-", BS_CONTROLE[[#This Row],[Local - Partida]])</f>
        <v>-</v>
      </c>
      <c r="AL386" s="324" t="str">
        <f>IF(BS_CONTROLE[[#This Row],[Local - Encerramento]]=0, "-", BS_CONTROLE[[#This Row],[Local - Encerramento]])</f>
        <v>-</v>
      </c>
      <c r="AM386" s="324" t="str">
        <f>IF(BS_CONTROLE[[#This Row],[Entre - Estações]]=0, "-", BS_CONTROLE[[#This Row],[Entre - Estações]])</f>
        <v>-</v>
      </c>
      <c r="AN386" s="324" t="str">
        <f>IF(BS_CONTROLE[[#This Row],[SB]]=0, "-", BS_CONTROLE[[#This Row],[SB]])</f>
        <v>-</v>
      </c>
      <c r="AO386" s="325" t="str">
        <f>IF(BS_CONTROLE[[#This Row],[SUB]]=0, "-", BS_CONTROLE[[#This Row],[SUB]])</f>
        <v>-</v>
      </c>
      <c r="AP386" s="326" t="str">
        <f>IF(BS_CONTROLE[[#This Row],[KM - Inicio]]=0, "-", BS_CONTROLE[[#This Row],[KM - Inicio]])</f>
        <v>-</v>
      </c>
      <c r="AQ386" s="326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27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4" t="str">
        <f t="shared" si="8"/>
        <v/>
      </c>
    </row>
    <row r="387" spans="1:72" hidden="1">
      <c r="A387" s="55" t="str">
        <f>D387&amp;B387</f>
        <v/>
      </c>
      <c r="B387" s="181"/>
      <c r="C387" s="8" t="str">
        <f>IF(BS_CONTROLE[[#This Row],[DATA]]="","",WEEKNUM(BS_CONTROLE[[#This Row],[DATA]]))</f>
        <v/>
      </c>
      <c r="D387" s="56"/>
      <c r="E387" s="151">
        <v>382</v>
      </c>
      <c r="F387" s="182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08"/>
      <c r="W387" s="183"/>
      <c r="X387" s="56"/>
      <c r="Y387" s="166"/>
      <c r="Z387" s="166"/>
      <c r="AA387" s="150"/>
      <c r="AB387" s="75"/>
      <c r="AC387" s="75"/>
      <c r="AD387" s="183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4" t="str">
        <f>IF(BS_CONTROLE[[#This Row],[Local - Partida]]=0, "-", BS_CONTROLE[[#This Row],[Local - Partida]])</f>
        <v>-</v>
      </c>
      <c r="AL387" s="324" t="str">
        <f>IF(BS_CONTROLE[[#This Row],[Local - Encerramento]]=0, "-", BS_CONTROLE[[#This Row],[Local - Encerramento]])</f>
        <v>-</v>
      </c>
      <c r="AM387" s="324" t="str">
        <f>IF(BS_CONTROLE[[#This Row],[Entre - Estações]]=0, "-", BS_CONTROLE[[#This Row],[Entre - Estações]])</f>
        <v>-</v>
      </c>
      <c r="AN387" s="324" t="str">
        <f>IF(BS_CONTROLE[[#This Row],[SB]]=0, "-", BS_CONTROLE[[#This Row],[SB]])</f>
        <v>-</v>
      </c>
      <c r="AO387" s="325" t="str">
        <f>IF(BS_CONTROLE[[#This Row],[SUB]]=0, "-", BS_CONTROLE[[#This Row],[SUB]])</f>
        <v>-</v>
      </c>
      <c r="AP387" s="326" t="str">
        <f>IF(BS_CONTROLE[[#This Row],[KM - Inicio]]=0, "-", BS_CONTROLE[[#This Row],[KM - Inicio]])</f>
        <v>-</v>
      </c>
      <c r="AQ387" s="326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27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4" t="str">
        <f t="shared" si="8"/>
        <v/>
      </c>
    </row>
    <row r="388" spans="1:72" hidden="1">
      <c r="A388" s="55" t="str">
        <f>D388&amp;B388</f>
        <v/>
      </c>
      <c r="B388" s="181"/>
      <c r="C388" s="8" t="str">
        <f>IF(BS_CONTROLE[[#This Row],[DATA]]="","",WEEKNUM(BS_CONTROLE[[#This Row],[DATA]]))</f>
        <v/>
      </c>
      <c r="D388" s="56"/>
      <c r="E388" s="151">
        <v>383</v>
      </c>
      <c r="F388" s="182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08"/>
      <c r="W388" s="183"/>
      <c r="X388" s="56"/>
      <c r="Y388" s="166"/>
      <c r="Z388" s="166"/>
      <c r="AA388" s="150"/>
      <c r="AB388" s="75"/>
      <c r="AC388" s="75"/>
      <c r="AD388" s="183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4" t="str">
        <f>IF(BS_CONTROLE[[#This Row],[Local - Partida]]=0, "-", BS_CONTROLE[[#This Row],[Local - Partida]])</f>
        <v>-</v>
      </c>
      <c r="AL388" s="324" t="str">
        <f>IF(BS_CONTROLE[[#This Row],[Local - Encerramento]]=0, "-", BS_CONTROLE[[#This Row],[Local - Encerramento]])</f>
        <v>-</v>
      </c>
      <c r="AM388" s="324" t="str">
        <f>IF(BS_CONTROLE[[#This Row],[Entre - Estações]]=0, "-", BS_CONTROLE[[#This Row],[Entre - Estações]])</f>
        <v>-</v>
      </c>
      <c r="AN388" s="324" t="str">
        <f>IF(BS_CONTROLE[[#This Row],[SB]]=0, "-", BS_CONTROLE[[#This Row],[SB]])</f>
        <v>-</v>
      </c>
      <c r="AO388" s="325" t="str">
        <f>IF(BS_CONTROLE[[#This Row],[SUB]]=0, "-", BS_CONTROLE[[#This Row],[SUB]])</f>
        <v>-</v>
      </c>
      <c r="AP388" s="326" t="str">
        <f>IF(BS_CONTROLE[[#This Row],[KM - Inicio]]=0, "-", BS_CONTROLE[[#This Row],[KM - Inicio]])</f>
        <v>-</v>
      </c>
      <c r="AQ388" s="326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27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4" t="str">
        <f t="shared" si="8"/>
        <v/>
      </c>
    </row>
    <row r="389" spans="1:72" hidden="1">
      <c r="A389" s="55" t="str">
        <f>D389&amp;B389</f>
        <v/>
      </c>
      <c r="B389" s="181"/>
      <c r="C389" s="8" t="str">
        <f>IF(BS_CONTROLE[[#This Row],[DATA]]="","",WEEKNUM(BS_CONTROLE[[#This Row],[DATA]]))</f>
        <v/>
      </c>
      <c r="D389" s="56"/>
      <c r="E389" s="151">
        <v>384</v>
      </c>
      <c r="F389" s="182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08"/>
      <c r="W389" s="183"/>
      <c r="X389" s="56"/>
      <c r="Y389" s="166"/>
      <c r="Z389" s="166"/>
      <c r="AA389" s="150"/>
      <c r="AB389" s="75"/>
      <c r="AC389" s="75"/>
      <c r="AD389" s="183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4" t="str">
        <f>IF(BS_CONTROLE[[#This Row],[Local - Partida]]=0, "-", BS_CONTROLE[[#This Row],[Local - Partida]])</f>
        <v>-</v>
      </c>
      <c r="AL389" s="324" t="str">
        <f>IF(BS_CONTROLE[[#This Row],[Local - Encerramento]]=0, "-", BS_CONTROLE[[#This Row],[Local - Encerramento]])</f>
        <v>-</v>
      </c>
      <c r="AM389" s="324" t="str">
        <f>IF(BS_CONTROLE[[#This Row],[Entre - Estações]]=0, "-", BS_CONTROLE[[#This Row],[Entre - Estações]])</f>
        <v>-</v>
      </c>
      <c r="AN389" s="324" t="str">
        <f>IF(BS_CONTROLE[[#This Row],[SB]]=0, "-", BS_CONTROLE[[#This Row],[SB]])</f>
        <v>-</v>
      </c>
      <c r="AO389" s="325" t="str">
        <f>IF(BS_CONTROLE[[#This Row],[SUB]]=0, "-", BS_CONTROLE[[#This Row],[SUB]])</f>
        <v>-</v>
      </c>
      <c r="AP389" s="326" t="str">
        <f>IF(BS_CONTROLE[[#This Row],[KM - Inicio]]=0, "-", BS_CONTROLE[[#This Row],[KM - Inicio]])</f>
        <v>-</v>
      </c>
      <c r="AQ389" s="326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27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4" t="str">
        <f t="shared" si="8"/>
        <v/>
      </c>
    </row>
    <row r="390" spans="1:72" hidden="1">
      <c r="A390" s="55" t="str">
        <f>D390&amp;B390</f>
        <v/>
      </c>
      <c r="B390" s="181"/>
      <c r="C390" s="8" t="str">
        <f>IF(BS_CONTROLE[[#This Row],[DATA]]="","",WEEKNUM(BS_CONTROLE[[#This Row],[DATA]]))</f>
        <v/>
      </c>
      <c r="D390" s="56"/>
      <c r="E390" s="151">
        <v>385</v>
      </c>
      <c r="F390" s="182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08"/>
      <c r="W390" s="183"/>
      <c r="X390" s="56"/>
      <c r="Y390" s="166"/>
      <c r="Z390" s="166"/>
      <c r="AA390" s="150"/>
      <c r="AB390" s="75"/>
      <c r="AC390" s="75"/>
      <c r="AD390" s="183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4" t="str">
        <f>IF(BS_CONTROLE[[#This Row],[Local - Partida]]=0, "-", BS_CONTROLE[[#This Row],[Local - Partida]])</f>
        <v>-</v>
      </c>
      <c r="AL390" s="324" t="str">
        <f>IF(BS_CONTROLE[[#This Row],[Local - Encerramento]]=0, "-", BS_CONTROLE[[#This Row],[Local - Encerramento]])</f>
        <v>-</v>
      </c>
      <c r="AM390" s="324" t="str">
        <f>IF(BS_CONTROLE[[#This Row],[Entre - Estações]]=0, "-", BS_CONTROLE[[#This Row],[Entre - Estações]])</f>
        <v>-</v>
      </c>
      <c r="AN390" s="324" t="str">
        <f>IF(BS_CONTROLE[[#This Row],[SB]]=0, "-", BS_CONTROLE[[#This Row],[SB]])</f>
        <v>-</v>
      </c>
      <c r="AO390" s="325" t="str">
        <f>IF(BS_CONTROLE[[#This Row],[SUB]]=0, "-", BS_CONTROLE[[#This Row],[SUB]])</f>
        <v>-</v>
      </c>
      <c r="AP390" s="326" t="str">
        <f>IF(BS_CONTROLE[[#This Row],[KM - Inicio]]=0, "-", BS_CONTROLE[[#This Row],[KM - Inicio]])</f>
        <v>-</v>
      </c>
      <c r="AQ390" s="326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27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4" t="str">
        <f t="shared" si="8"/>
        <v/>
      </c>
    </row>
    <row r="391" spans="1:72" hidden="1">
      <c r="A391" s="55" t="str">
        <f>D391&amp;B391</f>
        <v/>
      </c>
      <c r="B391" s="181"/>
      <c r="C391" s="8" t="str">
        <f>IF(BS_CONTROLE[[#This Row],[DATA]]="","",WEEKNUM(BS_CONTROLE[[#This Row],[DATA]]))</f>
        <v/>
      </c>
      <c r="D391" s="56"/>
      <c r="E391" s="151">
        <v>386</v>
      </c>
      <c r="F391" s="182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08"/>
      <c r="W391" s="183"/>
      <c r="X391" s="56"/>
      <c r="Y391" s="166"/>
      <c r="Z391" s="166"/>
      <c r="AA391" s="150"/>
      <c r="AB391" s="75"/>
      <c r="AC391" s="75"/>
      <c r="AD391" s="183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4" t="str">
        <f>IF(BS_CONTROLE[[#This Row],[Local - Partida]]=0, "-", BS_CONTROLE[[#This Row],[Local - Partida]])</f>
        <v>-</v>
      </c>
      <c r="AL391" s="324" t="str">
        <f>IF(BS_CONTROLE[[#This Row],[Local - Encerramento]]=0, "-", BS_CONTROLE[[#This Row],[Local - Encerramento]])</f>
        <v>-</v>
      </c>
      <c r="AM391" s="324" t="str">
        <f>IF(BS_CONTROLE[[#This Row],[Entre - Estações]]=0, "-", BS_CONTROLE[[#This Row],[Entre - Estações]])</f>
        <v>-</v>
      </c>
      <c r="AN391" s="324" t="str">
        <f>IF(BS_CONTROLE[[#This Row],[SB]]=0, "-", BS_CONTROLE[[#This Row],[SB]])</f>
        <v>-</v>
      </c>
      <c r="AO391" s="325" t="str">
        <f>IF(BS_CONTROLE[[#This Row],[SUB]]=0, "-", BS_CONTROLE[[#This Row],[SUB]])</f>
        <v>-</v>
      </c>
      <c r="AP391" s="326" t="str">
        <f>IF(BS_CONTROLE[[#This Row],[KM - Inicio]]=0, "-", BS_CONTROLE[[#This Row],[KM - Inicio]])</f>
        <v>-</v>
      </c>
      <c r="AQ391" s="326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27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4" t="str">
        <f t="shared" si="8"/>
        <v/>
      </c>
    </row>
    <row r="392" spans="1:72" ht="29.25" hidden="1" customHeight="1">
      <c r="A392" s="55" t="str">
        <f>D392&amp;B392</f>
        <v/>
      </c>
      <c r="B392" s="181"/>
      <c r="C392" s="8" t="str">
        <f>IF(BS_CONTROLE[[#This Row],[DATA]]="","",WEEKNUM(BS_CONTROLE[[#This Row],[DATA]]))</f>
        <v/>
      </c>
      <c r="D392" s="56"/>
      <c r="E392" s="151">
        <v>387</v>
      </c>
      <c r="F392" s="182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08"/>
      <c r="W392" s="183"/>
      <c r="X392" s="56"/>
      <c r="Y392" s="166"/>
      <c r="Z392" s="166"/>
      <c r="AA392" s="150"/>
      <c r="AB392" s="75"/>
      <c r="AC392" s="75"/>
      <c r="AD392" s="183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4" t="str">
        <f>IF(BS_CONTROLE[[#This Row],[Local - Partida]]=0, "-", BS_CONTROLE[[#This Row],[Local - Partida]])</f>
        <v>-</v>
      </c>
      <c r="AL392" s="324" t="str">
        <f>IF(BS_CONTROLE[[#This Row],[Local - Encerramento]]=0, "-", BS_CONTROLE[[#This Row],[Local - Encerramento]])</f>
        <v>-</v>
      </c>
      <c r="AM392" s="324" t="str">
        <f>IF(BS_CONTROLE[[#This Row],[Entre - Estações]]=0, "-", BS_CONTROLE[[#This Row],[Entre - Estações]])</f>
        <v>-</v>
      </c>
      <c r="AN392" s="324" t="str">
        <f>IF(BS_CONTROLE[[#This Row],[SB]]=0, "-", BS_CONTROLE[[#This Row],[SB]])</f>
        <v>-</v>
      </c>
      <c r="AO392" s="325" t="str">
        <f>IF(BS_CONTROLE[[#This Row],[SUB]]=0, "-", BS_CONTROLE[[#This Row],[SUB]])</f>
        <v>-</v>
      </c>
      <c r="AP392" s="326" t="str">
        <f>IF(BS_CONTROLE[[#This Row],[KM - Inicio]]=0, "-", BS_CONTROLE[[#This Row],[KM - Inicio]])</f>
        <v>-</v>
      </c>
      <c r="AQ392" s="326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27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4" t="str">
        <f t="shared" si="8"/>
        <v/>
      </c>
    </row>
    <row r="393" spans="1:72" hidden="1">
      <c r="A393" s="55" t="str">
        <f>D393&amp;B393</f>
        <v/>
      </c>
      <c r="B393" s="181"/>
      <c r="C393" s="8" t="str">
        <f>IF(BS_CONTROLE[[#This Row],[DATA]]="","",WEEKNUM(BS_CONTROLE[[#This Row],[DATA]]))</f>
        <v/>
      </c>
      <c r="D393" s="56"/>
      <c r="E393" s="236">
        <v>388</v>
      </c>
      <c r="F393" s="182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08"/>
      <c r="W393" s="183"/>
      <c r="X393" s="56"/>
      <c r="Y393" s="166"/>
      <c r="Z393" s="166"/>
      <c r="AA393" s="150"/>
      <c r="AB393" s="75"/>
      <c r="AC393" s="75"/>
      <c r="AD393" s="183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4" t="str">
        <f>IF(BS_CONTROLE[[#This Row],[Local - Partida]]=0, "-", BS_CONTROLE[[#This Row],[Local - Partida]])</f>
        <v>-</v>
      </c>
      <c r="AL393" s="324" t="str">
        <f>IF(BS_CONTROLE[[#This Row],[Local - Encerramento]]=0, "-", BS_CONTROLE[[#This Row],[Local - Encerramento]])</f>
        <v>-</v>
      </c>
      <c r="AM393" s="324" t="str">
        <f>IF(BS_CONTROLE[[#This Row],[Entre - Estações]]=0, "-", BS_CONTROLE[[#This Row],[Entre - Estações]])</f>
        <v>-</v>
      </c>
      <c r="AN393" s="324" t="str">
        <f>IF(BS_CONTROLE[[#This Row],[SB]]=0, "-", BS_CONTROLE[[#This Row],[SB]])</f>
        <v>-</v>
      </c>
      <c r="AO393" s="325" t="str">
        <f>IF(BS_CONTROLE[[#This Row],[SUB]]=0, "-", BS_CONTROLE[[#This Row],[SUB]])</f>
        <v>-</v>
      </c>
      <c r="AP393" s="326" t="str">
        <f>IF(BS_CONTROLE[[#This Row],[KM - Inicio]]=0, "-", BS_CONTROLE[[#This Row],[KM - Inicio]])</f>
        <v>-</v>
      </c>
      <c r="AQ393" s="326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27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4" t="str">
        <f t="shared" si="8"/>
        <v/>
      </c>
    </row>
    <row r="394" spans="1:72" hidden="1">
      <c r="A394" s="55" t="str">
        <f>D394&amp;B394</f>
        <v/>
      </c>
      <c r="B394" s="181"/>
      <c r="C394" s="8" t="str">
        <f>IF(BS_CONTROLE[[#This Row],[DATA]]="","",WEEKNUM(BS_CONTROLE[[#This Row],[DATA]]))</f>
        <v/>
      </c>
      <c r="D394" s="56"/>
      <c r="E394" s="151">
        <v>389</v>
      </c>
      <c r="F394" s="182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08"/>
      <c r="W394" s="183"/>
      <c r="X394" s="56"/>
      <c r="Y394" s="166"/>
      <c r="Z394" s="166"/>
      <c r="AA394" s="150"/>
      <c r="AB394" s="75"/>
      <c r="AC394" s="75"/>
      <c r="AD394" s="183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4" t="str">
        <f>IF(BS_CONTROLE[[#This Row],[Local - Partida]]=0, "-", BS_CONTROLE[[#This Row],[Local - Partida]])</f>
        <v>-</v>
      </c>
      <c r="AL394" s="324" t="str">
        <f>IF(BS_CONTROLE[[#This Row],[Local - Encerramento]]=0, "-", BS_CONTROLE[[#This Row],[Local - Encerramento]])</f>
        <v>-</v>
      </c>
      <c r="AM394" s="324" t="str">
        <f>IF(BS_CONTROLE[[#This Row],[Entre - Estações]]=0, "-", BS_CONTROLE[[#This Row],[Entre - Estações]])</f>
        <v>-</v>
      </c>
      <c r="AN394" s="324" t="str">
        <f>IF(BS_CONTROLE[[#This Row],[SB]]=0, "-", BS_CONTROLE[[#This Row],[SB]])</f>
        <v>-</v>
      </c>
      <c r="AO394" s="325" t="str">
        <f>IF(BS_CONTROLE[[#This Row],[SUB]]=0, "-", BS_CONTROLE[[#This Row],[SUB]])</f>
        <v>-</v>
      </c>
      <c r="AP394" s="326" t="str">
        <f>IF(BS_CONTROLE[[#This Row],[KM - Inicio]]=0, "-", BS_CONTROLE[[#This Row],[KM - Inicio]])</f>
        <v>-</v>
      </c>
      <c r="AQ394" s="326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27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4" t="str">
        <f t="shared" si="8"/>
        <v/>
      </c>
    </row>
    <row r="395" spans="1:72" hidden="1">
      <c r="A395" s="55" t="str">
        <f>D395&amp;B395</f>
        <v/>
      </c>
      <c r="B395" s="181"/>
      <c r="C395" s="8" t="str">
        <f>IF(BS_CONTROLE[[#This Row],[DATA]]="","",WEEKNUM(BS_CONTROLE[[#This Row],[DATA]]))</f>
        <v/>
      </c>
      <c r="D395" s="56"/>
      <c r="E395" s="236">
        <v>390</v>
      </c>
      <c r="F395" s="182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08"/>
      <c r="W395" s="183"/>
      <c r="X395" s="56"/>
      <c r="Y395" s="166"/>
      <c r="Z395" s="166"/>
      <c r="AA395" s="150"/>
      <c r="AB395" s="75"/>
      <c r="AC395" s="75"/>
      <c r="AD395" s="183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4" t="str">
        <f>IF(BS_CONTROLE[[#This Row],[Local - Partida]]=0, "-", BS_CONTROLE[[#This Row],[Local - Partida]])</f>
        <v>-</v>
      </c>
      <c r="AL395" s="324" t="str">
        <f>IF(BS_CONTROLE[[#This Row],[Local - Encerramento]]=0, "-", BS_CONTROLE[[#This Row],[Local - Encerramento]])</f>
        <v>-</v>
      </c>
      <c r="AM395" s="324" t="str">
        <f>IF(BS_CONTROLE[[#This Row],[Entre - Estações]]=0, "-", BS_CONTROLE[[#This Row],[Entre - Estações]])</f>
        <v>-</v>
      </c>
      <c r="AN395" s="324" t="str">
        <f>IF(BS_CONTROLE[[#This Row],[SB]]=0, "-", BS_CONTROLE[[#This Row],[SB]])</f>
        <v>-</v>
      </c>
      <c r="AO395" s="325" t="str">
        <f>IF(BS_CONTROLE[[#This Row],[SUB]]=0, "-", BS_CONTROLE[[#This Row],[SUB]])</f>
        <v>-</v>
      </c>
      <c r="AP395" s="326" t="str">
        <f>IF(BS_CONTROLE[[#This Row],[KM - Inicio]]=0, "-", BS_CONTROLE[[#This Row],[KM - Inicio]])</f>
        <v>-</v>
      </c>
      <c r="AQ395" s="326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27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4" t="str">
        <f t="shared" si="8"/>
        <v/>
      </c>
    </row>
    <row r="396" spans="1:72" hidden="1">
      <c r="A396" s="55" t="str">
        <f>D396&amp;B396</f>
        <v/>
      </c>
      <c r="B396" s="181"/>
      <c r="C396" s="8" t="str">
        <f>IF(BS_CONTROLE[[#This Row],[DATA]]="","",WEEKNUM(BS_CONTROLE[[#This Row],[DATA]]))</f>
        <v/>
      </c>
      <c r="D396" s="56"/>
      <c r="E396" s="151">
        <v>391</v>
      </c>
      <c r="F396" s="182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08"/>
      <c r="W396" s="183"/>
      <c r="X396" s="56"/>
      <c r="Y396" s="166"/>
      <c r="Z396" s="166"/>
      <c r="AA396" s="150"/>
      <c r="AB396" s="75"/>
      <c r="AC396" s="75"/>
      <c r="AD396" s="183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4" t="str">
        <f>IF(BS_CONTROLE[[#This Row],[Local - Partida]]=0, "-", BS_CONTROLE[[#This Row],[Local - Partida]])</f>
        <v>-</v>
      </c>
      <c r="AL396" s="324" t="str">
        <f>IF(BS_CONTROLE[[#This Row],[Local - Encerramento]]=0, "-", BS_CONTROLE[[#This Row],[Local - Encerramento]])</f>
        <v>-</v>
      </c>
      <c r="AM396" s="324" t="str">
        <f>IF(BS_CONTROLE[[#This Row],[Entre - Estações]]=0, "-", BS_CONTROLE[[#This Row],[Entre - Estações]])</f>
        <v>-</v>
      </c>
      <c r="AN396" s="324" t="str">
        <f>IF(BS_CONTROLE[[#This Row],[SB]]=0, "-", BS_CONTROLE[[#This Row],[SB]])</f>
        <v>-</v>
      </c>
      <c r="AO396" s="325" t="str">
        <f>IF(BS_CONTROLE[[#This Row],[SUB]]=0, "-", BS_CONTROLE[[#This Row],[SUB]])</f>
        <v>-</v>
      </c>
      <c r="AP396" s="326" t="str">
        <f>IF(BS_CONTROLE[[#This Row],[KM - Inicio]]=0, "-", BS_CONTROLE[[#This Row],[KM - Inicio]])</f>
        <v>-</v>
      </c>
      <c r="AQ396" s="326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27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4" t="str">
        <f t="shared" si="8"/>
        <v/>
      </c>
    </row>
    <row r="397" spans="1:72" hidden="1">
      <c r="A397" s="55" t="str">
        <f>D397&amp;B397</f>
        <v/>
      </c>
      <c r="B397" s="181"/>
      <c r="C397" s="8" t="str">
        <f>IF(BS_CONTROLE[[#This Row],[DATA]]="","",WEEKNUM(BS_CONTROLE[[#This Row],[DATA]]))</f>
        <v/>
      </c>
      <c r="D397" s="56"/>
      <c r="E397" s="151">
        <v>392</v>
      </c>
      <c r="F397" s="182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08"/>
      <c r="W397" s="183"/>
      <c r="X397" s="56"/>
      <c r="Y397" s="166"/>
      <c r="Z397" s="166"/>
      <c r="AA397" s="150"/>
      <c r="AB397" s="75"/>
      <c r="AC397" s="75"/>
      <c r="AD397" s="183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4" t="str">
        <f>IF(BS_CONTROLE[[#This Row],[Local - Partida]]=0, "-", BS_CONTROLE[[#This Row],[Local - Partida]])</f>
        <v>-</v>
      </c>
      <c r="AL397" s="324" t="str">
        <f>IF(BS_CONTROLE[[#This Row],[Local - Encerramento]]=0, "-", BS_CONTROLE[[#This Row],[Local - Encerramento]])</f>
        <v>-</v>
      </c>
      <c r="AM397" s="324" t="str">
        <f>IF(BS_CONTROLE[[#This Row],[Entre - Estações]]=0, "-", BS_CONTROLE[[#This Row],[Entre - Estações]])</f>
        <v>-</v>
      </c>
      <c r="AN397" s="324" t="str">
        <f>IF(BS_CONTROLE[[#This Row],[SB]]=0, "-", BS_CONTROLE[[#This Row],[SB]])</f>
        <v>-</v>
      </c>
      <c r="AO397" s="325" t="str">
        <f>IF(BS_CONTROLE[[#This Row],[SUB]]=0, "-", BS_CONTROLE[[#This Row],[SUB]])</f>
        <v>-</v>
      </c>
      <c r="AP397" s="326" t="str">
        <f>IF(BS_CONTROLE[[#This Row],[KM - Inicio]]=0, "-", BS_CONTROLE[[#This Row],[KM - Inicio]])</f>
        <v>-</v>
      </c>
      <c r="AQ397" s="326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27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4" t="str">
        <f t="shared" si="8"/>
        <v/>
      </c>
    </row>
    <row r="398" spans="1:72" hidden="1">
      <c r="A398" s="55" t="str">
        <f>D398&amp;B398</f>
        <v/>
      </c>
      <c r="B398" s="181"/>
      <c r="C398" s="8" t="str">
        <f>IF(BS_CONTROLE[[#This Row],[DATA]]="","",WEEKNUM(BS_CONTROLE[[#This Row],[DATA]]))</f>
        <v/>
      </c>
      <c r="D398" s="56"/>
      <c r="E398" s="151">
        <v>393</v>
      </c>
      <c r="F398" s="182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08"/>
      <c r="W398" s="183"/>
      <c r="X398" s="56"/>
      <c r="Y398" s="166"/>
      <c r="Z398" s="166"/>
      <c r="AA398" s="150"/>
      <c r="AB398" s="75"/>
      <c r="AC398" s="75"/>
      <c r="AD398" s="183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4" t="str">
        <f>IF(BS_CONTROLE[[#This Row],[Local - Partida]]=0, "-", BS_CONTROLE[[#This Row],[Local - Partida]])</f>
        <v>-</v>
      </c>
      <c r="AL398" s="324" t="str">
        <f>IF(BS_CONTROLE[[#This Row],[Local - Encerramento]]=0, "-", BS_CONTROLE[[#This Row],[Local - Encerramento]])</f>
        <v>-</v>
      </c>
      <c r="AM398" s="324" t="str">
        <f>IF(BS_CONTROLE[[#This Row],[Entre - Estações]]=0, "-", BS_CONTROLE[[#This Row],[Entre - Estações]])</f>
        <v>-</v>
      </c>
      <c r="AN398" s="324" t="str">
        <f>IF(BS_CONTROLE[[#This Row],[SB]]=0, "-", BS_CONTROLE[[#This Row],[SB]])</f>
        <v>-</v>
      </c>
      <c r="AO398" s="325" t="str">
        <f>IF(BS_CONTROLE[[#This Row],[SUB]]=0, "-", BS_CONTROLE[[#This Row],[SUB]])</f>
        <v>-</v>
      </c>
      <c r="AP398" s="326" t="str">
        <f>IF(BS_CONTROLE[[#This Row],[KM - Inicio]]=0, "-", BS_CONTROLE[[#This Row],[KM - Inicio]])</f>
        <v>-</v>
      </c>
      <c r="AQ398" s="326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27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4" t="str">
        <f t="shared" si="8"/>
        <v/>
      </c>
    </row>
    <row r="399" spans="1:72" hidden="1">
      <c r="A399" s="55" t="str">
        <f>D399&amp;B399</f>
        <v/>
      </c>
      <c r="B399" s="181"/>
      <c r="C399" s="8" t="str">
        <f>IF(BS_CONTROLE[[#This Row],[DATA]]="","",WEEKNUM(BS_CONTROLE[[#This Row],[DATA]]))</f>
        <v/>
      </c>
      <c r="D399" s="56"/>
      <c r="E399" s="151">
        <v>394</v>
      </c>
      <c r="F399" s="182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08"/>
      <c r="W399" s="183"/>
      <c r="X399" s="56"/>
      <c r="Y399" s="166"/>
      <c r="Z399" s="166"/>
      <c r="AA399" s="150"/>
      <c r="AB399" s="75"/>
      <c r="AC399" s="75"/>
      <c r="AD399" s="183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4" t="str">
        <f>IF(BS_CONTROLE[[#This Row],[Local - Partida]]=0, "-", BS_CONTROLE[[#This Row],[Local - Partida]])</f>
        <v>-</v>
      </c>
      <c r="AL399" s="324" t="str">
        <f>IF(BS_CONTROLE[[#This Row],[Local - Encerramento]]=0, "-", BS_CONTROLE[[#This Row],[Local - Encerramento]])</f>
        <v>-</v>
      </c>
      <c r="AM399" s="324" t="str">
        <f>IF(BS_CONTROLE[[#This Row],[Entre - Estações]]=0, "-", BS_CONTROLE[[#This Row],[Entre - Estações]])</f>
        <v>-</v>
      </c>
      <c r="AN399" s="324" t="str">
        <f>IF(BS_CONTROLE[[#This Row],[SB]]=0, "-", BS_CONTROLE[[#This Row],[SB]])</f>
        <v>-</v>
      </c>
      <c r="AO399" s="325" t="str">
        <f>IF(BS_CONTROLE[[#This Row],[SUB]]=0, "-", BS_CONTROLE[[#This Row],[SUB]])</f>
        <v>-</v>
      </c>
      <c r="AP399" s="326" t="str">
        <f>IF(BS_CONTROLE[[#This Row],[KM - Inicio]]=0, "-", BS_CONTROLE[[#This Row],[KM - Inicio]])</f>
        <v>-</v>
      </c>
      <c r="AQ399" s="326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27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4" t="str">
        <f t="shared" si="8"/>
        <v/>
      </c>
    </row>
    <row r="400" spans="1:72" hidden="1">
      <c r="A400" s="55" t="str">
        <f>D400&amp;B400</f>
        <v/>
      </c>
      <c r="B400" s="181"/>
      <c r="C400" s="8" t="str">
        <f>IF(BS_CONTROLE[[#This Row],[DATA]]="","",WEEKNUM(BS_CONTROLE[[#This Row],[DATA]]))</f>
        <v/>
      </c>
      <c r="D400" s="56"/>
      <c r="E400" s="151">
        <v>395</v>
      </c>
      <c r="F400" s="182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08"/>
      <c r="W400" s="183"/>
      <c r="X400" s="56"/>
      <c r="Y400" s="166"/>
      <c r="Z400" s="166"/>
      <c r="AA400" s="150"/>
      <c r="AB400" s="75"/>
      <c r="AC400" s="75"/>
      <c r="AD400" s="183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4" t="str">
        <f>IF(BS_CONTROLE[[#This Row],[Local - Partida]]=0, "-", BS_CONTROLE[[#This Row],[Local - Partida]])</f>
        <v>-</v>
      </c>
      <c r="AL400" s="324" t="str">
        <f>IF(BS_CONTROLE[[#This Row],[Local - Encerramento]]=0, "-", BS_CONTROLE[[#This Row],[Local - Encerramento]])</f>
        <v>-</v>
      </c>
      <c r="AM400" s="324" t="str">
        <f>IF(BS_CONTROLE[[#This Row],[Entre - Estações]]=0, "-", BS_CONTROLE[[#This Row],[Entre - Estações]])</f>
        <v>-</v>
      </c>
      <c r="AN400" s="324" t="str">
        <f>IF(BS_CONTROLE[[#This Row],[SB]]=0, "-", BS_CONTROLE[[#This Row],[SB]])</f>
        <v>-</v>
      </c>
      <c r="AO400" s="325" t="str">
        <f>IF(BS_CONTROLE[[#This Row],[SUB]]=0, "-", BS_CONTROLE[[#This Row],[SUB]])</f>
        <v>-</v>
      </c>
      <c r="AP400" s="326" t="str">
        <f>IF(BS_CONTROLE[[#This Row],[KM - Inicio]]=0, "-", BS_CONTROLE[[#This Row],[KM - Inicio]])</f>
        <v>-</v>
      </c>
      <c r="AQ400" s="326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27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4" t="str">
        <f t="shared" si="8"/>
        <v/>
      </c>
    </row>
    <row r="401" spans="1:72" hidden="1">
      <c r="A401" s="55" t="str">
        <f>D401&amp;B401</f>
        <v/>
      </c>
      <c r="B401" s="181"/>
      <c r="C401" s="8" t="str">
        <f>IF(BS_CONTROLE[[#This Row],[DATA]]="","",WEEKNUM(BS_CONTROLE[[#This Row],[DATA]]))</f>
        <v/>
      </c>
      <c r="D401" s="56"/>
      <c r="E401" s="151">
        <v>396</v>
      </c>
      <c r="F401" s="182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08"/>
      <c r="W401" s="183"/>
      <c r="X401" s="56"/>
      <c r="Y401" s="166"/>
      <c r="Z401" s="166"/>
      <c r="AA401" s="150"/>
      <c r="AB401" s="75"/>
      <c r="AC401" s="75"/>
      <c r="AD401" s="183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4" t="str">
        <f>IF(BS_CONTROLE[[#This Row],[Local - Partida]]=0, "-", BS_CONTROLE[[#This Row],[Local - Partida]])</f>
        <v>-</v>
      </c>
      <c r="AL401" s="324" t="str">
        <f>IF(BS_CONTROLE[[#This Row],[Local - Encerramento]]=0, "-", BS_CONTROLE[[#This Row],[Local - Encerramento]])</f>
        <v>-</v>
      </c>
      <c r="AM401" s="324" t="str">
        <f>IF(BS_CONTROLE[[#This Row],[Entre - Estações]]=0, "-", BS_CONTROLE[[#This Row],[Entre - Estações]])</f>
        <v>-</v>
      </c>
      <c r="AN401" s="324" t="str">
        <f>IF(BS_CONTROLE[[#This Row],[SB]]=0, "-", BS_CONTROLE[[#This Row],[SB]])</f>
        <v>-</v>
      </c>
      <c r="AO401" s="325" t="str">
        <f>IF(BS_CONTROLE[[#This Row],[SUB]]=0, "-", BS_CONTROLE[[#This Row],[SUB]])</f>
        <v>-</v>
      </c>
      <c r="AP401" s="326" t="str">
        <f>IF(BS_CONTROLE[[#This Row],[KM - Inicio]]=0, "-", BS_CONTROLE[[#This Row],[KM - Inicio]])</f>
        <v>-</v>
      </c>
      <c r="AQ401" s="326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27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4" t="str">
        <f t="shared" si="8"/>
        <v/>
      </c>
    </row>
    <row r="402" spans="1:72" hidden="1">
      <c r="A402" s="55" t="str">
        <f>D402&amp;B402</f>
        <v/>
      </c>
      <c r="B402" s="181"/>
      <c r="C402" s="8" t="str">
        <f>IF(BS_CONTROLE[[#This Row],[DATA]]="","",WEEKNUM(BS_CONTROLE[[#This Row],[DATA]]))</f>
        <v/>
      </c>
      <c r="D402" s="56"/>
      <c r="E402" s="151">
        <v>397</v>
      </c>
      <c r="F402" s="182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08"/>
      <c r="W402" s="183"/>
      <c r="X402" s="56"/>
      <c r="Y402" s="166"/>
      <c r="Z402" s="166"/>
      <c r="AA402" s="150"/>
      <c r="AB402" s="75"/>
      <c r="AC402" s="75"/>
      <c r="AD402" s="183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4" t="str">
        <f>IF(BS_CONTROLE[[#This Row],[Local - Partida]]=0, "-", BS_CONTROLE[[#This Row],[Local - Partida]])</f>
        <v>-</v>
      </c>
      <c r="AL402" s="324" t="str">
        <f>IF(BS_CONTROLE[[#This Row],[Local - Encerramento]]=0, "-", BS_CONTROLE[[#This Row],[Local - Encerramento]])</f>
        <v>-</v>
      </c>
      <c r="AM402" s="324" t="str">
        <f>IF(BS_CONTROLE[[#This Row],[Entre - Estações]]=0, "-", BS_CONTROLE[[#This Row],[Entre - Estações]])</f>
        <v>-</v>
      </c>
      <c r="AN402" s="324" t="str">
        <f>IF(BS_CONTROLE[[#This Row],[SB]]=0, "-", BS_CONTROLE[[#This Row],[SB]])</f>
        <v>-</v>
      </c>
      <c r="AO402" s="325" t="str">
        <f>IF(BS_CONTROLE[[#This Row],[SUB]]=0, "-", BS_CONTROLE[[#This Row],[SUB]])</f>
        <v>-</v>
      </c>
      <c r="AP402" s="326" t="str">
        <f>IF(BS_CONTROLE[[#This Row],[KM - Inicio]]=0, "-", BS_CONTROLE[[#This Row],[KM - Inicio]])</f>
        <v>-</v>
      </c>
      <c r="AQ402" s="326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27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4" t="str">
        <f t="shared" si="8"/>
        <v/>
      </c>
    </row>
    <row r="403" spans="1:72" hidden="1">
      <c r="A403" s="55" t="str">
        <f>D403&amp;B403</f>
        <v/>
      </c>
      <c r="B403" s="181"/>
      <c r="C403" s="8" t="str">
        <f>IF(BS_CONTROLE[[#This Row],[DATA]]="","",WEEKNUM(BS_CONTROLE[[#This Row],[DATA]]))</f>
        <v/>
      </c>
      <c r="D403" s="56"/>
      <c r="E403" s="151">
        <v>398</v>
      </c>
      <c r="F403" s="182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08"/>
      <c r="W403" s="183"/>
      <c r="X403" s="56"/>
      <c r="Y403" s="166"/>
      <c r="Z403" s="166"/>
      <c r="AA403" s="150"/>
      <c r="AB403" s="75"/>
      <c r="AC403" s="75"/>
      <c r="AD403" s="183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4" t="str">
        <f>IF(BS_CONTROLE[[#This Row],[Local - Partida]]=0, "-", BS_CONTROLE[[#This Row],[Local - Partida]])</f>
        <v>-</v>
      </c>
      <c r="AL403" s="324" t="str">
        <f>IF(BS_CONTROLE[[#This Row],[Local - Encerramento]]=0, "-", BS_CONTROLE[[#This Row],[Local - Encerramento]])</f>
        <v>-</v>
      </c>
      <c r="AM403" s="324" t="str">
        <f>IF(BS_CONTROLE[[#This Row],[Entre - Estações]]=0, "-", BS_CONTROLE[[#This Row],[Entre - Estações]])</f>
        <v>-</v>
      </c>
      <c r="AN403" s="324" t="str">
        <f>IF(BS_CONTROLE[[#This Row],[SB]]=0, "-", BS_CONTROLE[[#This Row],[SB]])</f>
        <v>-</v>
      </c>
      <c r="AO403" s="325" t="str">
        <f>IF(BS_CONTROLE[[#This Row],[SUB]]=0, "-", BS_CONTROLE[[#This Row],[SUB]])</f>
        <v>-</v>
      </c>
      <c r="AP403" s="326" t="str">
        <f>IF(BS_CONTROLE[[#This Row],[KM - Inicio]]=0, "-", BS_CONTROLE[[#This Row],[KM - Inicio]])</f>
        <v>-</v>
      </c>
      <c r="AQ403" s="326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27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4" t="str">
        <f t="shared" si="8"/>
        <v/>
      </c>
    </row>
    <row r="404" spans="1:72" hidden="1">
      <c r="A404" s="55" t="str">
        <f>D404&amp;B404</f>
        <v/>
      </c>
      <c r="B404" s="181"/>
      <c r="C404" s="8" t="str">
        <f>IF(BS_CONTROLE[[#This Row],[DATA]]="","",WEEKNUM(BS_CONTROLE[[#This Row],[DATA]]))</f>
        <v/>
      </c>
      <c r="D404" s="56"/>
      <c r="E404" s="151">
        <v>399</v>
      </c>
      <c r="F404" s="182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08"/>
      <c r="W404" s="183"/>
      <c r="X404" s="56"/>
      <c r="Y404" s="166"/>
      <c r="Z404" s="166"/>
      <c r="AA404" s="150"/>
      <c r="AB404" s="75"/>
      <c r="AC404" s="75"/>
      <c r="AD404" s="183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4" t="str">
        <f>IF(BS_CONTROLE[[#This Row],[Local - Partida]]=0, "-", BS_CONTROLE[[#This Row],[Local - Partida]])</f>
        <v>-</v>
      </c>
      <c r="AL404" s="324" t="str">
        <f>IF(BS_CONTROLE[[#This Row],[Local - Encerramento]]=0, "-", BS_CONTROLE[[#This Row],[Local - Encerramento]])</f>
        <v>-</v>
      </c>
      <c r="AM404" s="324" t="str">
        <f>IF(BS_CONTROLE[[#This Row],[Entre - Estações]]=0, "-", BS_CONTROLE[[#This Row],[Entre - Estações]])</f>
        <v>-</v>
      </c>
      <c r="AN404" s="324" t="str">
        <f>IF(BS_CONTROLE[[#This Row],[SB]]=0, "-", BS_CONTROLE[[#This Row],[SB]])</f>
        <v>-</v>
      </c>
      <c r="AO404" s="325" t="str">
        <f>IF(BS_CONTROLE[[#This Row],[SUB]]=0, "-", BS_CONTROLE[[#This Row],[SUB]])</f>
        <v>-</v>
      </c>
      <c r="AP404" s="326" t="str">
        <f>IF(BS_CONTROLE[[#This Row],[KM - Inicio]]=0, "-", BS_CONTROLE[[#This Row],[KM - Inicio]])</f>
        <v>-</v>
      </c>
      <c r="AQ404" s="326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27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4" t="str">
        <f t="shared" si="8"/>
        <v/>
      </c>
    </row>
    <row r="405" spans="1:72" hidden="1">
      <c r="A405" s="55" t="str">
        <f>D405&amp;B405</f>
        <v/>
      </c>
      <c r="B405" s="181"/>
      <c r="C405" s="8" t="str">
        <f>IF(BS_CONTROLE[[#This Row],[DATA]]="","",WEEKNUM(BS_CONTROLE[[#This Row],[DATA]]))</f>
        <v/>
      </c>
      <c r="D405" s="56"/>
      <c r="E405" s="151">
        <v>400</v>
      </c>
      <c r="F405" s="182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08"/>
      <c r="W405" s="183"/>
      <c r="X405" s="56"/>
      <c r="Y405" s="166"/>
      <c r="Z405" s="166"/>
      <c r="AA405" s="150"/>
      <c r="AB405" s="75"/>
      <c r="AC405" s="75"/>
      <c r="AD405" s="183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4" t="str">
        <f>IF(BS_CONTROLE[[#This Row],[Local - Partida]]=0, "-", BS_CONTROLE[[#This Row],[Local - Partida]])</f>
        <v>-</v>
      </c>
      <c r="AL405" s="324" t="str">
        <f>IF(BS_CONTROLE[[#This Row],[Local - Encerramento]]=0, "-", BS_CONTROLE[[#This Row],[Local - Encerramento]])</f>
        <v>-</v>
      </c>
      <c r="AM405" s="324" t="str">
        <f>IF(BS_CONTROLE[[#This Row],[Entre - Estações]]=0, "-", BS_CONTROLE[[#This Row],[Entre - Estações]])</f>
        <v>-</v>
      </c>
      <c r="AN405" s="324" t="str">
        <f>IF(BS_CONTROLE[[#This Row],[SB]]=0, "-", BS_CONTROLE[[#This Row],[SB]])</f>
        <v>-</v>
      </c>
      <c r="AO405" s="325" t="str">
        <f>IF(BS_CONTROLE[[#This Row],[SUB]]=0, "-", BS_CONTROLE[[#This Row],[SUB]])</f>
        <v>-</v>
      </c>
      <c r="AP405" s="326" t="str">
        <f>IF(BS_CONTROLE[[#This Row],[KM - Inicio]]=0, "-", BS_CONTROLE[[#This Row],[KM - Inicio]])</f>
        <v>-</v>
      </c>
      <c r="AQ405" s="326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27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4" t="str">
        <f t="shared" si="8"/>
        <v/>
      </c>
    </row>
    <row r="406" spans="1:72" hidden="1">
      <c r="A406" s="55" t="str">
        <f>D406&amp;B406</f>
        <v/>
      </c>
      <c r="B406" s="181"/>
      <c r="C406" s="8" t="str">
        <f>IF(BS_CONTROLE[[#This Row],[DATA]]="","",WEEKNUM(BS_CONTROLE[[#This Row],[DATA]]))</f>
        <v/>
      </c>
      <c r="D406" s="56"/>
      <c r="E406" s="151">
        <v>401</v>
      </c>
      <c r="F406" s="182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08"/>
      <c r="W406" s="183"/>
      <c r="X406" s="56"/>
      <c r="Y406" s="166"/>
      <c r="Z406" s="166"/>
      <c r="AA406" s="150"/>
      <c r="AB406" s="75"/>
      <c r="AC406" s="75"/>
      <c r="AD406" s="183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4" t="str">
        <f>IF(BS_CONTROLE[[#This Row],[Local - Partida]]=0, "-", BS_CONTROLE[[#This Row],[Local - Partida]])</f>
        <v>-</v>
      </c>
      <c r="AL406" s="324" t="str">
        <f>IF(BS_CONTROLE[[#This Row],[Local - Encerramento]]=0, "-", BS_CONTROLE[[#This Row],[Local - Encerramento]])</f>
        <v>-</v>
      </c>
      <c r="AM406" s="324" t="str">
        <f>IF(BS_CONTROLE[[#This Row],[Entre - Estações]]=0, "-", BS_CONTROLE[[#This Row],[Entre - Estações]])</f>
        <v>-</v>
      </c>
      <c r="AN406" s="324" t="str">
        <f>IF(BS_CONTROLE[[#This Row],[SB]]=0, "-", BS_CONTROLE[[#This Row],[SB]])</f>
        <v>-</v>
      </c>
      <c r="AO406" s="325" t="str">
        <f>IF(BS_CONTROLE[[#This Row],[SUB]]=0, "-", BS_CONTROLE[[#This Row],[SUB]])</f>
        <v>-</v>
      </c>
      <c r="AP406" s="326" t="str">
        <f>IF(BS_CONTROLE[[#This Row],[KM - Inicio]]=0, "-", BS_CONTROLE[[#This Row],[KM - Inicio]])</f>
        <v>-</v>
      </c>
      <c r="AQ406" s="326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27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4" t="str">
        <f t="shared" si="8"/>
        <v/>
      </c>
    </row>
    <row r="407" spans="1:72" hidden="1">
      <c r="A407" s="55" t="str">
        <f>D407&amp;B407</f>
        <v/>
      </c>
      <c r="B407" s="181"/>
      <c r="C407" s="8" t="str">
        <f>IF(BS_CONTROLE[[#This Row],[DATA]]="","",WEEKNUM(BS_CONTROLE[[#This Row],[DATA]]))</f>
        <v/>
      </c>
      <c r="D407" s="56"/>
      <c r="E407" s="151">
        <v>402</v>
      </c>
      <c r="F407" s="182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08"/>
      <c r="W407" s="183"/>
      <c r="X407" s="56"/>
      <c r="Y407" s="166"/>
      <c r="Z407" s="166"/>
      <c r="AA407" s="150"/>
      <c r="AB407" s="75"/>
      <c r="AC407" s="75"/>
      <c r="AD407" s="183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4" t="str">
        <f>IF(BS_CONTROLE[[#This Row],[Local - Partida]]=0, "-", BS_CONTROLE[[#This Row],[Local - Partida]])</f>
        <v>-</v>
      </c>
      <c r="AL407" s="324" t="str">
        <f>IF(BS_CONTROLE[[#This Row],[Local - Encerramento]]=0, "-", BS_CONTROLE[[#This Row],[Local - Encerramento]])</f>
        <v>-</v>
      </c>
      <c r="AM407" s="324" t="str">
        <f>IF(BS_CONTROLE[[#This Row],[Entre - Estações]]=0, "-", BS_CONTROLE[[#This Row],[Entre - Estações]])</f>
        <v>-</v>
      </c>
      <c r="AN407" s="324" t="str">
        <f>IF(BS_CONTROLE[[#This Row],[SB]]=0, "-", BS_CONTROLE[[#This Row],[SB]])</f>
        <v>-</v>
      </c>
      <c r="AO407" s="325" t="str">
        <f>IF(BS_CONTROLE[[#This Row],[SUB]]=0, "-", BS_CONTROLE[[#This Row],[SUB]])</f>
        <v>-</v>
      </c>
      <c r="AP407" s="326" t="str">
        <f>IF(BS_CONTROLE[[#This Row],[KM - Inicio]]=0, "-", BS_CONTROLE[[#This Row],[KM - Inicio]])</f>
        <v>-</v>
      </c>
      <c r="AQ407" s="326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27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4" t="str">
        <f t="shared" si="8"/>
        <v/>
      </c>
    </row>
    <row r="408" spans="1:72" hidden="1">
      <c r="A408" s="55" t="str">
        <f>D408&amp;B408</f>
        <v/>
      </c>
      <c r="B408" s="181"/>
      <c r="C408" s="8" t="str">
        <f>IF(BS_CONTROLE[[#This Row],[DATA]]="","",WEEKNUM(BS_CONTROLE[[#This Row],[DATA]]))</f>
        <v/>
      </c>
      <c r="D408" s="56"/>
      <c r="E408" s="151">
        <v>403</v>
      </c>
      <c r="F408" s="182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08"/>
      <c r="W408" s="183"/>
      <c r="X408" s="56"/>
      <c r="Y408" s="166"/>
      <c r="Z408" s="166"/>
      <c r="AA408" s="150"/>
      <c r="AB408" s="75"/>
      <c r="AC408" s="75"/>
      <c r="AD408" s="183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4" t="str">
        <f>IF(BS_CONTROLE[[#This Row],[Local - Partida]]=0, "-", BS_CONTROLE[[#This Row],[Local - Partida]])</f>
        <v>-</v>
      </c>
      <c r="AL408" s="324" t="str">
        <f>IF(BS_CONTROLE[[#This Row],[Local - Encerramento]]=0, "-", BS_CONTROLE[[#This Row],[Local - Encerramento]])</f>
        <v>-</v>
      </c>
      <c r="AM408" s="324" t="str">
        <f>IF(BS_CONTROLE[[#This Row],[Entre - Estações]]=0, "-", BS_CONTROLE[[#This Row],[Entre - Estações]])</f>
        <v>-</v>
      </c>
      <c r="AN408" s="324" t="str">
        <f>IF(BS_CONTROLE[[#This Row],[SB]]=0, "-", BS_CONTROLE[[#This Row],[SB]])</f>
        <v>-</v>
      </c>
      <c r="AO408" s="325" t="str">
        <f>IF(BS_CONTROLE[[#This Row],[SUB]]=0, "-", BS_CONTROLE[[#This Row],[SUB]])</f>
        <v>-</v>
      </c>
      <c r="AP408" s="326" t="str">
        <f>IF(BS_CONTROLE[[#This Row],[KM - Inicio]]=0, "-", BS_CONTROLE[[#This Row],[KM - Inicio]])</f>
        <v>-</v>
      </c>
      <c r="AQ408" s="326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27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4" t="str">
        <f t="shared" si="8"/>
        <v/>
      </c>
    </row>
    <row r="409" spans="1:72" hidden="1">
      <c r="A409" s="55" t="str">
        <f>D409&amp;B409</f>
        <v/>
      </c>
      <c r="B409" s="181"/>
      <c r="C409" s="8" t="str">
        <f>IF(BS_CONTROLE[[#This Row],[DATA]]="","",WEEKNUM(BS_CONTROLE[[#This Row],[DATA]]))</f>
        <v/>
      </c>
      <c r="D409" s="56"/>
      <c r="E409" s="151">
        <v>404</v>
      </c>
      <c r="F409" s="182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08"/>
      <c r="W409" s="183"/>
      <c r="X409" s="56"/>
      <c r="Y409" s="166"/>
      <c r="Z409" s="166"/>
      <c r="AA409" s="150"/>
      <c r="AB409" s="75"/>
      <c r="AC409" s="75"/>
      <c r="AD409" s="183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4" t="str">
        <f>IF(BS_CONTROLE[[#This Row],[Local - Partida]]=0, "-", BS_CONTROLE[[#This Row],[Local - Partida]])</f>
        <v>-</v>
      </c>
      <c r="AL409" s="324" t="str">
        <f>IF(BS_CONTROLE[[#This Row],[Local - Encerramento]]=0, "-", BS_CONTROLE[[#This Row],[Local - Encerramento]])</f>
        <v>-</v>
      </c>
      <c r="AM409" s="324" t="str">
        <f>IF(BS_CONTROLE[[#This Row],[Entre - Estações]]=0, "-", BS_CONTROLE[[#This Row],[Entre - Estações]])</f>
        <v>-</v>
      </c>
      <c r="AN409" s="324" t="str">
        <f>IF(BS_CONTROLE[[#This Row],[SB]]=0, "-", BS_CONTROLE[[#This Row],[SB]])</f>
        <v>-</v>
      </c>
      <c r="AO409" s="325" t="str">
        <f>IF(BS_CONTROLE[[#This Row],[SUB]]=0, "-", BS_CONTROLE[[#This Row],[SUB]])</f>
        <v>-</v>
      </c>
      <c r="AP409" s="326" t="str">
        <f>IF(BS_CONTROLE[[#This Row],[KM - Inicio]]=0, "-", BS_CONTROLE[[#This Row],[KM - Inicio]])</f>
        <v>-</v>
      </c>
      <c r="AQ409" s="326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27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4" t="str">
        <f t="shared" si="8"/>
        <v/>
      </c>
    </row>
    <row r="410" spans="1:72" hidden="1">
      <c r="A410" s="55" t="str">
        <f>D410&amp;B410</f>
        <v/>
      </c>
      <c r="B410" s="181"/>
      <c r="C410" s="8" t="str">
        <f>IF(BS_CONTROLE[[#This Row],[DATA]]="","",WEEKNUM(BS_CONTROLE[[#This Row],[DATA]]))</f>
        <v/>
      </c>
      <c r="D410" s="56"/>
      <c r="E410" s="151">
        <v>405</v>
      </c>
      <c r="F410" s="182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08"/>
      <c r="W410" s="183"/>
      <c r="X410" s="56"/>
      <c r="Y410" s="166"/>
      <c r="Z410" s="166"/>
      <c r="AA410" s="150"/>
      <c r="AB410" s="75"/>
      <c r="AC410" s="75"/>
      <c r="AD410" s="183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4" t="str">
        <f>IF(BS_CONTROLE[[#This Row],[Local - Partida]]=0, "-", BS_CONTROLE[[#This Row],[Local - Partida]])</f>
        <v>-</v>
      </c>
      <c r="AL410" s="324" t="str">
        <f>IF(BS_CONTROLE[[#This Row],[Local - Encerramento]]=0, "-", BS_CONTROLE[[#This Row],[Local - Encerramento]])</f>
        <v>-</v>
      </c>
      <c r="AM410" s="324" t="str">
        <f>IF(BS_CONTROLE[[#This Row],[Entre - Estações]]=0, "-", BS_CONTROLE[[#This Row],[Entre - Estações]])</f>
        <v>-</v>
      </c>
      <c r="AN410" s="324" t="str">
        <f>IF(BS_CONTROLE[[#This Row],[SB]]=0, "-", BS_CONTROLE[[#This Row],[SB]])</f>
        <v>-</v>
      </c>
      <c r="AO410" s="325" t="str">
        <f>IF(BS_CONTROLE[[#This Row],[SUB]]=0, "-", BS_CONTROLE[[#This Row],[SUB]])</f>
        <v>-</v>
      </c>
      <c r="AP410" s="326" t="str">
        <f>IF(BS_CONTROLE[[#This Row],[KM - Inicio]]=0, "-", BS_CONTROLE[[#This Row],[KM - Inicio]])</f>
        <v>-</v>
      </c>
      <c r="AQ410" s="326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27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4" t="str">
        <f t="shared" si="8"/>
        <v/>
      </c>
    </row>
    <row r="411" spans="1:72" hidden="1">
      <c r="A411" s="55" t="str">
        <f>D411&amp;B411</f>
        <v/>
      </c>
      <c r="B411" s="181"/>
      <c r="C411" s="8" t="str">
        <f>IF(BS_CONTROLE[[#This Row],[DATA]]="","",WEEKNUM(BS_CONTROLE[[#This Row],[DATA]]))</f>
        <v/>
      </c>
      <c r="D411" s="56"/>
      <c r="E411" s="151">
        <v>406</v>
      </c>
      <c r="F411" s="182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08"/>
      <c r="W411" s="183"/>
      <c r="X411" s="56"/>
      <c r="Y411" s="166"/>
      <c r="Z411" s="166"/>
      <c r="AA411" s="150"/>
      <c r="AB411" s="75"/>
      <c r="AC411" s="75"/>
      <c r="AD411" s="183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4" t="str">
        <f>IF(BS_CONTROLE[[#This Row],[Local - Partida]]=0, "-", BS_CONTROLE[[#This Row],[Local - Partida]])</f>
        <v>-</v>
      </c>
      <c r="AL411" s="324" t="str">
        <f>IF(BS_CONTROLE[[#This Row],[Local - Encerramento]]=0, "-", BS_CONTROLE[[#This Row],[Local - Encerramento]])</f>
        <v>-</v>
      </c>
      <c r="AM411" s="324" t="str">
        <f>IF(BS_CONTROLE[[#This Row],[Entre - Estações]]=0, "-", BS_CONTROLE[[#This Row],[Entre - Estações]])</f>
        <v>-</v>
      </c>
      <c r="AN411" s="324" t="str">
        <f>IF(BS_CONTROLE[[#This Row],[SB]]=0, "-", BS_CONTROLE[[#This Row],[SB]])</f>
        <v>-</v>
      </c>
      <c r="AO411" s="325" t="str">
        <f>IF(BS_CONTROLE[[#This Row],[SUB]]=0, "-", BS_CONTROLE[[#This Row],[SUB]])</f>
        <v>-</v>
      </c>
      <c r="AP411" s="326" t="str">
        <f>IF(BS_CONTROLE[[#This Row],[KM - Inicio]]=0, "-", BS_CONTROLE[[#This Row],[KM - Inicio]])</f>
        <v>-</v>
      </c>
      <c r="AQ411" s="326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27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4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1"/>
      <c r="C412" s="8" t="str">
        <f>IF(BS_CONTROLE[[#This Row],[DATA]]="","",WEEKNUM(BS_CONTROLE[[#This Row],[DATA]]))</f>
        <v/>
      </c>
      <c r="D412" s="56"/>
      <c r="E412" s="151">
        <v>407</v>
      </c>
      <c r="F412" s="182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08"/>
      <c r="W412" s="183"/>
      <c r="X412" s="56"/>
      <c r="Y412" s="166"/>
      <c r="Z412" s="166"/>
      <c r="AA412" s="150"/>
      <c r="AB412" s="75"/>
      <c r="AC412" s="75"/>
      <c r="AD412" s="183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4" t="str">
        <f>IF(BS_CONTROLE[[#This Row],[Local - Partida]]=0, "-", BS_CONTROLE[[#This Row],[Local - Partida]])</f>
        <v>-</v>
      </c>
      <c r="AL412" s="324" t="str">
        <f>IF(BS_CONTROLE[[#This Row],[Local - Encerramento]]=0, "-", BS_CONTROLE[[#This Row],[Local - Encerramento]])</f>
        <v>-</v>
      </c>
      <c r="AM412" s="324" t="str">
        <f>IF(BS_CONTROLE[[#This Row],[Entre - Estações]]=0, "-", BS_CONTROLE[[#This Row],[Entre - Estações]])</f>
        <v>-</v>
      </c>
      <c r="AN412" s="324" t="str">
        <f>IF(BS_CONTROLE[[#This Row],[SB]]=0, "-", BS_CONTROLE[[#This Row],[SB]])</f>
        <v>-</v>
      </c>
      <c r="AO412" s="325" t="str">
        <f>IF(BS_CONTROLE[[#This Row],[SUB]]=0, "-", BS_CONTROLE[[#This Row],[SUB]])</f>
        <v>-</v>
      </c>
      <c r="AP412" s="326" t="str">
        <f>IF(BS_CONTROLE[[#This Row],[KM - Inicio]]=0, "-", BS_CONTROLE[[#This Row],[KM - Inicio]])</f>
        <v>-</v>
      </c>
      <c r="AQ412" s="326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27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4" t="str">
        <f t="shared" si="9"/>
        <v/>
      </c>
    </row>
    <row r="413" spans="1:72" hidden="1">
      <c r="A413" s="55" t="str">
        <f>D413&amp;B413</f>
        <v/>
      </c>
      <c r="B413" s="181"/>
      <c r="C413" s="8" t="str">
        <f>IF(BS_CONTROLE[[#This Row],[DATA]]="","",WEEKNUM(BS_CONTROLE[[#This Row],[DATA]]))</f>
        <v/>
      </c>
      <c r="D413" s="56"/>
      <c r="E413" s="151">
        <v>408</v>
      </c>
      <c r="F413" s="182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08"/>
      <c r="W413" s="183"/>
      <c r="X413" s="56"/>
      <c r="Y413" s="166"/>
      <c r="Z413" s="166"/>
      <c r="AA413" s="150"/>
      <c r="AB413" s="75"/>
      <c r="AC413" s="75"/>
      <c r="AD413" s="183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4" t="str">
        <f>IF(BS_CONTROLE[[#This Row],[Local - Partida]]=0, "-", BS_CONTROLE[[#This Row],[Local - Partida]])</f>
        <v>-</v>
      </c>
      <c r="AL413" s="324" t="str">
        <f>IF(BS_CONTROLE[[#This Row],[Local - Encerramento]]=0, "-", BS_CONTROLE[[#This Row],[Local - Encerramento]])</f>
        <v>-</v>
      </c>
      <c r="AM413" s="324" t="str">
        <f>IF(BS_CONTROLE[[#This Row],[Entre - Estações]]=0, "-", BS_CONTROLE[[#This Row],[Entre - Estações]])</f>
        <v>-</v>
      </c>
      <c r="AN413" s="324" t="str">
        <f>IF(BS_CONTROLE[[#This Row],[SB]]=0, "-", BS_CONTROLE[[#This Row],[SB]])</f>
        <v>-</v>
      </c>
      <c r="AO413" s="325" t="str">
        <f>IF(BS_CONTROLE[[#This Row],[SUB]]=0, "-", BS_CONTROLE[[#This Row],[SUB]])</f>
        <v>-</v>
      </c>
      <c r="AP413" s="326" t="str">
        <f>IF(BS_CONTROLE[[#This Row],[KM - Inicio]]=0, "-", BS_CONTROLE[[#This Row],[KM - Inicio]])</f>
        <v>-</v>
      </c>
      <c r="AQ413" s="326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27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4" t="str">
        <f t="shared" si="9"/>
        <v/>
      </c>
    </row>
    <row r="414" spans="1:72" hidden="1">
      <c r="A414" s="55" t="str">
        <f>D414&amp;B414</f>
        <v/>
      </c>
      <c r="B414" s="181"/>
      <c r="C414" s="8" t="str">
        <f>IF(BS_CONTROLE[[#This Row],[DATA]]="","",WEEKNUM(BS_CONTROLE[[#This Row],[DATA]]))</f>
        <v/>
      </c>
      <c r="D414" s="56"/>
      <c r="E414" s="151">
        <v>409</v>
      </c>
      <c r="F414" s="182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08"/>
      <c r="W414" s="183"/>
      <c r="X414" s="56"/>
      <c r="Y414" s="166"/>
      <c r="Z414" s="166"/>
      <c r="AA414" s="150"/>
      <c r="AB414" s="75"/>
      <c r="AC414" s="75"/>
      <c r="AD414" s="183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4" t="str">
        <f>IF(BS_CONTROLE[[#This Row],[Local - Partida]]=0, "-", BS_CONTROLE[[#This Row],[Local - Partida]])</f>
        <v>-</v>
      </c>
      <c r="AL414" s="324" t="str">
        <f>IF(BS_CONTROLE[[#This Row],[Local - Encerramento]]=0, "-", BS_CONTROLE[[#This Row],[Local - Encerramento]])</f>
        <v>-</v>
      </c>
      <c r="AM414" s="324" t="str">
        <f>IF(BS_CONTROLE[[#This Row],[Entre - Estações]]=0, "-", BS_CONTROLE[[#This Row],[Entre - Estações]])</f>
        <v>-</v>
      </c>
      <c r="AN414" s="324" t="str">
        <f>IF(BS_CONTROLE[[#This Row],[SB]]=0, "-", BS_CONTROLE[[#This Row],[SB]])</f>
        <v>-</v>
      </c>
      <c r="AO414" s="325" t="str">
        <f>IF(BS_CONTROLE[[#This Row],[SUB]]=0, "-", BS_CONTROLE[[#This Row],[SUB]])</f>
        <v>-</v>
      </c>
      <c r="AP414" s="326" t="str">
        <f>IF(BS_CONTROLE[[#This Row],[KM - Inicio]]=0, "-", BS_CONTROLE[[#This Row],[KM - Inicio]])</f>
        <v>-</v>
      </c>
      <c r="AQ414" s="326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27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4" t="str">
        <f t="shared" si="9"/>
        <v/>
      </c>
    </row>
    <row r="415" spans="1:72" hidden="1">
      <c r="A415" s="55" t="str">
        <f>D415&amp;B415</f>
        <v/>
      </c>
      <c r="B415" s="181"/>
      <c r="C415" s="8" t="str">
        <f>IF(BS_CONTROLE[[#This Row],[DATA]]="","",WEEKNUM(BS_CONTROLE[[#This Row],[DATA]]))</f>
        <v/>
      </c>
      <c r="D415" s="56"/>
      <c r="E415" s="151">
        <v>410</v>
      </c>
      <c r="F415" s="182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08"/>
      <c r="W415" s="183"/>
      <c r="X415" s="56"/>
      <c r="Y415" s="166"/>
      <c r="Z415" s="166"/>
      <c r="AA415" s="150"/>
      <c r="AB415" s="75"/>
      <c r="AC415" s="75"/>
      <c r="AD415" s="183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4" t="str">
        <f>IF(BS_CONTROLE[[#This Row],[Local - Partida]]=0, "-", BS_CONTROLE[[#This Row],[Local - Partida]])</f>
        <v>-</v>
      </c>
      <c r="AL415" s="324" t="str">
        <f>IF(BS_CONTROLE[[#This Row],[Local - Encerramento]]=0, "-", BS_CONTROLE[[#This Row],[Local - Encerramento]])</f>
        <v>-</v>
      </c>
      <c r="AM415" s="324" t="str">
        <f>IF(BS_CONTROLE[[#This Row],[Entre - Estações]]=0, "-", BS_CONTROLE[[#This Row],[Entre - Estações]])</f>
        <v>-</v>
      </c>
      <c r="AN415" s="324" t="str">
        <f>IF(BS_CONTROLE[[#This Row],[SB]]=0, "-", BS_CONTROLE[[#This Row],[SB]])</f>
        <v>-</v>
      </c>
      <c r="AO415" s="325" t="str">
        <f>IF(BS_CONTROLE[[#This Row],[SUB]]=0, "-", BS_CONTROLE[[#This Row],[SUB]])</f>
        <v>-</v>
      </c>
      <c r="AP415" s="326" t="str">
        <f>IF(BS_CONTROLE[[#This Row],[KM - Inicio]]=0, "-", BS_CONTROLE[[#This Row],[KM - Inicio]])</f>
        <v>-</v>
      </c>
      <c r="AQ415" s="326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27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4" t="str">
        <f t="shared" si="9"/>
        <v/>
      </c>
    </row>
    <row r="416" spans="1:72" hidden="1">
      <c r="A416" s="55" t="str">
        <f>D416&amp;B416</f>
        <v/>
      </c>
      <c r="B416" s="181"/>
      <c r="C416" s="8" t="str">
        <f>IF(BS_CONTROLE[[#This Row],[DATA]]="","",WEEKNUM(BS_CONTROLE[[#This Row],[DATA]]))</f>
        <v/>
      </c>
      <c r="D416" s="56"/>
      <c r="E416" s="151">
        <v>411</v>
      </c>
      <c r="F416" s="182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08"/>
      <c r="W416" s="183"/>
      <c r="X416" s="56"/>
      <c r="Y416" s="166"/>
      <c r="Z416" s="166"/>
      <c r="AA416" s="150"/>
      <c r="AB416" s="75"/>
      <c r="AC416" s="75"/>
      <c r="AD416" s="183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4" t="str">
        <f>IF(BS_CONTROLE[[#This Row],[Local - Partida]]=0, "-", BS_CONTROLE[[#This Row],[Local - Partida]])</f>
        <v>-</v>
      </c>
      <c r="AL416" s="324" t="str">
        <f>IF(BS_CONTROLE[[#This Row],[Local - Encerramento]]=0, "-", BS_CONTROLE[[#This Row],[Local - Encerramento]])</f>
        <v>-</v>
      </c>
      <c r="AM416" s="324" t="str">
        <f>IF(BS_CONTROLE[[#This Row],[Entre - Estações]]=0, "-", BS_CONTROLE[[#This Row],[Entre - Estações]])</f>
        <v>-</v>
      </c>
      <c r="AN416" s="324" t="str">
        <f>IF(BS_CONTROLE[[#This Row],[SB]]=0, "-", BS_CONTROLE[[#This Row],[SB]])</f>
        <v>-</v>
      </c>
      <c r="AO416" s="325" t="str">
        <f>IF(BS_CONTROLE[[#This Row],[SUB]]=0, "-", BS_CONTROLE[[#This Row],[SUB]])</f>
        <v>-</v>
      </c>
      <c r="AP416" s="326" t="str">
        <f>IF(BS_CONTROLE[[#This Row],[KM - Inicio]]=0, "-", BS_CONTROLE[[#This Row],[KM - Inicio]])</f>
        <v>-</v>
      </c>
      <c r="AQ416" s="326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27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4" t="str">
        <f t="shared" si="9"/>
        <v/>
      </c>
    </row>
    <row r="417" spans="1:72" hidden="1">
      <c r="A417" s="55" t="str">
        <f>D417&amp;B417</f>
        <v/>
      </c>
      <c r="B417" s="181"/>
      <c r="C417" s="8" t="str">
        <f>IF(BS_CONTROLE[[#This Row],[DATA]]="","",WEEKNUM(BS_CONTROLE[[#This Row],[DATA]]))</f>
        <v/>
      </c>
      <c r="D417" s="56"/>
      <c r="E417" s="151">
        <v>412</v>
      </c>
      <c r="F417" s="182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08"/>
      <c r="W417" s="183"/>
      <c r="X417" s="56"/>
      <c r="Y417" s="166"/>
      <c r="Z417" s="166"/>
      <c r="AA417" s="150"/>
      <c r="AB417" s="75"/>
      <c r="AC417" s="75"/>
      <c r="AD417" s="183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4" t="str">
        <f>IF(BS_CONTROLE[[#This Row],[Local - Partida]]=0, "-", BS_CONTROLE[[#This Row],[Local - Partida]])</f>
        <v>-</v>
      </c>
      <c r="AL417" s="324" t="str">
        <f>IF(BS_CONTROLE[[#This Row],[Local - Encerramento]]=0, "-", BS_CONTROLE[[#This Row],[Local - Encerramento]])</f>
        <v>-</v>
      </c>
      <c r="AM417" s="324" t="str">
        <f>IF(BS_CONTROLE[[#This Row],[Entre - Estações]]=0, "-", BS_CONTROLE[[#This Row],[Entre - Estações]])</f>
        <v>-</v>
      </c>
      <c r="AN417" s="324" t="str">
        <f>IF(BS_CONTROLE[[#This Row],[SB]]=0, "-", BS_CONTROLE[[#This Row],[SB]])</f>
        <v>-</v>
      </c>
      <c r="AO417" s="325" t="str">
        <f>IF(BS_CONTROLE[[#This Row],[SUB]]=0, "-", BS_CONTROLE[[#This Row],[SUB]])</f>
        <v>-</v>
      </c>
      <c r="AP417" s="326" t="str">
        <f>IF(BS_CONTROLE[[#This Row],[KM - Inicio]]=0, "-", BS_CONTROLE[[#This Row],[KM - Inicio]])</f>
        <v>-</v>
      </c>
      <c r="AQ417" s="326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27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4" t="str">
        <f t="shared" si="9"/>
        <v/>
      </c>
    </row>
    <row r="418" spans="1:72" hidden="1">
      <c r="A418" s="55" t="str">
        <f>D418&amp;B418</f>
        <v/>
      </c>
      <c r="B418" s="181"/>
      <c r="C418" s="8" t="str">
        <f>IF(BS_CONTROLE[[#This Row],[DATA]]="","",WEEKNUM(BS_CONTROLE[[#This Row],[DATA]]))</f>
        <v/>
      </c>
      <c r="D418" s="56"/>
      <c r="E418" s="151">
        <v>413</v>
      </c>
      <c r="F418" s="182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08"/>
      <c r="W418" s="183"/>
      <c r="X418" s="56"/>
      <c r="Y418" s="166"/>
      <c r="Z418" s="166"/>
      <c r="AA418" s="150"/>
      <c r="AB418" s="75"/>
      <c r="AC418" s="75"/>
      <c r="AD418" s="183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4" t="str">
        <f>IF(BS_CONTROLE[[#This Row],[Local - Partida]]=0, "-", BS_CONTROLE[[#This Row],[Local - Partida]])</f>
        <v>-</v>
      </c>
      <c r="AL418" s="324" t="str">
        <f>IF(BS_CONTROLE[[#This Row],[Local - Encerramento]]=0, "-", BS_CONTROLE[[#This Row],[Local - Encerramento]])</f>
        <v>-</v>
      </c>
      <c r="AM418" s="324" t="str">
        <f>IF(BS_CONTROLE[[#This Row],[Entre - Estações]]=0, "-", BS_CONTROLE[[#This Row],[Entre - Estações]])</f>
        <v>-</v>
      </c>
      <c r="AN418" s="324" t="str">
        <f>IF(BS_CONTROLE[[#This Row],[SB]]=0, "-", BS_CONTROLE[[#This Row],[SB]])</f>
        <v>-</v>
      </c>
      <c r="AO418" s="325" t="str">
        <f>IF(BS_CONTROLE[[#This Row],[SUB]]=0, "-", BS_CONTROLE[[#This Row],[SUB]])</f>
        <v>-</v>
      </c>
      <c r="AP418" s="326" t="str">
        <f>IF(BS_CONTROLE[[#This Row],[KM - Inicio]]=0, "-", BS_CONTROLE[[#This Row],[KM - Inicio]])</f>
        <v>-</v>
      </c>
      <c r="AQ418" s="326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27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4" t="str">
        <f t="shared" si="9"/>
        <v/>
      </c>
    </row>
    <row r="419" spans="1:72" hidden="1">
      <c r="A419" s="55" t="str">
        <f>D419&amp;B419</f>
        <v/>
      </c>
      <c r="B419" s="181"/>
      <c r="C419" s="8" t="str">
        <f>IF(BS_CONTROLE[[#This Row],[DATA]]="","",WEEKNUM(BS_CONTROLE[[#This Row],[DATA]]))</f>
        <v/>
      </c>
      <c r="D419" s="56"/>
      <c r="E419" s="151">
        <v>414</v>
      </c>
      <c r="F419" s="182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08"/>
      <c r="W419" s="183"/>
      <c r="X419" s="56"/>
      <c r="Y419" s="166"/>
      <c r="Z419" s="166"/>
      <c r="AA419" s="150"/>
      <c r="AB419" s="75"/>
      <c r="AC419" s="75"/>
      <c r="AD419" s="183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4" t="str">
        <f>IF(BS_CONTROLE[[#This Row],[Local - Partida]]=0, "-", BS_CONTROLE[[#This Row],[Local - Partida]])</f>
        <v>-</v>
      </c>
      <c r="AL419" s="324" t="str">
        <f>IF(BS_CONTROLE[[#This Row],[Local - Encerramento]]=0, "-", BS_CONTROLE[[#This Row],[Local - Encerramento]])</f>
        <v>-</v>
      </c>
      <c r="AM419" s="324" t="str">
        <f>IF(BS_CONTROLE[[#This Row],[Entre - Estações]]=0, "-", BS_CONTROLE[[#This Row],[Entre - Estações]])</f>
        <v>-</v>
      </c>
      <c r="AN419" s="324" t="str">
        <f>IF(BS_CONTROLE[[#This Row],[SB]]=0, "-", BS_CONTROLE[[#This Row],[SB]])</f>
        <v>-</v>
      </c>
      <c r="AO419" s="325" t="str">
        <f>IF(BS_CONTROLE[[#This Row],[SUB]]=0, "-", BS_CONTROLE[[#This Row],[SUB]])</f>
        <v>-</v>
      </c>
      <c r="AP419" s="326" t="str">
        <f>IF(BS_CONTROLE[[#This Row],[KM - Inicio]]=0, "-", BS_CONTROLE[[#This Row],[KM - Inicio]])</f>
        <v>-</v>
      </c>
      <c r="AQ419" s="326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27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4" t="str">
        <f t="shared" si="9"/>
        <v/>
      </c>
    </row>
    <row r="420" spans="1:72" hidden="1">
      <c r="A420" s="55" t="str">
        <f>D420&amp;B420</f>
        <v/>
      </c>
      <c r="B420" s="181"/>
      <c r="C420" s="8" t="str">
        <f>IF(BS_CONTROLE[[#This Row],[DATA]]="","",WEEKNUM(BS_CONTROLE[[#This Row],[DATA]]))</f>
        <v/>
      </c>
      <c r="D420" s="56"/>
      <c r="E420" s="151">
        <v>415</v>
      </c>
      <c r="F420" s="182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08"/>
      <c r="W420" s="183"/>
      <c r="X420" s="56"/>
      <c r="Y420" s="166"/>
      <c r="Z420" s="166"/>
      <c r="AA420" s="150"/>
      <c r="AB420" s="75"/>
      <c r="AC420" s="75"/>
      <c r="AD420" s="183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4" t="str">
        <f>IF(BS_CONTROLE[[#This Row],[Local - Partida]]=0, "-", BS_CONTROLE[[#This Row],[Local - Partida]])</f>
        <v>-</v>
      </c>
      <c r="AL420" s="324" t="str">
        <f>IF(BS_CONTROLE[[#This Row],[Local - Encerramento]]=0, "-", BS_CONTROLE[[#This Row],[Local - Encerramento]])</f>
        <v>-</v>
      </c>
      <c r="AM420" s="324" t="str">
        <f>IF(BS_CONTROLE[[#This Row],[Entre - Estações]]=0, "-", BS_CONTROLE[[#This Row],[Entre - Estações]])</f>
        <v>-</v>
      </c>
      <c r="AN420" s="324" t="str">
        <f>IF(BS_CONTROLE[[#This Row],[SB]]=0, "-", BS_CONTROLE[[#This Row],[SB]])</f>
        <v>-</v>
      </c>
      <c r="AO420" s="325" t="str">
        <f>IF(BS_CONTROLE[[#This Row],[SUB]]=0, "-", BS_CONTROLE[[#This Row],[SUB]])</f>
        <v>-</v>
      </c>
      <c r="AP420" s="326" t="str">
        <f>IF(BS_CONTROLE[[#This Row],[KM - Inicio]]=0, "-", BS_CONTROLE[[#This Row],[KM - Inicio]])</f>
        <v>-</v>
      </c>
      <c r="AQ420" s="326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27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4" t="str">
        <f t="shared" si="9"/>
        <v/>
      </c>
    </row>
    <row r="421" spans="1:72" hidden="1">
      <c r="A421" s="55" t="str">
        <f>D421&amp;B421</f>
        <v/>
      </c>
      <c r="B421" s="181"/>
      <c r="C421" s="8" t="str">
        <f>IF(BS_CONTROLE[[#This Row],[DATA]]="","",WEEKNUM(BS_CONTROLE[[#This Row],[DATA]]))</f>
        <v/>
      </c>
      <c r="D421" s="56"/>
      <c r="E421" s="236">
        <v>416</v>
      </c>
      <c r="F421" s="182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08"/>
      <c r="W421" s="183"/>
      <c r="X421" s="56"/>
      <c r="Y421" s="166"/>
      <c r="Z421" s="166"/>
      <c r="AA421" s="150"/>
      <c r="AB421" s="75"/>
      <c r="AC421" s="75"/>
      <c r="AD421" s="183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4" t="str">
        <f>IF(BS_CONTROLE[[#This Row],[Local - Partida]]=0, "-", BS_CONTROLE[[#This Row],[Local - Partida]])</f>
        <v>-</v>
      </c>
      <c r="AL421" s="324" t="str">
        <f>IF(BS_CONTROLE[[#This Row],[Local - Encerramento]]=0, "-", BS_CONTROLE[[#This Row],[Local - Encerramento]])</f>
        <v>-</v>
      </c>
      <c r="AM421" s="324" t="str">
        <f>IF(BS_CONTROLE[[#This Row],[Entre - Estações]]=0, "-", BS_CONTROLE[[#This Row],[Entre - Estações]])</f>
        <v>-</v>
      </c>
      <c r="AN421" s="324" t="str">
        <f>IF(BS_CONTROLE[[#This Row],[SB]]=0, "-", BS_CONTROLE[[#This Row],[SB]])</f>
        <v>-</v>
      </c>
      <c r="AO421" s="325" t="str">
        <f>IF(BS_CONTROLE[[#This Row],[SUB]]=0, "-", BS_CONTROLE[[#This Row],[SUB]])</f>
        <v>-</v>
      </c>
      <c r="AP421" s="326" t="str">
        <f>IF(BS_CONTROLE[[#This Row],[KM - Inicio]]=0, "-", BS_CONTROLE[[#This Row],[KM - Inicio]])</f>
        <v>-</v>
      </c>
      <c r="AQ421" s="326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27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4" t="str">
        <f t="shared" si="9"/>
        <v/>
      </c>
    </row>
    <row r="422" spans="1:72" hidden="1">
      <c r="A422" s="55" t="str">
        <f>D422&amp;B422</f>
        <v/>
      </c>
      <c r="B422" s="181"/>
      <c r="C422" s="8" t="str">
        <f>IF(BS_CONTROLE[[#This Row],[DATA]]="","",WEEKNUM(BS_CONTROLE[[#This Row],[DATA]]))</f>
        <v/>
      </c>
      <c r="D422" s="56"/>
      <c r="E422" s="151">
        <v>417</v>
      </c>
      <c r="F422" s="182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08"/>
      <c r="W422" s="183"/>
      <c r="X422" s="56"/>
      <c r="Y422" s="166"/>
      <c r="Z422" s="166"/>
      <c r="AA422" s="150"/>
      <c r="AB422" s="75"/>
      <c r="AC422" s="75"/>
      <c r="AD422" s="183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4" t="str">
        <f>IF(BS_CONTROLE[[#This Row],[Local - Partida]]=0, "-", BS_CONTROLE[[#This Row],[Local - Partida]])</f>
        <v>-</v>
      </c>
      <c r="AL422" s="324" t="str">
        <f>IF(BS_CONTROLE[[#This Row],[Local - Encerramento]]=0, "-", BS_CONTROLE[[#This Row],[Local - Encerramento]])</f>
        <v>-</v>
      </c>
      <c r="AM422" s="324" t="str">
        <f>IF(BS_CONTROLE[[#This Row],[Entre - Estações]]=0, "-", BS_CONTROLE[[#This Row],[Entre - Estações]])</f>
        <v>-</v>
      </c>
      <c r="AN422" s="324" t="str">
        <f>IF(BS_CONTROLE[[#This Row],[SB]]=0, "-", BS_CONTROLE[[#This Row],[SB]])</f>
        <v>-</v>
      </c>
      <c r="AO422" s="325" t="str">
        <f>IF(BS_CONTROLE[[#This Row],[SUB]]=0, "-", BS_CONTROLE[[#This Row],[SUB]])</f>
        <v>-</v>
      </c>
      <c r="AP422" s="326" t="str">
        <f>IF(BS_CONTROLE[[#This Row],[KM - Inicio]]=0, "-", BS_CONTROLE[[#This Row],[KM - Inicio]])</f>
        <v>-</v>
      </c>
      <c r="AQ422" s="326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27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4" t="str">
        <f t="shared" si="9"/>
        <v/>
      </c>
    </row>
    <row r="423" spans="1:72" hidden="1">
      <c r="A423" s="55" t="str">
        <f>D423&amp;B423</f>
        <v/>
      </c>
      <c r="B423" s="181"/>
      <c r="C423" s="8" t="str">
        <f>IF(BS_CONTROLE[[#This Row],[DATA]]="","",WEEKNUM(BS_CONTROLE[[#This Row],[DATA]]))</f>
        <v/>
      </c>
      <c r="D423" s="56"/>
      <c r="E423" s="236">
        <v>418</v>
      </c>
      <c r="F423" s="182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08"/>
      <c r="W423" s="183"/>
      <c r="X423" s="56"/>
      <c r="Y423" s="166"/>
      <c r="Z423" s="166"/>
      <c r="AA423" s="150"/>
      <c r="AB423" s="75"/>
      <c r="AC423" s="75"/>
      <c r="AD423" s="183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4" t="str">
        <f>IF(BS_CONTROLE[[#This Row],[Local - Partida]]=0, "-", BS_CONTROLE[[#This Row],[Local - Partida]])</f>
        <v>-</v>
      </c>
      <c r="AL423" s="324" t="str">
        <f>IF(BS_CONTROLE[[#This Row],[Local - Encerramento]]=0, "-", BS_CONTROLE[[#This Row],[Local - Encerramento]])</f>
        <v>-</v>
      </c>
      <c r="AM423" s="324" t="str">
        <f>IF(BS_CONTROLE[[#This Row],[Entre - Estações]]=0, "-", BS_CONTROLE[[#This Row],[Entre - Estações]])</f>
        <v>-</v>
      </c>
      <c r="AN423" s="324" t="str">
        <f>IF(BS_CONTROLE[[#This Row],[SB]]=0, "-", BS_CONTROLE[[#This Row],[SB]])</f>
        <v>-</v>
      </c>
      <c r="AO423" s="325" t="str">
        <f>IF(BS_CONTROLE[[#This Row],[SUB]]=0, "-", BS_CONTROLE[[#This Row],[SUB]])</f>
        <v>-</v>
      </c>
      <c r="AP423" s="326" t="str">
        <f>IF(BS_CONTROLE[[#This Row],[KM - Inicio]]=0, "-", BS_CONTROLE[[#This Row],[KM - Inicio]])</f>
        <v>-</v>
      </c>
      <c r="AQ423" s="326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27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4" t="str">
        <f t="shared" si="9"/>
        <v/>
      </c>
    </row>
    <row r="424" spans="1:72" hidden="1">
      <c r="A424" s="55" t="str">
        <f>D424&amp;B424</f>
        <v/>
      </c>
      <c r="B424" s="181"/>
      <c r="C424" s="8" t="str">
        <f>IF(BS_CONTROLE[[#This Row],[DATA]]="","",WEEKNUM(BS_CONTROLE[[#This Row],[DATA]]))</f>
        <v/>
      </c>
      <c r="D424" s="56"/>
      <c r="E424" s="151">
        <v>419</v>
      </c>
      <c r="F424" s="182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08"/>
      <c r="W424" s="183"/>
      <c r="X424" s="56"/>
      <c r="Y424" s="166"/>
      <c r="Z424" s="166"/>
      <c r="AA424" s="150"/>
      <c r="AB424" s="75"/>
      <c r="AC424" s="75"/>
      <c r="AD424" s="183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4" t="str">
        <f>IF(BS_CONTROLE[[#This Row],[Local - Partida]]=0, "-", BS_CONTROLE[[#This Row],[Local - Partida]])</f>
        <v>-</v>
      </c>
      <c r="AL424" s="324" t="str">
        <f>IF(BS_CONTROLE[[#This Row],[Local - Encerramento]]=0, "-", BS_CONTROLE[[#This Row],[Local - Encerramento]])</f>
        <v>-</v>
      </c>
      <c r="AM424" s="324" t="str">
        <f>IF(BS_CONTROLE[[#This Row],[Entre - Estações]]=0, "-", BS_CONTROLE[[#This Row],[Entre - Estações]])</f>
        <v>-</v>
      </c>
      <c r="AN424" s="324" t="str">
        <f>IF(BS_CONTROLE[[#This Row],[SB]]=0, "-", BS_CONTROLE[[#This Row],[SB]])</f>
        <v>-</v>
      </c>
      <c r="AO424" s="325" t="str">
        <f>IF(BS_CONTROLE[[#This Row],[SUB]]=0, "-", BS_CONTROLE[[#This Row],[SUB]])</f>
        <v>-</v>
      </c>
      <c r="AP424" s="326" t="str">
        <f>IF(BS_CONTROLE[[#This Row],[KM - Inicio]]=0, "-", BS_CONTROLE[[#This Row],[KM - Inicio]])</f>
        <v>-</v>
      </c>
      <c r="AQ424" s="326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27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4" t="str">
        <f t="shared" si="9"/>
        <v/>
      </c>
    </row>
    <row r="425" spans="1:72" hidden="1">
      <c r="A425" s="55" t="str">
        <f>D425&amp;B425</f>
        <v/>
      </c>
      <c r="B425" s="181"/>
      <c r="C425" s="8" t="str">
        <f>IF(BS_CONTROLE[[#This Row],[DATA]]="","",WEEKNUM(BS_CONTROLE[[#This Row],[DATA]]))</f>
        <v/>
      </c>
      <c r="D425" s="56"/>
      <c r="E425" s="151">
        <v>420</v>
      </c>
      <c r="F425" s="182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08"/>
      <c r="W425" s="183"/>
      <c r="X425" s="56"/>
      <c r="Y425" s="166"/>
      <c r="Z425" s="166"/>
      <c r="AA425" s="150"/>
      <c r="AB425" s="75"/>
      <c r="AC425" s="75"/>
      <c r="AD425" s="183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4" t="str">
        <f>IF(BS_CONTROLE[[#This Row],[Local - Partida]]=0, "-", BS_CONTROLE[[#This Row],[Local - Partida]])</f>
        <v>-</v>
      </c>
      <c r="AL425" s="324" t="str">
        <f>IF(BS_CONTROLE[[#This Row],[Local - Encerramento]]=0, "-", BS_CONTROLE[[#This Row],[Local - Encerramento]])</f>
        <v>-</v>
      </c>
      <c r="AM425" s="324" t="str">
        <f>IF(BS_CONTROLE[[#This Row],[Entre - Estações]]=0, "-", BS_CONTROLE[[#This Row],[Entre - Estações]])</f>
        <v>-</v>
      </c>
      <c r="AN425" s="324" t="str">
        <f>IF(BS_CONTROLE[[#This Row],[SB]]=0, "-", BS_CONTROLE[[#This Row],[SB]])</f>
        <v>-</v>
      </c>
      <c r="AO425" s="325" t="str">
        <f>IF(BS_CONTROLE[[#This Row],[SUB]]=0, "-", BS_CONTROLE[[#This Row],[SUB]])</f>
        <v>-</v>
      </c>
      <c r="AP425" s="326" t="str">
        <f>IF(BS_CONTROLE[[#This Row],[KM - Inicio]]=0, "-", BS_CONTROLE[[#This Row],[KM - Inicio]])</f>
        <v>-</v>
      </c>
      <c r="AQ425" s="326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27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4" t="str">
        <f t="shared" si="9"/>
        <v/>
      </c>
    </row>
    <row r="426" spans="1:72" hidden="1">
      <c r="A426" s="55" t="str">
        <f>D426&amp;B426</f>
        <v/>
      </c>
      <c r="B426" s="181"/>
      <c r="C426" s="8" t="str">
        <f>IF(BS_CONTROLE[[#This Row],[DATA]]="","",WEEKNUM(BS_CONTROLE[[#This Row],[DATA]]))</f>
        <v/>
      </c>
      <c r="D426" s="56"/>
      <c r="E426" s="151">
        <v>421</v>
      </c>
      <c r="F426" s="182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08"/>
      <c r="W426" s="183"/>
      <c r="X426" s="56"/>
      <c r="Y426" s="166"/>
      <c r="Z426" s="166"/>
      <c r="AA426" s="150"/>
      <c r="AB426" s="75"/>
      <c r="AC426" s="75"/>
      <c r="AD426" s="183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4" t="str">
        <f>IF(BS_CONTROLE[[#This Row],[Local - Partida]]=0, "-", BS_CONTROLE[[#This Row],[Local - Partida]])</f>
        <v>-</v>
      </c>
      <c r="AL426" s="324" t="str">
        <f>IF(BS_CONTROLE[[#This Row],[Local - Encerramento]]=0, "-", BS_CONTROLE[[#This Row],[Local - Encerramento]])</f>
        <v>-</v>
      </c>
      <c r="AM426" s="324" t="str">
        <f>IF(BS_CONTROLE[[#This Row],[Entre - Estações]]=0, "-", BS_CONTROLE[[#This Row],[Entre - Estações]])</f>
        <v>-</v>
      </c>
      <c r="AN426" s="324" t="str">
        <f>IF(BS_CONTROLE[[#This Row],[SB]]=0, "-", BS_CONTROLE[[#This Row],[SB]])</f>
        <v>-</v>
      </c>
      <c r="AO426" s="325" t="str">
        <f>IF(BS_CONTROLE[[#This Row],[SUB]]=0, "-", BS_CONTROLE[[#This Row],[SUB]])</f>
        <v>-</v>
      </c>
      <c r="AP426" s="326" t="str">
        <f>IF(BS_CONTROLE[[#This Row],[KM - Inicio]]=0, "-", BS_CONTROLE[[#This Row],[KM - Inicio]])</f>
        <v>-</v>
      </c>
      <c r="AQ426" s="326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27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4" t="str">
        <f t="shared" si="9"/>
        <v/>
      </c>
    </row>
    <row r="427" spans="1:72" hidden="1">
      <c r="A427" s="55" t="str">
        <f>D427&amp;B427</f>
        <v/>
      </c>
      <c r="B427" s="181"/>
      <c r="C427" s="8" t="str">
        <f>IF(BS_CONTROLE[[#This Row],[DATA]]="","",WEEKNUM(BS_CONTROLE[[#This Row],[DATA]]))</f>
        <v/>
      </c>
      <c r="D427" s="56"/>
      <c r="E427" s="151">
        <v>422</v>
      </c>
      <c r="F427" s="182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08"/>
      <c r="W427" s="183"/>
      <c r="X427" s="56"/>
      <c r="Y427" s="166"/>
      <c r="Z427" s="166"/>
      <c r="AA427" s="150"/>
      <c r="AB427" s="75"/>
      <c r="AC427" s="75"/>
      <c r="AD427" s="183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4" t="str">
        <f>IF(BS_CONTROLE[[#This Row],[Local - Partida]]=0, "-", BS_CONTROLE[[#This Row],[Local - Partida]])</f>
        <v>-</v>
      </c>
      <c r="AL427" s="324" t="str">
        <f>IF(BS_CONTROLE[[#This Row],[Local - Encerramento]]=0, "-", BS_CONTROLE[[#This Row],[Local - Encerramento]])</f>
        <v>-</v>
      </c>
      <c r="AM427" s="324" t="str">
        <f>IF(BS_CONTROLE[[#This Row],[Entre - Estações]]=0, "-", BS_CONTROLE[[#This Row],[Entre - Estações]])</f>
        <v>-</v>
      </c>
      <c r="AN427" s="324" t="str">
        <f>IF(BS_CONTROLE[[#This Row],[SB]]=0, "-", BS_CONTROLE[[#This Row],[SB]])</f>
        <v>-</v>
      </c>
      <c r="AO427" s="325" t="str">
        <f>IF(BS_CONTROLE[[#This Row],[SUB]]=0, "-", BS_CONTROLE[[#This Row],[SUB]])</f>
        <v>-</v>
      </c>
      <c r="AP427" s="326" t="str">
        <f>IF(BS_CONTROLE[[#This Row],[KM - Inicio]]=0, "-", BS_CONTROLE[[#This Row],[KM - Inicio]])</f>
        <v>-</v>
      </c>
      <c r="AQ427" s="326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27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4" t="str">
        <f t="shared" si="9"/>
        <v/>
      </c>
    </row>
    <row r="428" spans="1:72" hidden="1">
      <c r="A428" s="55" t="str">
        <f>D428&amp;B428</f>
        <v/>
      </c>
      <c r="B428" s="181"/>
      <c r="C428" s="8" t="str">
        <f>IF(BS_CONTROLE[[#This Row],[DATA]]="","",WEEKNUM(BS_CONTROLE[[#This Row],[DATA]]))</f>
        <v/>
      </c>
      <c r="D428" s="56"/>
      <c r="E428" s="151">
        <v>423</v>
      </c>
      <c r="F428" s="182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08"/>
      <c r="W428" s="183"/>
      <c r="X428" s="56"/>
      <c r="Y428" s="166"/>
      <c r="Z428" s="166"/>
      <c r="AA428" s="150"/>
      <c r="AB428" s="75"/>
      <c r="AC428" s="75"/>
      <c r="AD428" s="183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4" t="str">
        <f>IF(BS_CONTROLE[[#This Row],[Local - Partida]]=0, "-", BS_CONTROLE[[#This Row],[Local - Partida]])</f>
        <v>-</v>
      </c>
      <c r="AL428" s="324" t="str">
        <f>IF(BS_CONTROLE[[#This Row],[Local - Encerramento]]=0, "-", BS_CONTROLE[[#This Row],[Local - Encerramento]])</f>
        <v>-</v>
      </c>
      <c r="AM428" s="324" t="str">
        <f>IF(BS_CONTROLE[[#This Row],[Entre - Estações]]=0, "-", BS_CONTROLE[[#This Row],[Entre - Estações]])</f>
        <v>-</v>
      </c>
      <c r="AN428" s="324" t="str">
        <f>IF(BS_CONTROLE[[#This Row],[SB]]=0, "-", BS_CONTROLE[[#This Row],[SB]])</f>
        <v>-</v>
      </c>
      <c r="AO428" s="325" t="str">
        <f>IF(BS_CONTROLE[[#This Row],[SUB]]=0, "-", BS_CONTROLE[[#This Row],[SUB]])</f>
        <v>-</v>
      </c>
      <c r="AP428" s="326" t="str">
        <f>IF(BS_CONTROLE[[#This Row],[KM - Inicio]]=0, "-", BS_CONTROLE[[#This Row],[KM - Inicio]])</f>
        <v>-</v>
      </c>
      <c r="AQ428" s="326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27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4" t="str">
        <f t="shared" si="9"/>
        <v/>
      </c>
    </row>
    <row r="429" spans="1:72" hidden="1">
      <c r="A429" s="55" t="str">
        <f>D429&amp;B429</f>
        <v/>
      </c>
      <c r="B429" s="181"/>
      <c r="C429" s="8" t="str">
        <f>IF(BS_CONTROLE[[#This Row],[DATA]]="","",WEEKNUM(BS_CONTROLE[[#This Row],[DATA]]))</f>
        <v/>
      </c>
      <c r="D429" s="56"/>
      <c r="E429" s="151">
        <v>424</v>
      </c>
      <c r="F429" s="182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08"/>
      <c r="W429" s="183"/>
      <c r="X429" s="56"/>
      <c r="Y429" s="166"/>
      <c r="Z429" s="166"/>
      <c r="AA429" s="150"/>
      <c r="AB429" s="75"/>
      <c r="AC429" s="75"/>
      <c r="AD429" s="183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4" t="str">
        <f>IF(BS_CONTROLE[[#This Row],[Local - Partida]]=0, "-", BS_CONTROLE[[#This Row],[Local - Partida]])</f>
        <v>-</v>
      </c>
      <c r="AL429" s="324" t="str">
        <f>IF(BS_CONTROLE[[#This Row],[Local - Encerramento]]=0, "-", BS_CONTROLE[[#This Row],[Local - Encerramento]])</f>
        <v>-</v>
      </c>
      <c r="AM429" s="324" t="str">
        <f>IF(BS_CONTROLE[[#This Row],[Entre - Estações]]=0, "-", BS_CONTROLE[[#This Row],[Entre - Estações]])</f>
        <v>-</v>
      </c>
      <c r="AN429" s="324" t="str">
        <f>IF(BS_CONTROLE[[#This Row],[SB]]=0, "-", BS_CONTROLE[[#This Row],[SB]])</f>
        <v>-</v>
      </c>
      <c r="AO429" s="325" t="str">
        <f>IF(BS_CONTROLE[[#This Row],[SUB]]=0, "-", BS_CONTROLE[[#This Row],[SUB]])</f>
        <v>-</v>
      </c>
      <c r="AP429" s="326" t="str">
        <f>IF(BS_CONTROLE[[#This Row],[KM - Inicio]]=0, "-", BS_CONTROLE[[#This Row],[KM - Inicio]])</f>
        <v>-</v>
      </c>
      <c r="AQ429" s="326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27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4" t="str">
        <f t="shared" si="9"/>
        <v/>
      </c>
    </row>
    <row r="430" spans="1:72" hidden="1">
      <c r="A430" s="55" t="str">
        <f>D430&amp;B430</f>
        <v/>
      </c>
      <c r="B430" s="181"/>
      <c r="C430" s="8" t="str">
        <f>IF(BS_CONTROLE[[#This Row],[DATA]]="","",WEEKNUM(BS_CONTROLE[[#This Row],[DATA]]))</f>
        <v/>
      </c>
      <c r="D430" s="56"/>
      <c r="E430" s="151">
        <v>425</v>
      </c>
      <c r="F430" s="182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2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08"/>
      <c r="W430" s="183"/>
      <c r="X430" s="56"/>
      <c r="Y430" s="166"/>
      <c r="Z430" s="166"/>
      <c r="AA430" s="150"/>
      <c r="AB430" s="75"/>
      <c r="AC430" s="75"/>
      <c r="AD430" s="183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4" t="str">
        <f>IF(BS_CONTROLE[[#This Row],[Local - Partida]]=0, "-", BS_CONTROLE[[#This Row],[Local - Partida]])</f>
        <v>-</v>
      </c>
      <c r="AL430" s="324" t="str">
        <f>IF(BS_CONTROLE[[#This Row],[Local - Encerramento]]=0, "-", BS_CONTROLE[[#This Row],[Local - Encerramento]])</f>
        <v>-</v>
      </c>
      <c r="AM430" s="324" t="str">
        <f>IF(BS_CONTROLE[[#This Row],[Entre - Estações]]=0, "-", BS_CONTROLE[[#This Row],[Entre - Estações]])</f>
        <v>-</v>
      </c>
      <c r="AN430" s="324" t="str">
        <f>IF(BS_CONTROLE[[#This Row],[SB]]=0, "-", BS_CONTROLE[[#This Row],[SB]])</f>
        <v>-</v>
      </c>
      <c r="AO430" s="325" t="str">
        <f>IF(BS_CONTROLE[[#This Row],[SUB]]=0, "-", BS_CONTROLE[[#This Row],[SUB]])</f>
        <v>-</v>
      </c>
      <c r="AP430" s="326" t="str">
        <f>IF(BS_CONTROLE[[#This Row],[KM - Inicio]]=0, "-", BS_CONTROLE[[#This Row],[KM - Inicio]])</f>
        <v>-</v>
      </c>
      <c r="AQ430" s="326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27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4" t="str">
        <f t="shared" si="9"/>
        <v/>
      </c>
    </row>
    <row r="431" spans="1:72" hidden="1">
      <c r="A431" s="55" t="str">
        <f>D431&amp;B431</f>
        <v/>
      </c>
      <c r="B431" s="181"/>
      <c r="C431" s="8" t="str">
        <f>IF(BS_CONTROLE[[#This Row],[DATA]]="","",WEEKNUM(BS_CONTROLE[[#This Row],[DATA]]))</f>
        <v/>
      </c>
      <c r="D431" s="56"/>
      <c r="E431" s="151">
        <v>426</v>
      </c>
      <c r="F431" s="182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2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08"/>
      <c r="W431" s="183"/>
      <c r="X431" s="56"/>
      <c r="Y431" s="166"/>
      <c r="Z431" s="166"/>
      <c r="AA431" s="150"/>
      <c r="AB431" s="75"/>
      <c r="AC431" s="75"/>
      <c r="AD431" s="183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4" t="str">
        <f>IF(BS_CONTROLE[[#This Row],[Local - Partida]]=0, "-", BS_CONTROLE[[#This Row],[Local - Partida]])</f>
        <v>-</v>
      </c>
      <c r="AL431" s="324" t="str">
        <f>IF(BS_CONTROLE[[#This Row],[Local - Encerramento]]=0, "-", BS_CONTROLE[[#This Row],[Local - Encerramento]])</f>
        <v>-</v>
      </c>
      <c r="AM431" s="324" t="str">
        <f>IF(BS_CONTROLE[[#This Row],[Entre - Estações]]=0, "-", BS_CONTROLE[[#This Row],[Entre - Estações]])</f>
        <v>-</v>
      </c>
      <c r="AN431" s="324" t="str">
        <f>IF(BS_CONTROLE[[#This Row],[SB]]=0, "-", BS_CONTROLE[[#This Row],[SB]])</f>
        <v>-</v>
      </c>
      <c r="AO431" s="325" t="str">
        <f>IF(BS_CONTROLE[[#This Row],[SUB]]=0, "-", BS_CONTROLE[[#This Row],[SUB]])</f>
        <v>-</v>
      </c>
      <c r="AP431" s="326" t="str">
        <f>IF(BS_CONTROLE[[#This Row],[KM - Inicio]]=0, "-", BS_CONTROLE[[#This Row],[KM - Inicio]])</f>
        <v>-</v>
      </c>
      <c r="AQ431" s="326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27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4" t="str">
        <f t="shared" si="9"/>
        <v/>
      </c>
    </row>
    <row r="432" spans="1:72" hidden="1">
      <c r="A432" s="55" t="str">
        <f>D432&amp;B432</f>
        <v/>
      </c>
      <c r="B432" s="181"/>
      <c r="C432" s="8" t="str">
        <f>IF(BS_CONTROLE[[#This Row],[DATA]]="","",WEEKNUM(BS_CONTROLE[[#This Row],[DATA]]))</f>
        <v/>
      </c>
      <c r="D432" s="56"/>
      <c r="E432" s="151">
        <v>427</v>
      </c>
      <c r="F432" s="182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2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08"/>
      <c r="W432" s="183"/>
      <c r="X432" s="56"/>
      <c r="Y432" s="166"/>
      <c r="Z432" s="166"/>
      <c r="AA432" s="150"/>
      <c r="AB432" s="75"/>
      <c r="AC432" s="75"/>
      <c r="AD432" s="183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4" t="str">
        <f>IF(BS_CONTROLE[[#This Row],[Local - Partida]]=0, "-", BS_CONTROLE[[#This Row],[Local - Partida]])</f>
        <v>-</v>
      </c>
      <c r="AL432" s="324" t="str">
        <f>IF(BS_CONTROLE[[#This Row],[Local - Encerramento]]=0, "-", BS_CONTROLE[[#This Row],[Local - Encerramento]])</f>
        <v>-</v>
      </c>
      <c r="AM432" s="324" t="str">
        <f>IF(BS_CONTROLE[[#This Row],[Entre - Estações]]=0, "-", BS_CONTROLE[[#This Row],[Entre - Estações]])</f>
        <v>-</v>
      </c>
      <c r="AN432" s="324" t="str">
        <f>IF(BS_CONTROLE[[#This Row],[SB]]=0, "-", BS_CONTROLE[[#This Row],[SB]])</f>
        <v>-</v>
      </c>
      <c r="AO432" s="325" t="str">
        <f>IF(BS_CONTROLE[[#This Row],[SUB]]=0, "-", BS_CONTROLE[[#This Row],[SUB]])</f>
        <v>-</v>
      </c>
      <c r="AP432" s="326" t="str">
        <f>IF(BS_CONTROLE[[#This Row],[KM - Inicio]]=0, "-", BS_CONTROLE[[#This Row],[KM - Inicio]])</f>
        <v>-</v>
      </c>
      <c r="AQ432" s="326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27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4"/>
    </row>
    <row r="433" spans="1:72" hidden="1">
      <c r="A433" s="55" t="str">
        <f>D433&amp;B433</f>
        <v/>
      </c>
      <c r="B433" s="181"/>
      <c r="C433" s="8" t="str">
        <f>IF(BS_CONTROLE[[#This Row],[DATA]]="","",WEEKNUM(BS_CONTROLE[[#This Row],[DATA]]))</f>
        <v/>
      </c>
      <c r="D433" s="56"/>
      <c r="E433" s="151">
        <v>428</v>
      </c>
      <c r="F433" s="182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2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08"/>
      <c r="W433" s="183"/>
      <c r="X433" s="56"/>
      <c r="Y433" s="166"/>
      <c r="Z433" s="166"/>
      <c r="AA433" s="150"/>
      <c r="AB433" s="75"/>
      <c r="AC433" s="75"/>
      <c r="AD433" s="183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4" t="str">
        <f>IF(BS_CONTROLE[[#This Row],[Local - Partida]]=0, "-", BS_CONTROLE[[#This Row],[Local - Partida]])</f>
        <v>-</v>
      </c>
      <c r="AL433" s="324" t="str">
        <f>IF(BS_CONTROLE[[#This Row],[Local - Encerramento]]=0, "-", BS_CONTROLE[[#This Row],[Local - Encerramento]])</f>
        <v>-</v>
      </c>
      <c r="AM433" s="324" t="str">
        <f>IF(BS_CONTROLE[[#This Row],[Entre - Estações]]=0, "-", BS_CONTROLE[[#This Row],[Entre - Estações]])</f>
        <v>-</v>
      </c>
      <c r="AN433" s="324" t="str">
        <f>IF(BS_CONTROLE[[#This Row],[SB]]=0, "-", BS_CONTROLE[[#This Row],[SB]])</f>
        <v>-</v>
      </c>
      <c r="AO433" s="325" t="str">
        <f>IF(BS_CONTROLE[[#This Row],[SUB]]=0, "-", BS_CONTROLE[[#This Row],[SUB]])</f>
        <v>-</v>
      </c>
      <c r="AP433" s="326" t="str">
        <f>IF(BS_CONTROLE[[#This Row],[KM - Inicio]]=0, "-", BS_CONTROLE[[#This Row],[KM - Inicio]])</f>
        <v>-</v>
      </c>
      <c r="AQ433" s="326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27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4" t="str">
        <f t="shared" si="9"/>
        <v/>
      </c>
    </row>
    <row r="434" spans="1:72" hidden="1">
      <c r="A434" s="55" t="str">
        <f>D434&amp;B434</f>
        <v/>
      </c>
      <c r="B434" s="181"/>
      <c r="C434" s="8" t="str">
        <f>IF(BS_CONTROLE[[#This Row],[DATA]]="","",WEEKNUM(BS_CONTROLE[[#This Row],[DATA]]))</f>
        <v/>
      </c>
      <c r="D434" s="56"/>
      <c r="E434" s="151">
        <v>429</v>
      </c>
      <c r="F434" s="182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2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08"/>
      <c r="W434" s="183"/>
      <c r="X434" s="56"/>
      <c r="Y434" s="166"/>
      <c r="Z434" s="166"/>
      <c r="AA434" s="150"/>
      <c r="AB434" s="75"/>
      <c r="AC434" s="75"/>
      <c r="AD434" s="183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4" t="str">
        <f>IF(BS_CONTROLE[[#This Row],[Local - Partida]]=0, "-", BS_CONTROLE[[#This Row],[Local - Partida]])</f>
        <v>-</v>
      </c>
      <c r="AL434" s="324" t="str">
        <f>IF(BS_CONTROLE[[#This Row],[Local - Encerramento]]=0, "-", BS_CONTROLE[[#This Row],[Local - Encerramento]])</f>
        <v>-</v>
      </c>
      <c r="AM434" s="324" t="str">
        <f>IF(BS_CONTROLE[[#This Row],[Entre - Estações]]=0, "-", BS_CONTROLE[[#This Row],[Entre - Estações]])</f>
        <v>-</v>
      </c>
      <c r="AN434" s="324" t="str">
        <f>IF(BS_CONTROLE[[#This Row],[SB]]=0, "-", BS_CONTROLE[[#This Row],[SB]])</f>
        <v>-</v>
      </c>
      <c r="AO434" s="325" t="str">
        <f>IF(BS_CONTROLE[[#This Row],[SUB]]=0, "-", BS_CONTROLE[[#This Row],[SUB]])</f>
        <v>-</v>
      </c>
      <c r="AP434" s="326" t="str">
        <f>IF(BS_CONTROLE[[#This Row],[KM - Inicio]]=0, "-", BS_CONTROLE[[#This Row],[KM - Inicio]])</f>
        <v>-</v>
      </c>
      <c r="AQ434" s="326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27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4" t="str">
        <f t="shared" si="9"/>
        <v/>
      </c>
    </row>
    <row r="435" spans="1:72" hidden="1">
      <c r="A435" s="175" t="str">
        <f>D435&amp;B435</f>
        <v/>
      </c>
      <c r="B435" s="181"/>
      <c r="C435" s="8" t="str">
        <f>IF(BS_CONTROLE[[#This Row],[DATA]]="","",WEEKNUM(BS_CONTROLE[[#This Row],[DATA]]))</f>
        <v/>
      </c>
      <c r="D435" s="56"/>
      <c r="E435" s="151">
        <v>430</v>
      </c>
      <c r="F435" s="182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2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08"/>
      <c r="W435" s="183"/>
      <c r="X435" s="56"/>
      <c r="Y435" s="166"/>
      <c r="Z435" s="166"/>
      <c r="AA435" s="150"/>
      <c r="AB435" s="75"/>
      <c r="AC435" s="75"/>
      <c r="AD435" s="183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4" t="str">
        <f>IF(BS_CONTROLE[[#This Row],[Local - Partida]]=0, "-", BS_CONTROLE[[#This Row],[Local - Partida]])</f>
        <v>-</v>
      </c>
      <c r="AL435" s="324" t="str">
        <f>IF(BS_CONTROLE[[#This Row],[Local - Encerramento]]=0, "-", BS_CONTROLE[[#This Row],[Local - Encerramento]])</f>
        <v>-</v>
      </c>
      <c r="AM435" s="324" t="str">
        <f>IF(BS_CONTROLE[[#This Row],[Entre - Estações]]=0, "-", BS_CONTROLE[[#This Row],[Entre - Estações]])</f>
        <v>-</v>
      </c>
      <c r="AN435" s="324" t="str">
        <f>IF(BS_CONTROLE[[#This Row],[SB]]=0, "-", BS_CONTROLE[[#This Row],[SB]])</f>
        <v>-</v>
      </c>
      <c r="AO435" s="325" t="str">
        <f>IF(BS_CONTROLE[[#This Row],[SUB]]=0, "-", BS_CONTROLE[[#This Row],[SUB]])</f>
        <v>-</v>
      </c>
      <c r="AP435" s="326" t="str">
        <f>IF(BS_CONTROLE[[#This Row],[KM - Inicio]]=0, "-", BS_CONTROLE[[#This Row],[KM - Inicio]])</f>
        <v>-</v>
      </c>
      <c r="AQ435" s="326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27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4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1"/>
      <c r="C436" s="8" t="str">
        <f>IF(BS_CONTROLE[[#This Row],[DATA]]="","",WEEKNUM(BS_CONTROLE[[#This Row],[DATA]]))</f>
        <v/>
      </c>
      <c r="D436" s="56"/>
      <c r="E436" s="151">
        <v>431</v>
      </c>
      <c r="F436" s="182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2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08"/>
      <c r="W436" s="183"/>
      <c r="X436" s="56"/>
      <c r="Y436" s="166"/>
      <c r="Z436" s="166"/>
      <c r="AA436" s="150"/>
      <c r="AB436" s="75"/>
      <c r="AC436" s="75"/>
      <c r="AD436" s="183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4" t="str">
        <f>IF(BS_CONTROLE[[#This Row],[Local - Partida]]=0, "-", BS_CONTROLE[[#This Row],[Local - Partida]])</f>
        <v>-</v>
      </c>
      <c r="AL436" s="324" t="str">
        <f>IF(BS_CONTROLE[[#This Row],[Local - Encerramento]]=0, "-", BS_CONTROLE[[#This Row],[Local - Encerramento]])</f>
        <v>-</v>
      </c>
      <c r="AM436" s="324" t="str">
        <f>IF(BS_CONTROLE[[#This Row],[Entre - Estações]]=0, "-", BS_CONTROLE[[#This Row],[Entre - Estações]])</f>
        <v>-</v>
      </c>
      <c r="AN436" s="324" t="str">
        <f>IF(BS_CONTROLE[[#This Row],[SB]]=0, "-", BS_CONTROLE[[#This Row],[SB]])</f>
        <v>-</v>
      </c>
      <c r="AO436" s="325" t="str">
        <f>IF(BS_CONTROLE[[#This Row],[SUB]]=0, "-", BS_CONTROLE[[#This Row],[SUB]])</f>
        <v>-</v>
      </c>
      <c r="AP436" s="326" t="str">
        <f>IF(BS_CONTROLE[[#This Row],[KM - Inicio]]=0, "-", BS_CONTROLE[[#This Row],[KM - Inicio]])</f>
        <v>-</v>
      </c>
      <c r="AQ436" s="326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27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4" t="str">
        <f t="shared" si="10"/>
        <v/>
      </c>
    </row>
    <row r="437" spans="1:72" hidden="1">
      <c r="A437" s="175" t="str">
        <f>D437&amp;B437</f>
        <v/>
      </c>
      <c r="B437" s="181"/>
      <c r="C437" s="8" t="str">
        <f>IF(BS_CONTROLE[[#This Row],[DATA]]="","",WEEKNUM(BS_CONTROLE[[#This Row],[DATA]]))</f>
        <v/>
      </c>
      <c r="D437" s="56"/>
      <c r="E437" s="151">
        <v>432</v>
      </c>
      <c r="F437" s="182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2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08"/>
      <c r="W437" s="183"/>
      <c r="X437" s="56"/>
      <c r="Y437" s="166"/>
      <c r="Z437" s="166"/>
      <c r="AA437" s="150"/>
      <c r="AB437" s="75"/>
      <c r="AC437" s="75"/>
      <c r="AD437" s="183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4" t="str">
        <f>IF(BS_CONTROLE[[#This Row],[Local - Partida]]=0, "-", BS_CONTROLE[[#This Row],[Local - Partida]])</f>
        <v>-</v>
      </c>
      <c r="AL437" s="324" t="str">
        <f>IF(BS_CONTROLE[[#This Row],[Local - Encerramento]]=0, "-", BS_CONTROLE[[#This Row],[Local - Encerramento]])</f>
        <v>-</v>
      </c>
      <c r="AM437" s="324" t="str">
        <f>IF(BS_CONTROLE[[#This Row],[Entre - Estações]]=0, "-", BS_CONTROLE[[#This Row],[Entre - Estações]])</f>
        <v>-</v>
      </c>
      <c r="AN437" s="324" t="str">
        <f>IF(BS_CONTROLE[[#This Row],[SB]]=0, "-", BS_CONTROLE[[#This Row],[SB]])</f>
        <v>-</v>
      </c>
      <c r="AO437" s="325" t="str">
        <f>IF(BS_CONTROLE[[#This Row],[SUB]]=0, "-", BS_CONTROLE[[#This Row],[SUB]])</f>
        <v>-</v>
      </c>
      <c r="AP437" s="326" t="str">
        <f>IF(BS_CONTROLE[[#This Row],[KM - Inicio]]=0, "-", BS_CONTROLE[[#This Row],[KM - Inicio]])</f>
        <v>-</v>
      </c>
      <c r="AQ437" s="326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27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4" t="str">
        <f t="shared" si="10"/>
        <v/>
      </c>
    </row>
    <row r="438" spans="1:72" hidden="1">
      <c r="A438" s="175" t="str">
        <f>D438&amp;B438</f>
        <v/>
      </c>
      <c r="B438" s="181"/>
      <c r="C438" s="8" t="str">
        <f>IF(BS_CONTROLE[[#This Row],[DATA]]="","",WEEKNUM(BS_CONTROLE[[#This Row],[DATA]]))</f>
        <v/>
      </c>
      <c r="D438" s="56"/>
      <c r="E438" s="151">
        <v>433</v>
      </c>
      <c r="F438" s="182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2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08"/>
      <c r="W438" s="183"/>
      <c r="X438" s="56"/>
      <c r="Y438" s="166"/>
      <c r="Z438" s="166"/>
      <c r="AA438" s="150"/>
      <c r="AB438" s="75"/>
      <c r="AC438" s="75"/>
      <c r="AD438" s="183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4" t="str">
        <f>IF(BS_CONTROLE[[#This Row],[Local - Partida]]=0, "-", BS_CONTROLE[[#This Row],[Local - Partida]])</f>
        <v>-</v>
      </c>
      <c r="AL438" s="324" t="str">
        <f>IF(BS_CONTROLE[[#This Row],[Local - Encerramento]]=0, "-", BS_CONTROLE[[#This Row],[Local - Encerramento]])</f>
        <v>-</v>
      </c>
      <c r="AM438" s="324" t="str">
        <f>IF(BS_CONTROLE[[#This Row],[Entre - Estações]]=0, "-", BS_CONTROLE[[#This Row],[Entre - Estações]])</f>
        <v>-</v>
      </c>
      <c r="AN438" s="324" t="str">
        <f>IF(BS_CONTROLE[[#This Row],[SB]]=0, "-", BS_CONTROLE[[#This Row],[SB]])</f>
        <v>-</v>
      </c>
      <c r="AO438" s="325" t="str">
        <f>IF(BS_CONTROLE[[#This Row],[SUB]]=0, "-", BS_CONTROLE[[#This Row],[SUB]])</f>
        <v>-</v>
      </c>
      <c r="AP438" s="326" t="str">
        <f>IF(BS_CONTROLE[[#This Row],[KM - Inicio]]=0, "-", BS_CONTROLE[[#This Row],[KM - Inicio]])</f>
        <v>-</v>
      </c>
      <c r="AQ438" s="326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27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4" t="str">
        <f t="shared" si="10"/>
        <v/>
      </c>
    </row>
    <row r="439" spans="1:72" hidden="1">
      <c r="A439" s="175" t="str">
        <f>D439&amp;B439</f>
        <v/>
      </c>
      <c r="B439" s="181"/>
      <c r="C439" s="8" t="str">
        <f>IF(BS_CONTROLE[[#This Row],[DATA]]="","",WEEKNUM(BS_CONTROLE[[#This Row],[DATA]]))</f>
        <v/>
      </c>
      <c r="D439" s="56"/>
      <c r="E439" s="151">
        <v>434</v>
      </c>
      <c r="F439" s="182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2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08"/>
      <c r="W439" s="183"/>
      <c r="X439" s="56"/>
      <c r="Y439" s="166"/>
      <c r="Z439" s="166"/>
      <c r="AA439" s="150"/>
      <c r="AB439" s="75"/>
      <c r="AC439" s="75"/>
      <c r="AD439" s="183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4" t="str">
        <f>IF(BS_CONTROLE[[#This Row],[Local - Partida]]=0, "-", BS_CONTROLE[[#This Row],[Local - Partida]])</f>
        <v>-</v>
      </c>
      <c r="AL439" s="324" t="str">
        <f>IF(BS_CONTROLE[[#This Row],[Local - Encerramento]]=0, "-", BS_CONTROLE[[#This Row],[Local - Encerramento]])</f>
        <v>-</v>
      </c>
      <c r="AM439" s="324" t="str">
        <f>IF(BS_CONTROLE[[#This Row],[Entre - Estações]]=0, "-", BS_CONTROLE[[#This Row],[Entre - Estações]])</f>
        <v>-</v>
      </c>
      <c r="AN439" s="324" t="str">
        <f>IF(BS_CONTROLE[[#This Row],[SB]]=0, "-", BS_CONTROLE[[#This Row],[SB]])</f>
        <v>-</v>
      </c>
      <c r="AO439" s="325" t="str">
        <f>IF(BS_CONTROLE[[#This Row],[SUB]]=0, "-", BS_CONTROLE[[#This Row],[SUB]])</f>
        <v>-</v>
      </c>
      <c r="AP439" s="326" t="str">
        <f>IF(BS_CONTROLE[[#This Row],[KM - Inicio]]=0, "-", BS_CONTROLE[[#This Row],[KM - Inicio]])</f>
        <v>-</v>
      </c>
      <c r="AQ439" s="326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27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4" t="str">
        <f t="shared" si="10"/>
        <v/>
      </c>
    </row>
    <row r="440" spans="1:72" hidden="1">
      <c r="A440" s="175" t="str">
        <f>D440&amp;B440</f>
        <v/>
      </c>
      <c r="B440" s="181"/>
      <c r="C440" s="8" t="str">
        <f>IF(BS_CONTROLE[[#This Row],[DATA]]="","",WEEKNUM(BS_CONTROLE[[#This Row],[DATA]]))</f>
        <v/>
      </c>
      <c r="D440" s="56"/>
      <c r="E440" s="151">
        <v>435</v>
      </c>
      <c r="F440" s="182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2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2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08"/>
      <c r="W440" s="183"/>
      <c r="X440" s="56"/>
      <c r="Y440" s="166"/>
      <c r="Z440" s="166"/>
      <c r="AA440" s="150"/>
      <c r="AB440" s="75"/>
      <c r="AC440" s="75"/>
      <c r="AD440" s="183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4" t="str">
        <f>IF(BS_CONTROLE[[#This Row],[Local - Partida]]=0, "-", BS_CONTROLE[[#This Row],[Local - Partida]])</f>
        <v>-</v>
      </c>
      <c r="AL440" s="324" t="str">
        <f>IF(BS_CONTROLE[[#This Row],[Local - Encerramento]]=0, "-", BS_CONTROLE[[#This Row],[Local - Encerramento]])</f>
        <v>-</v>
      </c>
      <c r="AM440" s="324" t="str">
        <f>IF(BS_CONTROLE[[#This Row],[Entre - Estações]]=0, "-", BS_CONTROLE[[#This Row],[Entre - Estações]])</f>
        <v>-</v>
      </c>
      <c r="AN440" s="324" t="str">
        <f>IF(BS_CONTROLE[[#This Row],[SB]]=0, "-", BS_CONTROLE[[#This Row],[SB]])</f>
        <v>-</v>
      </c>
      <c r="AO440" s="325" t="str">
        <f>IF(BS_CONTROLE[[#This Row],[SUB]]=0, "-", BS_CONTROLE[[#This Row],[SUB]])</f>
        <v>-</v>
      </c>
      <c r="AP440" s="326" t="str">
        <f>IF(BS_CONTROLE[[#This Row],[KM - Inicio]]=0, "-", BS_CONTROLE[[#This Row],[KM - Inicio]])</f>
        <v>-</v>
      </c>
      <c r="AQ440" s="326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27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4" t="str">
        <f t="shared" si="10"/>
        <v/>
      </c>
    </row>
    <row r="441" spans="1:72" hidden="1">
      <c r="A441" s="175" t="str">
        <f>D441&amp;B441</f>
        <v/>
      </c>
      <c r="B441" s="181"/>
      <c r="C441" s="8" t="str">
        <f>IF(BS_CONTROLE[[#This Row],[DATA]]="","",WEEKNUM(BS_CONTROLE[[#This Row],[DATA]]))</f>
        <v/>
      </c>
      <c r="D441" s="56"/>
      <c r="E441" s="151">
        <v>436</v>
      </c>
      <c r="F441" s="182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2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2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08"/>
      <c r="W441" s="183"/>
      <c r="X441" s="56"/>
      <c r="Y441" s="166"/>
      <c r="Z441" s="166"/>
      <c r="AA441" s="150"/>
      <c r="AB441" s="75"/>
      <c r="AC441" s="75"/>
      <c r="AD441" s="183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4" t="str">
        <f>IF(BS_CONTROLE[[#This Row],[Local - Partida]]=0, "-", BS_CONTROLE[[#This Row],[Local - Partida]])</f>
        <v>-</v>
      </c>
      <c r="AL441" s="324" t="str">
        <f>IF(BS_CONTROLE[[#This Row],[Local - Encerramento]]=0, "-", BS_CONTROLE[[#This Row],[Local - Encerramento]])</f>
        <v>-</v>
      </c>
      <c r="AM441" s="324" t="str">
        <f>IF(BS_CONTROLE[[#This Row],[Entre - Estações]]=0, "-", BS_CONTROLE[[#This Row],[Entre - Estações]])</f>
        <v>-</v>
      </c>
      <c r="AN441" s="324" t="str">
        <f>IF(BS_CONTROLE[[#This Row],[SB]]=0, "-", BS_CONTROLE[[#This Row],[SB]])</f>
        <v>-</v>
      </c>
      <c r="AO441" s="325" t="str">
        <f>IF(BS_CONTROLE[[#This Row],[SUB]]=0, "-", BS_CONTROLE[[#This Row],[SUB]])</f>
        <v>-</v>
      </c>
      <c r="AP441" s="326" t="str">
        <f>IF(BS_CONTROLE[[#This Row],[KM - Inicio]]=0, "-", BS_CONTROLE[[#This Row],[KM - Inicio]])</f>
        <v>-</v>
      </c>
      <c r="AQ441" s="326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27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4" t="str">
        <f t="shared" si="10"/>
        <v/>
      </c>
    </row>
    <row r="442" spans="1:72" hidden="1">
      <c r="A442" s="175" t="str">
        <f>D442&amp;B442</f>
        <v/>
      </c>
      <c r="B442" s="181"/>
      <c r="C442" s="8" t="str">
        <f>IF(BS_CONTROLE[[#This Row],[DATA]]="","",WEEKNUM(BS_CONTROLE[[#This Row],[DATA]]))</f>
        <v/>
      </c>
      <c r="D442" s="56"/>
      <c r="E442" s="151">
        <v>437</v>
      </c>
      <c r="F442" s="182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2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2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08"/>
      <c r="W442" s="183"/>
      <c r="X442" s="56"/>
      <c r="Y442" s="166"/>
      <c r="Z442" s="166"/>
      <c r="AA442" s="150"/>
      <c r="AB442" s="75"/>
      <c r="AC442" s="75"/>
      <c r="AD442" s="183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4" t="str">
        <f>IF(BS_CONTROLE[[#This Row],[Local - Partida]]=0, "-", BS_CONTROLE[[#This Row],[Local - Partida]])</f>
        <v>-</v>
      </c>
      <c r="AL442" s="324" t="str">
        <f>IF(BS_CONTROLE[[#This Row],[Local - Encerramento]]=0, "-", BS_CONTROLE[[#This Row],[Local - Encerramento]])</f>
        <v>-</v>
      </c>
      <c r="AM442" s="324" t="str">
        <f>IF(BS_CONTROLE[[#This Row],[Entre - Estações]]=0, "-", BS_CONTROLE[[#This Row],[Entre - Estações]])</f>
        <v>-</v>
      </c>
      <c r="AN442" s="324" t="str">
        <f>IF(BS_CONTROLE[[#This Row],[SB]]=0, "-", BS_CONTROLE[[#This Row],[SB]])</f>
        <v>-</v>
      </c>
      <c r="AO442" s="325" t="str">
        <f>IF(BS_CONTROLE[[#This Row],[SUB]]=0, "-", BS_CONTROLE[[#This Row],[SUB]])</f>
        <v>-</v>
      </c>
      <c r="AP442" s="326" t="str">
        <f>IF(BS_CONTROLE[[#This Row],[KM - Inicio]]=0, "-", BS_CONTROLE[[#This Row],[KM - Inicio]])</f>
        <v>-</v>
      </c>
      <c r="AQ442" s="326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27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4" t="str">
        <f t="shared" si="10"/>
        <v/>
      </c>
    </row>
    <row r="443" spans="1:72" hidden="1">
      <c r="A443" s="175" t="str">
        <f>D443&amp;B443</f>
        <v/>
      </c>
      <c r="B443" s="181"/>
      <c r="C443" s="8" t="str">
        <f>IF(BS_CONTROLE[[#This Row],[DATA]]="","",WEEKNUM(BS_CONTROLE[[#This Row],[DATA]]))</f>
        <v/>
      </c>
      <c r="D443" s="56"/>
      <c r="E443" s="151">
        <v>438</v>
      </c>
      <c r="F443" s="182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2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2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08"/>
      <c r="W443" s="183"/>
      <c r="X443" s="56"/>
      <c r="Y443" s="166"/>
      <c r="Z443" s="166"/>
      <c r="AA443" s="150"/>
      <c r="AB443" s="75"/>
      <c r="AC443" s="75"/>
      <c r="AD443" s="183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4" t="str">
        <f>IF(BS_CONTROLE[[#This Row],[Local - Partida]]=0, "-", BS_CONTROLE[[#This Row],[Local - Partida]])</f>
        <v>-</v>
      </c>
      <c r="AL443" s="324" t="str">
        <f>IF(BS_CONTROLE[[#This Row],[Local - Encerramento]]=0, "-", BS_CONTROLE[[#This Row],[Local - Encerramento]])</f>
        <v>-</v>
      </c>
      <c r="AM443" s="324" t="str">
        <f>IF(BS_CONTROLE[[#This Row],[Entre - Estações]]=0, "-", BS_CONTROLE[[#This Row],[Entre - Estações]])</f>
        <v>-</v>
      </c>
      <c r="AN443" s="324" t="str">
        <f>IF(BS_CONTROLE[[#This Row],[SB]]=0, "-", BS_CONTROLE[[#This Row],[SB]])</f>
        <v>-</v>
      </c>
      <c r="AO443" s="325" t="str">
        <f>IF(BS_CONTROLE[[#This Row],[SUB]]=0, "-", BS_CONTROLE[[#This Row],[SUB]])</f>
        <v>-</v>
      </c>
      <c r="AP443" s="326" t="str">
        <f>IF(BS_CONTROLE[[#This Row],[KM - Inicio]]=0, "-", BS_CONTROLE[[#This Row],[KM - Inicio]])</f>
        <v>-</v>
      </c>
      <c r="AQ443" s="326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27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4" t="str">
        <f t="shared" si="10"/>
        <v/>
      </c>
    </row>
    <row r="444" spans="1:72" hidden="1">
      <c r="A444" s="175" t="str">
        <f>D444&amp;B444</f>
        <v/>
      </c>
      <c r="B444" s="181"/>
      <c r="C444" s="8" t="str">
        <f>IF(BS_CONTROLE[[#This Row],[DATA]]="","",WEEKNUM(BS_CONTROLE[[#This Row],[DATA]]))</f>
        <v/>
      </c>
      <c r="D444" s="56"/>
      <c r="E444" s="151">
        <v>439</v>
      </c>
      <c r="F444" s="182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2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2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08"/>
      <c r="W444" s="183"/>
      <c r="X444" s="56"/>
      <c r="Y444" s="166"/>
      <c r="Z444" s="166"/>
      <c r="AA444" s="150"/>
      <c r="AB444" s="75"/>
      <c r="AC444" s="75"/>
      <c r="AD444" s="183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4" t="str">
        <f>IF(BS_CONTROLE[[#This Row],[Local - Partida]]=0, "-", BS_CONTROLE[[#This Row],[Local - Partida]])</f>
        <v>-</v>
      </c>
      <c r="AL444" s="324" t="str">
        <f>IF(BS_CONTROLE[[#This Row],[Local - Encerramento]]=0, "-", BS_CONTROLE[[#This Row],[Local - Encerramento]])</f>
        <v>-</v>
      </c>
      <c r="AM444" s="324" t="str">
        <f>IF(BS_CONTROLE[[#This Row],[Entre - Estações]]=0, "-", BS_CONTROLE[[#This Row],[Entre - Estações]])</f>
        <v>-</v>
      </c>
      <c r="AN444" s="324" t="str">
        <f>IF(BS_CONTROLE[[#This Row],[SB]]=0, "-", BS_CONTROLE[[#This Row],[SB]])</f>
        <v>-</v>
      </c>
      <c r="AO444" s="325" t="str">
        <f>IF(BS_CONTROLE[[#This Row],[SUB]]=0, "-", BS_CONTROLE[[#This Row],[SUB]])</f>
        <v>-</v>
      </c>
      <c r="AP444" s="326" t="str">
        <f>IF(BS_CONTROLE[[#This Row],[KM - Inicio]]=0, "-", BS_CONTROLE[[#This Row],[KM - Inicio]])</f>
        <v>-</v>
      </c>
      <c r="AQ444" s="326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27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4" t="str">
        <f t="shared" si="10"/>
        <v/>
      </c>
    </row>
    <row r="445" spans="1:72" hidden="1">
      <c r="A445" s="175" t="str">
        <f>D445&amp;B445</f>
        <v/>
      </c>
      <c r="B445" s="181"/>
      <c r="C445" s="8" t="str">
        <f>IF(BS_CONTROLE[[#This Row],[DATA]]="","",WEEKNUM(BS_CONTROLE[[#This Row],[DATA]]))</f>
        <v/>
      </c>
      <c r="D445" s="56"/>
      <c r="E445" s="151">
        <v>440</v>
      </c>
      <c r="F445" s="182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2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2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08"/>
      <c r="W445" s="183"/>
      <c r="X445" s="56"/>
      <c r="Y445" s="166"/>
      <c r="Z445" s="166"/>
      <c r="AA445" s="150"/>
      <c r="AB445" s="75"/>
      <c r="AC445" s="75"/>
      <c r="AD445" s="183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4" t="str">
        <f>IF(BS_CONTROLE[[#This Row],[Local - Partida]]=0, "-", BS_CONTROLE[[#This Row],[Local - Partida]])</f>
        <v>-</v>
      </c>
      <c r="AL445" s="324" t="str">
        <f>IF(BS_CONTROLE[[#This Row],[Local - Encerramento]]=0, "-", BS_CONTROLE[[#This Row],[Local - Encerramento]])</f>
        <v>-</v>
      </c>
      <c r="AM445" s="324" t="str">
        <f>IF(BS_CONTROLE[[#This Row],[Entre - Estações]]=0, "-", BS_CONTROLE[[#This Row],[Entre - Estações]])</f>
        <v>-</v>
      </c>
      <c r="AN445" s="324" t="str">
        <f>IF(BS_CONTROLE[[#This Row],[SB]]=0, "-", BS_CONTROLE[[#This Row],[SB]])</f>
        <v>-</v>
      </c>
      <c r="AO445" s="325" t="str">
        <f>IF(BS_CONTROLE[[#This Row],[SUB]]=0, "-", BS_CONTROLE[[#This Row],[SUB]])</f>
        <v>-</v>
      </c>
      <c r="AP445" s="326" t="str">
        <f>IF(BS_CONTROLE[[#This Row],[KM - Inicio]]=0, "-", BS_CONTROLE[[#This Row],[KM - Inicio]])</f>
        <v>-</v>
      </c>
      <c r="AQ445" s="326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27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4" t="str">
        <f t="shared" si="10"/>
        <v/>
      </c>
    </row>
    <row r="446" spans="1:72" hidden="1">
      <c r="A446" s="175" t="str">
        <f>D446&amp;B446</f>
        <v/>
      </c>
      <c r="B446" s="181"/>
      <c r="C446" s="8" t="str">
        <f>IF(BS_CONTROLE[[#This Row],[DATA]]="","",WEEKNUM(BS_CONTROLE[[#This Row],[DATA]]))</f>
        <v/>
      </c>
      <c r="D446" s="56"/>
      <c r="E446" s="151">
        <v>441</v>
      </c>
      <c r="F446" s="182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2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2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08"/>
      <c r="W446" s="183"/>
      <c r="X446" s="56"/>
      <c r="Y446" s="166"/>
      <c r="Z446" s="166"/>
      <c r="AA446" s="150"/>
      <c r="AB446" s="75"/>
      <c r="AC446" s="75"/>
      <c r="AD446" s="183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4" t="str">
        <f>IF(BS_CONTROLE[[#This Row],[Local - Partida]]=0, "-", BS_CONTROLE[[#This Row],[Local - Partida]])</f>
        <v>-</v>
      </c>
      <c r="AL446" s="324" t="str">
        <f>IF(BS_CONTROLE[[#This Row],[Local - Encerramento]]=0, "-", BS_CONTROLE[[#This Row],[Local - Encerramento]])</f>
        <v>-</v>
      </c>
      <c r="AM446" s="324" t="str">
        <f>IF(BS_CONTROLE[[#This Row],[Entre - Estações]]=0, "-", BS_CONTROLE[[#This Row],[Entre - Estações]])</f>
        <v>-</v>
      </c>
      <c r="AN446" s="324" t="str">
        <f>IF(BS_CONTROLE[[#This Row],[SB]]=0, "-", BS_CONTROLE[[#This Row],[SB]])</f>
        <v>-</v>
      </c>
      <c r="AO446" s="325" t="str">
        <f>IF(BS_CONTROLE[[#This Row],[SUB]]=0, "-", BS_CONTROLE[[#This Row],[SUB]])</f>
        <v>-</v>
      </c>
      <c r="AP446" s="326" t="str">
        <f>IF(BS_CONTROLE[[#This Row],[KM - Inicio]]=0, "-", BS_CONTROLE[[#This Row],[KM - Inicio]])</f>
        <v>-</v>
      </c>
      <c r="AQ446" s="326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27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4" t="str">
        <f t="shared" si="10"/>
        <v/>
      </c>
    </row>
    <row r="447" spans="1:72" hidden="1">
      <c r="A447" s="175" t="str">
        <f>D447&amp;B447</f>
        <v/>
      </c>
      <c r="B447" s="181"/>
      <c r="C447" s="8" t="str">
        <f>IF(BS_CONTROLE[[#This Row],[DATA]]="","",WEEKNUM(BS_CONTROLE[[#This Row],[DATA]]))</f>
        <v/>
      </c>
      <c r="D447" s="56"/>
      <c r="E447" s="151">
        <v>442</v>
      </c>
      <c r="F447" s="182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2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2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08"/>
      <c r="W447" s="183"/>
      <c r="X447" s="56"/>
      <c r="Y447" s="166"/>
      <c r="Z447" s="166"/>
      <c r="AA447" s="150"/>
      <c r="AB447" s="75"/>
      <c r="AC447" s="75"/>
      <c r="AD447" s="183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4" t="str">
        <f>IF(BS_CONTROLE[[#This Row],[Local - Partida]]=0, "-", BS_CONTROLE[[#This Row],[Local - Partida]])</f>
        <v>-</v>
      </c>
      <c r="AL447" s="324" t="str">
        <f>IF(BS_CONTROLE[[#This Row],[Local - Encerramento]]=0, "-", BS_CONTROLE[[#This Row],[Local - Encerramento]])</f>
        <v>-</v>
      </c>
      <c r="AM447" s="324" t="str">
        <f>IF(BS_CONTROLE[[#This Row],[Entre - Estações]]=0, "-", BS_CONTROLE[[#This Row],[Entre - Estações]])</f>
        <v>-</v>
      </c>
      <c r="AN447" s="324" t="str">
        <f>IF(BS_CONTROLE[[#This Row],[SB]]=0, "-", BS_CONTROLE[[#This Row],[SB]])</f>
        <v>-</v>
      </c>
      <c r="AO447" s="325" t="str">
        <f>IF(BS_CONTROLE[[#This Row],[SUB]]=0, "-", BS_CONTROLE[[#This Row],[SUB]])</f>
        <v>-</v>
      </c>
      <c r="AP447" s="326" t="str">
        <f>IF(BS_CONTROLE[[#This Row],[KM - Inicio]]=0, "-", BS_CONTROLE[[#This Row],[KM - Inicio]])</f>
        <v>-</v>
      </c>
      <c r="AQ447" s="326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27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4" t="str">
        <f t="shared" si="10"/>
        <v/>
      </c>
    </row>
    <row r="448" spans="1:72" hidden="1">
      <c r="A448" s="175" t="str">
        <f>D448&amp;B448</f>
        <v/>
      </c>
      <c r="B448" s="181"/>
      <c r="C448" s="8" t="str">
        <f>IF(BS_CONTROLE[[#This Row],[DATA]]="","",WEEKNUM(BS_CONTROLE[[#This Row],[DATA]]))</f>
        <v/>
      </c>
      <c r="D448" s="56"/>
      <c r="E448" s="151">
        <v>443</v>
      </c>
      <c r="F448" s="182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2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2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08"/>
      <c r="W448" s="183"/>
      <c r="X448" s="56"/>
      <c r="Y448" s="166"/>
      <c r="Z448" s="166"/>
      <c r="AA448" s="150"/>
      <c r="AB448" s="75"/>
      <c r="AC448" s="75"/>
      <c r="AD448" s="183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4" t="str">
        <f>IF(BS_CONTROLE[[#This Row],[Local - Partida]]=0, "-", BS_CONTROLE[[#This Row],[Local - Partida]])</f>
        <v>-</v>
      </c>
      <c r="AL448" s="324" t="str">
        <f>IF(BS_CONTROLE[[#This Row],[Local - Encerramento]]=0, "-", BS_CONTROLE[[#This Row],[Local - Encerramento]])</f>
        <v>-</v>
      </c>
      <c r="AM448" s="324" t="str">
        <f>IF(BS_CONTROLE[[#This Row],[Entre - Estações]]=0, "-", BS_CONTROLE[[#This Row],[Entre - Estações]])</f>
        <v>-</v>
      </c>
      <c r="AN448" s="324" t="str">
        <f>IF(BS_CONTROLE[[#This Row],[SB]]=0, "-", BS_CONTROLE[[#This Row],[SB]])</f>
        <v>-</v>
      </c>
      <c r="AO448" s="325" t="str">
        <f>IF(BS_CONTROLE[[#This Row],[SUB]]=0, "-", BS_CONTROLE[[#This Row],[SUB]])</f>
        <v>-</v>
      </c>
      <c r="AP448" s="326" t="str">
        <f>IF(BS_CONTROLE[[#This Row],[KM - Inicio]]=0, "-", BS_CONTROLE[[#This Row],[KM - Inicio]])</f>
        <v>-</v>
      </c>
      <c r="AQ448" s="326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27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4" t="str">
        <f t="shared" si="10"/>
        <v/>
      </c>
    </row>
    <row r="449" spans="1:72" hidden="1">
      <c r="A449" s="175" t="str">
        <f>D449&amp;B449</f>
        <v/>
      </c>
      <c r="B449" s="181"/>
      <c r="C449" s="8" t="str">
        <f>IF(BS_CONTROLE[[#This Row],[DATA]]="","",WEEKNUM(BS_CONTROLE[[#This Row],[DATA]]))</f>
        <v/>
      </c>
      <c r="D449" s="56"/>
      <c r="E449" s="236">
        <v>444</v>
      </c>
      <c r="F449" s="182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2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2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08"/>
      <c r="W449" s="183"/>
      <c r="X449" s="56"/>
      <c r="Y449" s="166"/>
      <c r="Z449" s="166"/>
      <c r="AA449" s="150"/>
      <c r="AB449" s="75"/>
      <c r="AC449" s="75"/>
      <c r="AD449" s="183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4" t="str">
        <f>IF(BS_CONTROLE[[#This Row],[Local - Partida]]=0, "-", BS_CONTROLE[[#This Row],[Local - Partida]])</f>
        <v>-</v>
      </c>
      <c r="AL449" s="324" t="str">
        <f>IF(BS_CONTROLE[[#This Row],[Local - Encerramento]]=0, "-", BS_CONTROLE[[#This Row],[Local - Encerramento]])</f>
        <v>-</v>
      </c>
      <c r="AM449" s="324" t="str">
        <f>IF(BS_CONTROLE[[#This Row],[Entre - Estações]]=0, "-", BS_CONTROLE[[#This Row],[Entre - Estações]])</f>
        <v>-</v>
      </c>
      <c r="AN449" s="324" t="str">
        <f>IF(BS_CONTROLE[[#This Row],[SB]]=0, "-", BS_CONTROLE[[#This Row],[SB]])</f>
        <v>-</v>
      </c>
      <c r="AO449" s="325" t="str">
        <f>IF(BS_CONTROLE[[#This Row],[SUB]]=0, "-", BS_CONTROLE[[#This Row],[SUB]])</f>
        <v>-</v>
      </c>
      <c r="AP449" s="326" t="str">
        <f>IF(BS_CONTROLE[[#This Row],[KM - Inicio]]=0, "-", BS_CONTROLE[[#This Row],[KM - Inicio]])</f>
        <v>-</v>
      </c>
      <c r="AQ449" s="326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27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4" t="str">
        <f t="shared" si="10"/>
        <v/>
      </c>
    </row>
    <row r="450" spans="1:72" hidden="1">
      <c r="A450" s="175" t="str">
        <f>D450&amp;B450</f>
        <v/>
      </c>
      <c r="B450" s="181"/>
      <c r="C450" s="8" t="str">
        <f>IF(BS_CONTROLE[[#This Row],[DATA]]="","",WEEKNUM(BS_CONTROLE[[#This Row],[DATA]]))</f>
        <v/>
      </c>
      <c r="D450" s="56"/>
      <c r="E450" s="151">
        <v>445</v>
      </c>
      <c r="F450" s="182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2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2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08"/>
      <c r="W450" s="183"/>
      <c r="X450" s="56"/>
      <c r="Y450" s="166"/>
      <c r="Z450" s="166"/>
      <c r="AA450" s="150"/>
      <c r="AB450" s="75"/>
      <c r="AC450" s="75"/>
      <c r="AD450" s="183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4" t="str">
        <f>IF(BS_CONTROLE[[#This Row],[Local - Partida]]=0, "-", BS_CONTROLE[[#This Row],[Local - Partida]])</f>
        <v>-</v>
      </c>
      <c r="AL450" s="324" t="str">
        <f>IF(BS_CONTROLE[[#This Row],[Local - Encerramento]]=0, "-", BS_CONTROLE[[#This Row],[Local - Encerramento]])</f>
        <v>-</v>
      </c>
      <c r="AM450" s="324" t="str">
        <f>IF(BS_CONTROLE[[#This Row],[Entre - Estações]]=0, "-", BS_CONTROLE[[#This Row],[Entre - Estações]])</f>
        <v>-</v>
      </c>
      <c r="AN450" s="324" t="str">
        <f>IF(BS_CONTROLE[[#This Row],[SB]]=0, "-", BS_CONTROLE[[#This Row],[SB]])</f>
        <v>-</v>
      </c>
      <c r="AO450" s="325" t="str">
        <f>IF(BS_CONTROLE[[#This Row],[SUB]]=0, "-", BS_CONTROLE[[#This Row],[SUB]])</f>
        <v>-</v>
      </c>
      <c r="AP450" s="326" t="str">
        <f>IF(BS_CONTROLE[[#This Row],[KM - Inicio]]=0, "-", BS_CONTROLE[[#This Row],[KM - Inicio]])</f>
        <v>-</v>
      </c>
      <c r="AQ450" s="326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27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4" t="str">
        <f t="shared" si="10"/>
        <v/>
      </c>
    </row>
    <row r="451" spans="1:72" hidden="1">
      <c r="A451" s="175" t="str">
        <f>D451&amp;B451</f>
        <v/>
      </c>
      <c r="B451" s="181"/>
      <c r="C451" s="8" t="str">
        <f>IF(BS_CONTROLE[[#This Row],[DATA]]="","",WEEKNUM(BS_CONTROLE[[#This Row],[DATA]]))</f>
        <v/>
      </c>
      <c r="D451" s="56"/>
      <c r="E451" s="236">
        <v>446</v>
      </c>
      <c r="F451" s="182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2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2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08"/>
      <c r="W451" s="183"/>
      <c r="X451" s="56"/>
      <c r="Y451" s="166"/>
      <c r="Z451" s="166"/>
      <c r="AA451" s="150"/>
      <c r="AB451" s="75"/>
      <c r="AC451" s="75"/>
      <c r="AD451" s="183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4" t="str">
        <f>IF(BS_CONTROLE[[#This Row],[Local - Partida]]=0, "-", BS_CONTROLE[[#This Row],[Local - Partida]])</f>
        <v>-</v>
      </c>
      <c r="AL451" s="324" t="str">
        <f>IF(BS_CONTROLE[[#This Row],[Local - Encerramento]]=0, "-", BS_CONTROLE[[#This Row],[Local - Encerramento]])</f>
        <v>-</v>
      </c>
      <c r="AM451" s="324" t="str">
        <f>IF(BS_CONTROLE[[#This Row],[Entre - Estações]]=0, "-", BS_CONTROLE[[#This Row],[Entre - Estações]])</f>
        <v>-</v>
      </c>
      <c r="AN451" s="324" t="str">
        <f>IF(BS_CONTROLE[[#This Row],[SB]]=0, "-", BS_CONTROLE[[#This Row],[SB]])</f>
        <v>-</v>
      </c>
      <c r="AO451" s="325" t="str">
        <f>IF(BS_CONTROLE[[#This Row],[SUB]]=0, "-", BS_CONTROLE[[#This Row],[SUB]])</f>
        <v>-</v>
      </c>
      <c r="AP451" s="326" t="str">
        <f>IF(BS_CONTROLE[[#This Row],[KM - Inicio]]=0, "-", BS_CONTROLE[[#This Row],[KM - Inicio]])</f>
        <v>-</v>
      </c>
      <c r="AQ451" s="326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27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4" t="str">
        <f t="shared" si="10"/>
        <v/>
      </c>
    </row>
    <row r="452" spans="1:72" hidden="1">
      <c r="A452" s="175" t="str">
        <f>D452&amp;B452</f>
        <v/>
      </c>
      <c r="B452" s="181"/>
      <c r="C452" s="8" t="str">
        <f>IF(BS_CONTROLE[[#This Row],[DATA]]="","",WEEKNUM(BS_CONTROLE[[#This Row],[DATA]]))</f>
        <v/>
      </c>
      <c r="D452" s="56"/>
      <c r="E452" s="151">
        <v>447</v>
      </c>
      <c r="F452" s="182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2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2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08"/>
      <c r="W452" s="183"/>
      <c r="X452" s="56"/>
      <c r="Y452" s="166"/>
      <c r="Z452" s="166"/>
      <c r="AA452" s="150"/>
      <c r="AB452" s="75"/>
      <c r="AC452" s="75"/>
      <c r="AD452" s="183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4" t="str">
        <f>IF(BS_CONTROLE[[#This Row],[Local - Partida]]=0, "-", BS_CONTROLE[[#This Row],[Local - Partida]])</f>
        <v>-</v>
      </c>
      <c r="AL452" s="324" t="str">
        <f>IF(BS_CONTROLE[[#This Row],[Local - Encerramento]]=0, "-", BS_CONTROLE[[#This Row],[Local - Encerramento]])</f>
        <v>-</v>
      </c>
      <c r="AM452" s="324" t="str">
        <f>IF(BS_CONTROLE[[#This Row],[Entre - Estações]]=0, "-", BS_CONTROLE[[#This Row],[Entre - Estações]])</f>
        <v>-</v>
      </c>
      <c r="AN452" s="324" t="str">
        <f>IF(BS_CONTROLE[[#This Row],[SB]]=0, "-", BS_CONTROLE[[#This Row],[SB]])</f>
        <v>-</v>
      </c>
      <c r="AO452" s="325" t="str">
        <f>IF(BS_CONTROLE[[#This Row],[SUB]]=0, "-", BS_CONTROLE[[#This Row],[SUB]])</f>
        <v>-</v>
      </c>
      <c r="AP452" s="326" t="str">
        <f>IF(BS_CONTROLE[[#This Row],[KM - Inicio]]=0, "-", BS_CONTROLE[[#This Row],[KM - Inicio]])</f>
        <v>-</v>
      </c>
      <c r="AQ452" s="326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27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4" t="str">
        <f t="shared" si="10"/>
        <v/>
      </c>
    </row>
    <row r="453" spans="1:72" hidden="1">
      <c r="A453" s="175" t="str">
        <f>D453&amp;B453</f>
        <v/>
      </c>
      <c r="B453" s="181"/>
      <c r="C453" s="8" t="str">
        <f>IF(BS_CONTROLE[[#This Row],[DATA]]="","",WEEKNUM(BS_CONTROLE[[#This Row],[DATA]]))</f>
        <v/>
      </c>
      <c r="D453" s="56"/>
      <c r="E453" s="151">
        <v>448</v>
      </c>
      <c r="F453" s="182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2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2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08"/>
      <c r="W453" s="183"/>
      <c r="X453" s="56"/>
      <c r="Y453" s="166"/>
      <c r="Z453" s="166"/>
      <c r="AA453" s="150"/>
      <c r="AB453" s="75"/>
      <c r="AC453" s="75"/>
      <c r="AD453" s="183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4" t="str">
        <f>IF(BS_CONTROLE[[#This Row],[Local - Partida]]=0, "-", BS_CONTROLE[[#This Row],[Local - Partida]])</f>
        <v>-</v>
      </c>
      <c r="AL453" s="324" t="str">
        <f>IF(BS_CONTROLE[[#This Row],[Local - Encerramento]]=0, "-", BS_CONTROLE[[#This Row],[Local - Encerramento]])</f>
        <v>-</v>
      </c>
      <c r="AM453" s="324" t="str">
        <f>IF(BS_CONTROLE[[#This Row],[Entre - Estações]]=0, "-", BS_CONTROLE[[#This Row],[Entre - Estações]])</f>
        <v>-</v>
      </c>
      <c r="AN453" s="324" t="str">
        <f>IF(BS_CONTROLE[[#This Row],[SB]]=0, "-", BS_CONTROLE[[#This Row],[SB]])</f>
        <v>-</v>
      </c>
      <c r="AO453" s="325" t="str">
        <f>IF(BS_CONTROLE[[#This Row],[SUB]]=0, "-", BS_CONTROLE[[#This Row],[SUB]])</f>
        <v>-</v>
      </c>
      <c r="AP453" s="326" t="str">
        <f>IF(BS_CONTROLE[[#This Row],[KM - Inicio]]=0, "-", BS_CONTROLE[[#This Row],[KM - Inicio]])</f>
        <v>-</v>
      </c>
      <c r="AQ453" s="326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27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4" t="str">
        <f t="shared" si="10"/>
        <v/>
      </c>
    </row>
    <row r="454" spans="1:72" hidden="1">
      <c r="A454" s="175" t="str">
        <f>D454&amp;B454</f>
        <v/>
      </c>
      <c r="B454" s="181"/>
      <c r="C454" s="8" t="str">
        <f>IF(BS_CONTROLE[[#This Row],[DATA]]="","",WEEKNUM(BS_CONTROLE[[#This Row],[DATA]]))</f>
        <v/>
      </c>
      <c r="D454" s="56"/>
      <c r="E454" s="151">
        <v>449</v>
      </c>
      <c r="F454" s="182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2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2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08"/>
      <c r="W454" s="183"/>
      <c r="X454" s="56"/>
      <c r="Y454" s="166"/>
      <c r="Z454" s="166"/>
      <c r="AA454" s="150"/>
      <c r="AB454" s="75"/>
      <c r="AC454" s="75"/>
      <c r="AD454" s="183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4" t="str">
        <f>IF(BS_CONTROLE[[#This Row],[Local - Partida]]=0, "-", BS_CONTROLE[[#This Row],[Local - Partida]])</f>
        <v>-</v>
      </c>
      <c r="AL454" s="324" t="str">
        <f>IF(BS_CONTROLE[[#This Row],[Local - Encerramento]]=0, "-", BS_CONTROLE[[#This Row],[Local - Encerramento]])</f>
        <v>-</v>
      </c>
      <c r="AM454" s="324" t="str">
        <f>IF(BS_CONTROLE[[#This Row],[Entre - Estações]]=0, "-", BS_CONTROLE[[#This Row],[Entre - Estações]])</f>
        <v>-</v>
      </c>
      <c r="AN454" s="324" t="str">
        <f>IF(BS_CONTROLE[[#This Row],[SB]]=0, "-", BS_CONTROLE[[#This Row],[SB]])</f>
        <v>-</v>
      </c>
      <c r="AO454" s="325" t="str">
        <f>IF(BS_CONTROLE[[#This Row],[SUB]]=0, "-", BS_CONTROLE[[#This Row],[SUB]])</f>
        <v>-</v>
      </c>
      <c r="AP454" s="326" t="str">
        <f>IF(BS_CONTROLE[[#This Row],[KM - Inicio]]=0, "-", BS_CONTROLE[[#This Row],[KM - Inicio]])</f>
        <v>-</v>
      </c>
      <c r="AQ454" s="326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27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4" t="str">
        <f t="shared" si="10"/>
        <v/>
      </c>
    </row>
    <row r="455" spans="1:72" hidden="1">
      <c r="A455" s="175" t="str">
        <f>D455&amp;B455</f>
        <v/>
      </c>
      <c r="B455" s="181"/>
      <c r="C455" s="8" t="str">
        <f>IF(BS_CONTROLE[[#This Row],[DATA]]="","",WEEKNUM(BS_CONTROLE[[#This Row],[DATA]]))</f>
        <v/>
      </c>
      <c r="D455" s="56"/>
      <c r="E455" s="151">
        <v>450</v>
      </c>
      <c r="F455" s="182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2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2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08"/>
      <c r="W455" s="183"/>
      <c r="X455" s="56"/>
      <c r="Y455" s="166"/>
      <c r="Z455" s="166"/>
      <c r="AA455" s="150"/>
      <c r="AB455" s="75"/>
      <c r="AC455" s="75"/>
      <c r="AD455" s="183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4" t="str">
        <f>IF(BS_CONTROLE[[#This Row],[Local - Partida]]=0, "-", BS_CONTROLE[[#This Row],[Local - Partida]])</f>
        <v>-</v>
      </c>
      <c r="AL455" s="324" t="str">
        <f>IF(BS_CONTROLE[[#This Row],[Local - Encerramento]]=0, "-", BS_CONTROLE[[#This Row],[Local - Encerramento]])</f>
        <v>-</v>
      </c>
      <c r="AM455" s="324" t="str">
        <f>IF(BS_CONTROLE[[#This Row],[Entre - Estações]]=0, "-", BS_CONTROLE[[#This Row],[Entre - Estações]])</f>
        <v>-</v>
      </c>
      <c r="AN455" s="324" t="str">
        <f>IF(BS_CONTROLE[[#This Row],[SB]]=0, "-", BS_CONTROLE[[#This Row],[SB]])</f>
        <v>-</v>
      </c>
      <c r="AO455" s="325" t="str">
        <f>IF(BS_CONTROLE[[#This Row],[SUB]]=0, "-", BS_CONTROLE[[#This Row],[SUB]])</f>
        <v>-</v>
      </c>
      <c r="AP455" s="326" t="str">
        <f>IF(BS_CONTROLE[[#This Row],[KM - Inicio]]=0, "-", BS_CONTROLE[[#This Row],[KM - Inicio]])</f>
        <v>-</v>
      </c>
      <c r="AQ455" s="326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27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4" t="str">
        <f t="shared" si="10"/>
        <v/>
      </c>
    </row>
    <row r="456" spans="1:72" hidden="1">
      <c r="A456" s="175" t="str">
        <f>D456&amp;B456</f>
        <v/>
      </c>
      <c r="B456" s="181"/>
      <c r="C456" s="8" t="str">
        <f>IF(BS_CONTROLE[[#This Row],[DATA]]="","",WEEKNUM(BS_CONTROLE[[#This Row],[DATA]]))</f>
        <v/>
      </c>
      <c r="D456" s="56"/>
      <c r="E456" s="151">
        <v>451</v>
      </c>
      <c r="F456" s="182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2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2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08"/>
      <c r="W456" s="183"/>
      <c r="X456" s="56"/>
      <c r="Y456" s="166"/>
      <c r="Z456" s="166"/>
      <c r="AA456" s="150"/>
      <c r="AB456" s="75"/>
      <c r="AC456" s="75"/>
      <c r="AD456" s="183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4" t="str">
        <f>IF(BS_CONTROLE[[#This Row],[Local - Partida]]=0, "-", BS_CONTROLE[[#This Row],[Local - Partida]])</f>
        <v>-</v>
      </c>
      <c r="AL456" s="324" t="str">
        <f>IF(BS_CONTROLE[[#This Row],[Local - Encerramento]]=0, "-", BS_CONTROLE[[#This Row],[Local - Encerramento]])</f>
        <v>-</v>
      </c>
      <c r="AM456" s="324" t="str">
        <f>IF(BS_CONTROLE[[#This Row],[Entre - Estações]]=0, "-", BS_CONTROLE[[#This Row],[Entre - Estações]])</f>
        <v>-</v>
      </c>
      <c r="AN456" s="324" t="str">
        <f>IF(BS_CONTROLE[[#This Row],[SB]]=0, "-", BS_CONTROLE[[#This Row],[SB]])</f>
        <v>-</v>
      </c>
      <c r="AO456" s="325" t="str">
        <f>IF(BS_CONTROLE[[#This Row],[SUB]]=0, "-", BS_CONTROLE[[#This Row],[SUB]])</f>
        <v>-</v>
      </c>
      <c r="AP456" s="326" t="str">
        <f>IF(BS_CONTROLE[[#This Row],[KM - Inicio]]=0, "-", BS_CONTROLE[[#This Row],[KM - Inicio]])</f>
        <v>-</v>
      </c>
      <c r="AQ456" s="326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27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4" t="str">
        <f t="shared" si="10"/>
        <v/>
      </c>
    </row>
    <row r="457" spans="1:72" hidden="1">
      <c r="A457" s="175" t="str">
        <f>D457&amp;B457</f>
        <v/>
      </c>
      <c r="B457" s="181"/>
      <c r="C457" s="8" t="str">
        <f>IF(BS_CONTROLE[[#This Row],[DATA]]="","",WEEKNUM(BS_CONTROLE[[#This Row],[DATA]]))</f>
        <v/>
      </c>
      <c r="D457" s="56"/>
      <c r="E457" s="151">
        <v>452</v>
      </c>
      <c r="F457" s="182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2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2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08"/>
      <c r="W457" s="183"/>
      <c r="X457" s="56"/>
      <c r="Y457" s="166"/>
      <c r="Z457" s="166"/>
      <c r="AA457" s="150"/>
      <c r="AB457" s="75"/>
      <c r="AC457" s="75"/>
      <c r="AD457" s="183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4" t="str">
        <f>IF(BS_CONTROLE[[#This Row],[Local - Partida]]=0, "-", BS_CONTROLE[[#This Row],[Local - Partida]])</f>
        <v>-</v>
      </c>
      <c r="AL457" s="324" t="str">
        <f>IF(BS_CONTROLE[[#This Row],[Local - Encerramento]]=0, "-", BS_CONTROLE[[#This Row],[Local - Encerramento]])</f>
        <v>-</v>
      </c>
      <c r="AM457" s="324" t="str">
        <f>IF(BS_CONTROLE[[#This Row],[Entre - Estações]]=0, "-", BS_CONTROLE[[#This Row],[Entre - Estações]])</f>
        <v>-</v>
      </c>
      <c r="AN457" s="324" t="str">
        <f>IF(BS_CONTROLE[[#This Row],[SB]]=0, "-", BS_CONTROLE[[#This Row],[SB]])</f>
        <v>-</v>
      </c>
      <c r="AO457" s="325" t="str">
        <f>IF(BS_CONTROLE[[#This Row],[SUB]]=0, "-", BS_CONTROLE[[#This Row],[SUB]])</f>
        <v>-</v>
      </c>
      <c r="AP457" s="326" t="str">
        <f>IF(BS_CONTROLE[[#This Row],[KM - Inicio]]=0, "-", BS_CONTROLE[[#This Row],[KM - Inicio]])</f>
        <v>-</v>
      </c>
      <c r="AQ457" s="326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27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4" t="str">
        <f t="shared" si="10"/>
        <v/>
      </c>
    </row>
    <row r="458" spans="1:72" hidden="1">
      <c r="A458" s="175" t="str">
        <f>D458&amp;B458</f>
        <v/>
      </c>
      <c r="B458" s="181"/>
      <c r="C458" s="8" t="str">
        <f>IF(BS_CONTROLE[[#This Row],[DATA]]="","",WEEKNUM(BS_CONTROLE[[#This Row],[DATA]]))</f>
        <v/>
      </c>
      <c r="D458" s="56"/>
      <c r="E458" s="151">
        <v>453</v>
      </c>
      <c r="F458" s="182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2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2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08"/>
      <c r="W458" s="183"/>
      <c r="X458" s="56"/>
      <c r="Y458" s="166"/>
      <c r="Z458" s="166"/>
      <c r="AA458" s="150"/>
      <c r="AB458" s="75"/>
      <c r="AC458" s="75"/>
      <c r="AD458" s="183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4" t="str">
        <f>IF(BS_CONTROLE[[#This Row],[Local - Partida]]=0, "-", BS_CONTROLE[[#This Row],[Local - Partida]])</f>
        <v>-</v>
      </c>
      <c r="AL458" s="324" t="str">
        <f>IF(BS_CONTROLE[[#This Row],[Local - Encerramento]]=0, "-", BS_CONTROLE[[#This Row],[Local - Encerramento]])</f>
        <v>-</v>
      </c>
      <c r="AM458" s="324" t="str">
        <f>IF(BS_CONTROLE[[#This Row],[Entre - Estações]]=0, "-", BS_CONTROLE[[#This Row],[Entre - Estações]])</f>
        <v>-</v>
      </c>
      <c r="AN458" s="324" t="str">
        <f>IF(BS_CONTROLE[[#This Row],[SB]]=0, "-", BS_CONTROLE[[#This Row],[SB]])</f>
        <v>-</v>
      </c>
      <c r="AO458" s="325" t="str">
        <f>IF(BS_CONTROLE[[#This Row],[SUB]]=0, "-", BS_CONTROLE[[#This Row],[SUB]])</f>
        <v>-</v>
      </c>
      <c r="AP458" s="326" t="str">
        <f>IF(BS_CONTROLE[[#This Row],[KM - Inicio]]=0, "-", BS_CONTROLE[[#This Row],[KM - Inicio]])</f>
        <v>-</v>
      </c>
      <c r="AQ458" s="326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27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4" t="str">
        <f t="shared" si="10"/>
        <v/>
      </c>
    </row>
    <row r="459" spans="1:72" hidden="1">
      <c r="A459" s="175" t="str">
        <f>D459&amp;B459</f>
        <v/>
      </c>
      <c r="B459" s="181"/>
      <c r="C459" s="8" t="str">
        <f>IF(BS_CONTROLE[[#This Row],[DATA]]="","",WEEKNUM(BS_CONTROLE[[#This Row],[DATA]]))</f>
        <v/>
      </c>
      <c r="D459" s="56"/>
      <c r="E459" s="151">
        <v>454</v>
      </c>
      <c r="F459" s="182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2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2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08"/>
      <c r="W459" s="183"/>
      <c r="X459" s="56"/>
      <c r="Y459" s="166"/>
      <c r="Z459" s="166"/>
      <c r="AA459" s="150"/>
      <c r="AB459" s="75"/>
      <c r="AC459" s="75"/>
      <c r="AD459" s="183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4" t="str">
        <f>IF(BS_CONTROLE[[#This Row],[Local - Partida]]=0, "-", BS_CONTROLE[[#This Row],[Local - Partida]])</f>
        <v>-</v>
      </c>
      <c r="AL459" s="324" t="str">
        <f>IF(BS_CONTROLE[[#This Row],[Local - Encerramento]]=0, "-", BS_CONTROLE[[#This Row],[Local - Encerramento]])</f>
        <v>-</v>
      </c>
      <c r="AM459" s="324" t="str">
        <f>IF(BS_CONTROLE[[#This Row],[Entre - Estações]]=0, "-", BS_CONTROLE[[#This Row],[Entre - Estações]])</f>
        <v>-</v>
      </c>
      <c r="AN459" s="324" t="str">
        <f>IF(BS_CONTROLE[[#This Row],[SB]]=0, "-", BS_CONTROLE[[#This Row],[SB]])</f>
        <v>-</v>
      </c>
      <c r="AO459" s="325" t="str">
        <f>IF(BS_CONTROLE[[#This Row],[SUB]]=0, "-", BS_CONTROLE[[#This Row],[SUB]])</f>
        <v>-</v>
      </c>
      <c r="AP459" s="326" t="str">
        <f>IF(BS_CONTROLE[[#This Row],[KM - Inicio]]=0, "-", BS_CONTROLE[[#This Row],[KM - Inicio]])</f>
        <v>-</v>
      </c>
      <c r="AQ459" s="326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27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4" t="str">
        <f t="shared" si="10"/>
        <v/>
      </c>
    </row>
    <row r="460" spans="1:72" hidden="1">
      <c r="A460" s="175" t="str">
        <f>D460&amp;B460</f>
        <v/>
      </c>
      <c r="B460" s="181"/>
      <c r="C460" s="8" t="str">
        <f>IF(BS_CONTROLE[[#This Row],[DATA]]="","",WEEKNUM(BS_CONTROLE[[#This Row],[DATA]]))</f>
        <v/>
      </c>
      <c r="D460" s="56"/>
      <c r="E460" s="151">
        <v>455</v>
      </c>
      <c r="F460" s="182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2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2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08"/>
      <c r="W460" s="183"/>
      <c r="X460" s="56"/>
      <c r="Y460" s="166"/>
      <c r="Z460" s="166"/>
      <c r="AA460" s="150"/>
      <c r="AB460" s="75"/>
      <c r="AC460" s="75"/>
      <c r="AD460" s="183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4" t="str">
        <f>IF(BS_CONTROLE[[#This Row],[Local - Partida]]=0, "-", BS_CONTROLE[[#This Row],[Local - Partida]])</f>
        <v>-</v>
      </c>
      <c r="AL460" s="324" t="str">
        <f>IF(BS_CONTROLE[[#This Row],[Local - Encerramento]]=0, "-", BS_CONTROLE[[#This Row],[Local - Encerramento]])</f>
        <v>-</v>
      </c>
      <c r="AM460" s="324" t="str">
        <f>IF(BS_CONTROLE[[#This Row],[Entre - Estações]]=0, "-", BS_CONTROLE[[#This Row],[Entre - Estações]])</f>
        <v>-</v>
      </c>
      <c r="AN460" s="324" t="str">
        <f>IF(BS_CONTROLE[[#This Row],[SB]]=0, "-", BS_CONTROLE[[#This Row],[SB]])</f>
        <v>-</v>
      </c>
      <c r="AO460" s="325" t="str">
        <f>IF(BS_CONTROLE[[#This Row],[SUB]]=0, "-", BS_CONTROLE[[#This Row],[SUB]])</f>
        <v>-</v>
      </c>
      <c r="AP460" s="326" t="str">
        <f>IF(BS_CONTROLE[[#This Row],[KM - Inicio]]=0, "-", BS_CONTROLE[[#This Row],[KM - Inicio]])</f>
        <v>-</v>
      </c>
      <c r="AQ460" s="326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27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4" t="str">
        <f t="shared" si="10"/>
        <v/>
      </c>
    </row>
    <row r="461" spans="1:72" hidden="1">
      <c r="A461" s="175" t="str">
        <f>D461&amp;B461</f>
        <v/>
      </c>
      <c r="B461" s="181"/>
      <c r="C461" s="8" t="str">
        <f>IF(BS_CONTROLE[[#This Row],[DATA]]="","",WEEKNUM(BS_CONTROLE[[#This Row],[DATA]]))</f>
        <v/>
      </c>
      <c r="D461" s="56"/>
      <c r="E461" s="151">
        <v>456</v>
      </c>
      <c r="F461" s="182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2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2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08"/>
      <c r="W461" s="183"/>
      <c r="X461" s="56"/>
      <c r="Y461" s="166"/>
      <c r="Z461" s="166"/>
      <c r="AA461" s="150"/>
      <c r="AB461" s="75"/>
      <c r="AC461" s="75"/>
      <c r="AD461" s="183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4" t="str">
        <f>IF(BS_CONTROLE[[#This Row],[Local - Partida]]=0, "-", BS_CONTROLE[[#This Row],[Local - Partida]])</f>
        <v>-</v>
      </c>
      <c r="AL461" s="324" t="str">
        <f>IF(BS_CONTROLE[[#This Row],[Local - Encerramento]]=0, "-", BS_CONTROLE[[#This Row],[Local - Encerramento]])</f>
        <v>-</v>
      </c>
      <c r="AM461" s="324" t="str">
        <f>IF(BS_CONTROLE[[#This Row],[Entre - Estações]]=0, "-", BS_CONTROLE[[#This Row],[Entre - Estações]])</f>
        <v>-</v>
      </c>
      <c r="AN461" s="324" t="str">
        <f>IF(BS_CONTROLE[[#This Row],[SB]]=0, "-", BS_CONTROLE[[#This Row],[SB]])</f>
        <v>-</v>
      </c>
      <c r="AO461" s="325" t="str">
        <f>IF(BS_CONTROLE[[#This Row],[SUB]]=0, "-", BS_CONTROLE[[#This Row],[SUB]])</f>
        <v>-</v>
      </c>
      <c r="AP461" s="326" t="str">
        <f>IF(BS_CONTROLE[[#This Row],[KM - Inicio]]=0, "-", BS_CONTROLE[[#This Row],[KM - Inicio]])</f>
        <v>-</v>
      </c>
      <c r="AQ461" s="326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27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4" t="str">
        <f t="shared" si="10"/>
        <v/>
      </c>
    </row>
    <row r="462" spans="1:72" hidden="1">
      <c r="A462" s="175" t="str">
        <f>D462&amp;B462</f>
        <v/>
      </c>
      <c r="B462" s="181"/>
      <c r="C462" s="8" t="str">
        <f>IF(BS_CONTROLE[[#This Row],[DATA]]="","",WEEKNUM(BS_CONTROLE[[#This Row],[DATA]]))</f>
        <v/>
      </c>
      <c r="D462" s="56"/>
      <c r="E462" s="151">
        <v>457</v>
      </c>
      <c r="F462" s="182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2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2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08"/>
      <c r="W462" s="183"/>
      <c r="X462" s="56"/>
      <c r="Y462" s="166"/>
      <c r="Z462" s="166"/>
      <c r="AA462" s="150"/>
      <c r="AB462" s="75"/>
      <c r="AC462" s="75"/>
      <c r="AD462" s="183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4" t="str">
        <f>IF(BS_CONTROLE[[#This Row],[Local - Partida]]=0, "-", BS_CONTROLE[[#This Row],[Local - Partida]])</f>
        <v>-</v>
      </c>
      <c r="AL462" s="324" t="str">
        <f>IF(BS_CONTROLE[[#This Row],[Local - Encerramento]]=0, "-", BS_CONTROLE[[#This Row],[Local - Encerramento]])</f>
        <v>-</v>
      </c>
      <c r="AM462" s="324" t="str">
        <f>IF(BS_CONTROLE[[#This Row],[Entre - Estações]]=0, "-", BS_CONTROLE[[#This Row],[Entre - Estações]])</f>
        <v>-</v>
      </c>
      <c r="AN462" s="324" t="str">
        <f>IF(BS_CONTROLE[[#This Row],[SB]]=0, "-", BS_CONTROLE[[#This Row],[SB]])</f>
        <v>-</v>
      </c>
      <c r="AO462" s="325" t="str">
        <f>IF(BS_CONTROLE[[#This Row],[SUB]]=0, "-", BS_CONTROLE[[#This Row],[SUB]])</f>
        <v>-</v>
      </c>
      <c r="AP462" s="326" t="str">
        <f>IF(BS_CONTROLE[[#This Row],[KM - Inicio]]=0, "-", BS_CONTROLE[[#This Row],[KM - Inicio]])</f>
        <v>-</v>
      </c>
      <c r="AQ462" s="326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27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4" t="str">
        <f t="shared" si="10"/>
        <v/>
      </c>
    </row>
    <row r="463" spans="1:72" hidden="1">
      <c r="A463" s="175" t="str">
        <f>D463&amp;B463</f>
        <v/>
      </c>
      <c r="B463" s="181"/>
      <c r="C463" s="8" t="str">
        <f>IF(BS_CONTROLE[[#This Row],[DATA]]="","",WEEKNUM(BS_CONTROLE[[#This Row],[DATA]]))</f>
        <v/>
      </c>
      <c r="D463" s="56"/>
      <c r="E463" s="151">
        <v>458</v>
      </c>
      <c r="F463" s="182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2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2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08"/>
      <c r="W463" s="183"/>
      <c r="X463" s="56"/>
      <c r="Y463" s="166"/>
      <c r="Z463" s="166"/>
      <c r="AA463" s="150"/>
      <c r="AB463" s="75"/>
      <c r="AC463" s="75"/>
      <c r="AD463" s="183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4" t="str">
        <f>IF(BS_CONTROLE[[#This Row],[Local - Partida]]=0, "-", BS_CONTROLE[[#This Row],[Local - Partida]])</f>
        <v>-</v>
      </c>
      <c r="AL463" s="324" t="str">
        <f>IF(BS_CONTROLE[[#This Row],[Local - Encerramento]]=0, "-", BS_CONTROLE[[#This Row],[Local - Encerramento]])</f>
        <v>-</v>
      </c>
      <c r="AM463" s="324" t="str">
        <f>IF(BS_CONTROLE[[#This Row],[Entre - Estações]]=0, "-", BS_CONTROLE[[#This Row],[Entre - Estações]])</f>
        <v>-</v>
      </c>
      <c r="AN463" s="324" t="str">
        <f>IF(BS_CONTROLE[[#This Row],[SB]]=0, "-", BS_CONTROLE[[#This Row],[SB]])</f>
        <v>-</v>
      </c>
      <c r="AO463" s="325" t="str">
        <f>IF(BS_CONTROLE[[#This Row],[SUB]]=0, "-", BS_CONTROLE[[#This Row],[SUB]])</f>
        <v>-</v>
      </c>
      <c r="AP463" s="326" t="str">
        <f>IF(BS_CONTROLE[[#This Row],[KM - Inicio]]=0, "-", BS_CONTROLE[[#This Row],[KM - Inicio]])</f>
        <v>-</v>
      </c>
      <c r="AQ463" s="326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27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4" t="str">
        <f t="shared" si="10"/>
        <v/>
      </c>
    </row>
    <row r="464" spans="1:72" hidden="1">
      <c r="A464" s="175" t="str">
        <f>D464&amp;B464</f>
        <v/>
      </c>
      <c r="B464" s="181"/>
      <c r="C464" s="8" t="str">
        <f>IF(BS_CONTROLE[[#This Row],[DATA]]="","",WEEKNUM(BS_CONTROLE[[#This Row],[DATA]]))</f>
        <v/>
      </c>
      <c r="D464" s="56"/>
      <c r="E464" s="151">
        <v>459</v>
      </c>
      <c r="F464" s="182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2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2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08"/>
      <c r="W464" s="183"/>
      <c r="X464" s="56"/>
      <c r="Y464" s="166"/>
      <c r="Z464" s="166"/>
      <c r="AA464" s="150"/>
      <c r="AB464" s="75"/>
      <c r="AC464" s="75"/>
      <c r="AD464" s="183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4" t="str">
        <f>IF(BS_CONTROLE[[#This Row],[Local - Partida]]=0, "-", BS_CONTROLE[[#This Row],[Local - Partida]])</f>
        <v>-</v>
      </c>
      <c r="AL464" s="324" t="str">
        <f>IF(BS_CONTROLE[[#This Row],[Local - Encerramento]]=0, "-", BS_CONTROLE[[#This Row],[Local - Encerramento]])</f>
        <v>-</v>
      </c>
      <c r="AM464" s="324" t="str">
        <f>IF(BS_CONTROLE[[#This Row],[Entre - Estações]]=0, "-", BS_CONTROLE[[#This Row],[Entre - Estações]])</f>
        <v>-</v>
      </c>
      <c r="AN464" s="324" t="str">
        <f>IF(BS_CONTROLE[[#This Row],[SB]]=0, "-", BS_CONTROLE[[#This Row],[SB]])</f>
        <v>-</v>
      </c>
      <c r="AO464" s="325" t="str">
        <f>IF(BS_CONTROLE[[#This Row],[SUB]]=0, "-", BS_CONTROLE[[#This Row],[SUB]])</f>
        <v>-</v>
      </c>
      <c r="AP464" s="326" t="str">
        <f>IF(BS_CONTROLE[[#This Row],[KM - Inicio]]=0, "-", BS_CONTROLE[[#This Row],[KM - Inicio]])</f>
        <v>-</v>
      </c>
      <c r="AQ464" s="326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27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4" t="str">
        <f t="shared" si="10"/>
        <v/>
      </c>
    </row>
    <row r="465" spans="1:72" hidden="1">
      <c r="A465" s="175" t="str">
        <f>D465&amp;B465</f>
        <v/>
      </c>
      <c r="B465" s="181"/>
      <c r="C465" s="8" t="str">
        <f>IF(BS_CONTROLE[[#This Row],[DATA]]="","",WEEKNUM(BS_CONTROLE[[#This Row],[DATA]]))</f>
        <v/>
      </c>
      <c r="D465" s="56"/>
      <c r="E465" s="151">
        <v>460</v>
      </c>
      <c r="F465" s="182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2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2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08"/>
      <c r="W465" s="183"/>
      <c r="X465" s="56"/>
      <c r="Y465" s="166"/>
      <c r="Z465" s="166"/>
      <c r="AA465" s="150"/>
      <c r="AB465" s="75"/>
      <c r="AC465" s="75"/>
      <c r="AD465" s="183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4" t="str">
        <f>IF(BS_CONTROLE[[#This Row],[Local - Partida]]=0, "-", BS_CONTROLE[[#This Row],[Local - Partida]])</f>
        <v>-</v>
      </c>
      <c r="AL465" s="324" t="str">
        <f>IF(BS_CONTROLE[[#This Row],[Local - Encerramento]]=0, "-", BS_CONTROLE[[#This Row],[Local - Encerramento]])</f>
        <v>-</v>
      </c>
      <c r="AM465" s="324" t="str">
        <f>IF(BS_CONTROLE[[#This Row],[Entre - Estações]]=0, "-", BS_CONTROLE[[#This Row],[Entre - Estações]])</f>
        <v>-</v>
      </c>
      <c r="AN465" s="324" t="str">
        <f>IF(BS_CONTROLE[[#This Row],[SB]]=0, "-", BS_CONTROLE[[#This Row],[SB]])</f>
        <v>-</v>
      </c>
      <c r="AO465" s="325" t="str">
        <f>IF(BS_CONTROLE[[#This Row],[SUB]]=0, "-", BS_CONTROLE[[#This Row],[SUB]])</f>
        <v>-</v>
      </c>
      <c r="AP465" s="326" t="str">
        <f>IF(BS_CONTROLE[[#This Row],[KM - Inicio]]=0, "-", BS_CONTROLE[[#This Row],[KM - Inicio]])</f>
        <v>-</v>
      </c>
      <c r="AQ465" s="326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27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4" t="str">
        <f t="shared" si="10"/>
        <v/>
      </c>
    </row>
    <row r="466" spans="1:72" hidden="1">
      <c r="A466" s="175" t="str">
        <f>D466&amp;B466</f>
        <v/>
      </c>
      <c r="B466" s="181"/>
      <c r="C466" s="8" t="str">
        <f>IF(BS_CONTROLE[[#This Row],[DATA]]="","",WEEKNUM(BS_CONTROLE[[#This Row],[DATA]]))</f>
        <v/>
      </c>
      <c r="D466" s="56"/>
      <c r="E466" s="151">
        <v>461</v>
      </c>
      <c r="F466" s="182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2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2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08"/>
      <c r="W466" s="183"/>
      <c r="X466" s="56"/>
      <c r="Y466" s="166"/>
      <c r="Z466" s="166"/>
      <c r="AA466" s="150"/>
      <c r="AB466" s="75"/>
      <c r="AC466" s="75"/>
      <c r="AD466" s="183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4" t="str">
        <f>IF(BS_CONTROLE[[#This Row],[Local - Partida]]=0, "-", BS_CONTROLE[[#This Row],[Local - Partida]])</f>
        <v>-</v>
      </c>
      <c r="AL466" s="324" t="str">
        <f>IF(BS_CONTROLE[[#This Row],[Local - Encerramento]]=0, "-", BS_CONTROLE[[#This Row],[Local - Encerramento]])</f>
        <v>-</v>
      </c>
      <c r="AM466" s="324" t="str">
        <f>IF(BS_CONTROLE[[#This Row],[Entre - Estações]]=0, "-", BS_CONTROLE[[#This Row],[Entre - Estações]])</f>
        <v>-</v>
      </c>
      <c r="AN466" s="324" t="str">
        <f>IF(BS_CONTROLE[[#This Row],[SB]]=0, "-", BS_CONTROLE[[#This Row],[SB]])</f>
        <v>-</v>
      </c>
      <c r="AO466" s="325" t="str">
        <f>IF(BS_CONTROLE[[#This Row],[SUB]]=0, "-", BS_CONTROLE[[#This Row],[SUB]])</f>
        <v>-</v>
      </c>
      <c r="AP466" s="326" t="str">
        <f>IF(BS_CONTROLE[[#This Row],[KM - Inicio]]=0, "-", BS_CONTROLE[[#This Row],[KM - Inicio]])</f>
        <v>-</v>
      </c>
      <c r="AQ466" s="326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27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4" t="str">
        <f t="shared" si="10"/>
        <v/>
      </c>
    </row>
    <row r="467" spans="1:72" hidden="1">
      <c r="A467" s="175" t="str">
        <f>D467&amp;B467</f>
        <v/>
      </c>
      <c r="B467" s="181"/>
      <c r="C467" s="8" t="str">
        <f>IF(BS_CONTROLE[[#This Row],[DATA]]="","",WEEKNUM(BS_CONTROLE[[#This Row],[DATA]]))</f>
        <v/>
      </c>
      <c r="D467" s="56"/>
      <c r="E467" s="151">
        <v>462</v>
      </c>
      <c r="F467" s="182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2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2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08"/>
      <c r="W467" s="183"/>
      <c r="X467" s="56"/>
      <c r="Y467" s="166"/>
      <c r="Z467" s="166"/>
      <c r="AA467" s="150"/>
      <c r="AB467" s="75"/>
      <c r="AC467" s="75"/>
      <c r="AD467" s="183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4" t="str">
        <f>IF(BS_CONTROLE[[#This Row],[Local - Partida]]=0, "-", BS_CONTROLE[[#This Row],[Local - Partida]])</f>
        <v>-</v>
      </c>
      <c r="AL467" s="324" t="str">
        <f>IF(BS_CONTROLE[[#This Row],[Local - Encerramento]]=0, "-", BS_CONTROLE[[#This Row],[Local - Encerramento]])</f>
        <v>-</v>
      </c>
      <c r="AM467" s="324" t="str">
        <f>IF(BS_CONTROLE[[#This Row],[Entre - Estações]]=0, "-", BS_CONTROLE[[#This Row],[Entre - Estações]])</f>
        <v>-</v>
      </c>
      <c r="AN467" s="324" t="str">
        <f>IF(BS_CONTROLE[[#This Row],[SB]]=0, "-", BS_CONTROLE[[#This Row],[SB]])</f>
        <v>-</v>
      </c>
      <c r="AO467" s="325" t="str">
        <f>IF(BS_CONTROLE[[#This Row],[SUB]]=0, "-", BS_CONTROLE[[#This Row],[SUB]])</f>
        <v>-</v>
      </c>
      <c r="AP467" s="326" t="str">
        <f>IF(BS_CONTROLE[[#This Row],[KM - Inicio]]=0, "-", BS_CONTROLE[[#This Row],[KM - Inicio]])</f>
        <v>-</v>
      </c>
      <c r="AQ467" s="326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27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4" t="str">
        <f t="shared" si="10"/>
        <v/>
      </c>
    </row>
    <row r="468" spans="1:72" hidden="1">
      <c r="A468" s="175" t="str">
        <f>D468&amp;B468</f>
        <v/>
      </c>
      <c r="B468" s="181"/>
      <c r="C468" s="8" t="str">
        <f>IF(BS_CONTROLE[[#This Row],[DATA]]="","",WEEKNUM(BS_CONTROLE[[#This Row],[DATA]]))</f>
        <v/>
      </c>
      <c r="D468" s="56"/>
      <c r="E468" s="151">
        <v>463</v>
      </c>
      <c r="F468" s="182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2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2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08"/>
      <c r="W468" s="183"/>
      <c r="X468" s="56"/>
      <c r="Y468" s="166"/>
      <c r="Z468" s="166"/>
      <c r="AA468" s="150"/>
      <c r="AB468" s="75"/>
      <c r="AC468" s="75"/>
      <c r="AD468" s="183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4" t="str">
        <f>IF(BS_CONTROLE[[#This Row],[Local - Partida]]=0, "-", BS_CONTROLE[[#This Row],[Local - Partida]])</f>
        <v>-</v>
      </c>
      <c r="AL468" s="324" t="str">
        <f>IF(BS_CONTROLE[[#This Row],[Local - Encerramento]]=0, "-", BS_CONTROLE[[#This Row],[Local - Encerramento]])</f>
        <v>-</v>
      </c>
      <c r="AM468" s="324" t="str">
        <f>IF(BS_CONTROLE[[#This Row],[Entre - Estações]]=0, "-", BS_CONTROLE[[#This Row],[Entre - Estações]])</f>
        <v>-</v>
      </c>
      <c r="AN468" s="324" t="str">
        <f>IF(BS_CONTROLE[[#This Row],[SB]]=0, "-", BS_CONTROLE[[#This Row],[SB]])</f>
        <v>-</v>
      </c>
      <c r="AO468" s="325" t="str">
        <f>IF(BS_CONTROLE[[#This Row],[SUB]]=0, "-", BS_CONTROLE[[#This Row],[SUB]])</f>
        <v>-</v>
      </c>
      <c r="AP468" s="326" t="str">
        <f>IF(BS_CONTROLE[[#This Row],[KM - Inicio]]=0, "-", BS_CONTROLE[[#This Row],[KM - Inicio]])</f>
        <v>-</v>
      </c>
      <c r="AQ468" s="326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27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4" t="str">
        <f t="shared" si="10"/>
        <v/>
      </c>
    </row>
    <row r="469" spans="1:72" hidden="1">
      <c r="A469" s="175" t="str">
        <f>D469&amp;B469</f>
        <v/>
      </c>
      <c r="B469" s="181"/>
      <c r="C469" s="8" t="str">
        <f>IF(BS_CONTROLE[[#This Row],[DATA]]="","",WEEKNUM(BS_CONTROLE[[#This Row],[DATA]]))</f>
        <v/>
      </c>
      <c r="D469" s="56"/>
      <c r="E469" s="151">
        <v>464</v>
      </c>
      <c r="F469" s="182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2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2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08"/>
      <c r="W469" s="183"/>
      <c r="X469" s="56"/>
      <c r="Y469" s="166"/>
      <c r="Z469" s="166"/>
      <c r="AA469" s="150"/>
      <c r="AB469" s="75"/>
      <c r="AC469" s="75"/>
      <c r="AD469" s="183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4" t="str">
        <f>IF(BS_CONTROLE[[#This Row],[Local - Partida]]=0, "-", BS_CONTROLE[[#This Row],[Local - Partida]])</f>
        <v>-</v>
      </c>
      <c r="AL469" s="324" t="str">
        <f>IF(BS_CONTROLE[[#This Row],[Local - Encerramento]]=0, "-", BS_CONTROLE[[#This Row],[Local - Encerramento]])</f>
        <v>-</v>
      </c>
      <c r="AM469" s="324" t="str">
        <f>IF(BS_CONTROLE[[#This Row],[Entre - Estações]]=0, "-", BS_CONTROLE[[#This Row],[Entre - Estações]])</f>
        <v>-</v>
      </c>
      <c r="AN469" s="324" t="str">
        <f>IF(BS_CONTROLE[[#This Row],[SB]]=0, "-", BS_CONTROLE[[#This Row],[SB]])</f>
        <v>-</v>
      </c>
      <c r="AO469" s="325" t="str">
        <f>IF(BS_CONTROLE[[#This Row],[SUB]]=0, "-", BS_CONTROLE[[#This Row],[SUB]])</f>
        <v>-</v>
      </c>
      <c r="AP469" s="326" t="str">
        <f>IF(BS_CONTROLE[[#This Row],[KM - Inicio]]=0, "-", BS_CONTROLE[[#This Row],[KM - Inicio]])</f>
        <v>-</v>
      </c>
      <c r="AQ469" s="326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27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4" t="str">
        <f t="shared" si="10"/>
        <v/>
      </c>
    </row>
    <row r="470" spans="1:72" hidden="1">
      <c r="A470" s="175" t="str">
        <f>D470&amp;B470</f>
        <v/>
      </c>
      <c r="B470" s="181"/>
      <c r="C470" s="8" t="str">
        <f>IF(BS_CONTROLE[[#This Row],[DATA]]="","",WEEKNUM(BS_CONTROLE[[#This Row],[DATA]]))</f>
        <v/>
      </c>
      <c r="D470" s="56"/>
      <c r="E470" s="151">
        <v>465</v>
      </c>
      <c r="F470" s="182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2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2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08"/>
      <c r="W470" s="183"/>
      <c r="X470" s="56"/>
      <c r="Y470" s="166"/>
      <c r="Z470" s="166"/>
      <c r="AA470" s="150"/>
      <c r="AB470" s="75"/>
      <c r="AC470" s="75"/>
      <c r="AD470" s="183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4" t="str">
        <f>IF(BS_CONTROLE[[#This Row],[Local - Partida]]=0, "-", BS_CONTROLE[[#This Row],[Local - Partida]])</f>
        <v>-</v>
      </c>
      <c r="AL470" s="324" t="str">
        <f>IF(BS_CONTROLE[[#This Row],[Local - Encerramento]]=0, "-", BS_CONTROLE[[#This Row],[Local - Encerramento]])</f>
        <v>-</v>
      </c>
      <c r="AM470" s="324" t="str">
        <f>IF(BS_CONTROLE[[#This Row],[Entre - Estações]]=0, "-", BS_CONTROLE[[#This Row],[Entre - Estações]])</f>
        <v>-</v>
      </c>
      <c r="AN470" s="324" t="str">
        <f>IF(BS_CONTROLE[[#This Row],[SB]]=0, "-", BS_CONTROLE[[#This Row],[SB]])</f>
        <v>-</v>
      </c>
      <c r="AO470" s="325" t="str">
        <f>IF(BS_CONTROLE[[#This Row],[SUB]]=0, "-", BS_CONTROLE[[#This Row],[SUB]])</f>
        <v>-</v>
      </c>
      <c r="AP470" s="326" t="str">
        <f>IF(BS_CONTROLE[[#This Row],[KM - Inicio]]=0, "-", BS_CONTROLE[[#This Row],[KM - Inicio]])</f>
        <v>-</v>
      </c>
      <c r="AQ470" s="326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27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4" t="str">
        <f t="shared" si="10"/>
        <v/>
      </c>
    </row>
    <row r="471" spans="1:72" hidden="1">
      <c r="A471" s="175" t="str">
        <f>D471&amp;B471</f>
        <v/>
      </c>
      <c r="B471" s="181"/>
      <c r="C471" s="8" t="str">
        <f>IF(BS_CONTROLE[[#This Row],[DATA]]="","",WEEKNUM(BS_CONTROLE[[#This Row],[DATA]]))</f>
        <v/>
      </c>
      <c r="D471" s="56"/>
      <c r="E471" s="151">
        <v>466</v>
      </c>
      <c r="F471" s="182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2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2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08"/>
      <c r="W471" s="183"/>
      <c r="X471" s="56"/>
      <c r="Y471" s="166"/>
      <c r="Z471" s="166"/>
      <c r="AA471" s="150"/>
      <c r="AB471" s="75"/>
      <c r="AC471" s="75"/>
      <c r="AD471" s="183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4" t="str">
        <f>IF(BS_CONTROLE[[#This Row],[Local - Partida]]=0, "-", BS_CONTROLE[[#This Row],[Local - Partida]])</f>
        <v>-</v>
      </c>
      <c r="AL471" s="324" t="str">
        <f>IF(BS_CONTROLE[[#This Row],[Local - Encerramento]]=0, "-", BS_CONTROLE[[#This Row],[Local - Encerramento]])</f>
        <v>-</v>
      </c>
      <c r="AM471" s="324" t="str">
        <f>IF(BS_CONTROLE[[#This Row],[Entre - Estações]]=0, "-", BS_CONTROLE[[#This Row],[Entre - Estações]])</f>
        <v>-</v>
      </c>
      <c r="AN471" s="324" t="str">
        <f>IF(BS_CONTROLE[[#This Row],[SB]]=0, "-", BS_CONTROLE[[#This Row],[SB]])</f>
        <v>-</v>
      </c>
      <c r="AO471" s="325" t="str">
        <f>IF(BS_CONTROLE[[#This Row],[SUB]]=0, "-", BS_CONTROLE[[#This Row],[SUB]])</f>
        <v>-</v>
      </c>
      <c r="AP471" s="326" t="str">
        <f>IF(BS_CONTROLE[[#This Row],[KM - Inicio]]=0, "-", BS_CONTROLE[[#This Row],[KM - Inicio]])</f>
        <v>-</v>
      </c>
      <c r="AQ471" s="326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27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4" t="str">
        <f t="shared" si="10"/>
        <v/>
      </c>
    </row>
    <row r="472" spans="1:72" hidden="1">
      <c r="A472" s="175" t="str">
        <f>D472&amp;B472</f>
        <v/>
      </c>
      <c r="B472" s="181"/>
      <c r="C472" s="8" t="str">
        <f>IF(BS_CONTROLE[[#This Row],[DATA]]="","",WEEKNUM(BS_CONTROLE[[#This Row],[DATA]]))</f>
        <v/>
      </c>
      <c r="D472" s="56"/>
      <c r="E472" s="151">
        <v>467</v>
      </c>
      <c r="F472" s="182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2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2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08"/>
      <c r="W472" s="183"/>
      <c r="X472" s="56"/>
      <c r="Y472" s="166"/>
      <c r="Z472" s="166"/>
      <c r="AA472" s="150"/>
      <c r="AB472" s="75"/>
      <c r="AC472" s="75"/>
      <c r="AD472" s="183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4" t="str">
        <f>IF(BS_CONTROLE[[#This Row],[Local - Partida]]=0, "-", BS_CONTROLE[[#This Row],[Local - Partida]])</f>
        <v>-</v>
      </c>
      <c r="AL472" s="324" t="str">
        <f>IF(BS_CONTROLE[[#This Row],[Local - Encerramento]]=0, "-", BS_CONTROLE[[#This Row],[Local - Encerramento]])</f>
        <v>-</v>
      </c>
      <c r="AM472" s="324" t="str">
        <f>IF(BS_CONTROLE[[#This Row],[Entre - Estações]]=0, "-", BS_CONTROLE[[#This Row],[Entre - Estações]])</f>
        <v>-</v>
      </c>
      <c r="AN472" s="324" t="str">
        <f>IF(BS_CONTROLE[[#This Row],[SB]]=0, "-", BS_CONTROLE[[#This Row],[SB]])</f>
        <v>-</v>
      </c>
      <c r="AO472" s="325" t="str">
        <f>IF(BS_CONTROLE[[#This Row],[SUB]]=0, "-", BS_CONTROLE[[#This Row],[SUB]])</f>
        <v>-</v>
      </c>
      <c r="AP472" s="326" t="str">
        <f>IF(BS_CONTROLE[[#This Row],[KM - Inicio]]=0, "-", BS_CONTROLE[[#This Row],[KM - Inicio]])</f>
        <v>-</v>
      </c>
      <c r="AQ472" s="326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27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4" t="str">
        <f t="shared" si="10"/>
        <v/>
      </c>
    </row>
    <row r="473" spans="1:72" hidden="1">
      <c r="A473" s="175" t="str">
        <f>D473&amp;B473</f>
        <v/>
      </c>
      <c r="B473" s="181"/>
      <c r="C473" s="8" t="str">
        <f>IF(BS_CONTROLE[[#This Row],[DATA]]="","",WEEKNUM(BS_CONTROLE[[#This Row],[DATA]]))</f>
        <v/>
      </c>
      <c r="D473" s="56"/>
      <c r="E473" s="151">
        <v>468</v>
      </c>
      <c r="F473" s="182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2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2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08"/>
      <c r="W473" s="183"/>
      <c r="X473" s="56"/>
      <c r="Y473" s="166"/>
      <c r="Z473" s="166"/>
      <c r="AA473" s="150"/>
      <c r="AB473" s="75"/>
      <c r="AC473" s="75"/>
      <c r="AD473" s="183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4" t="str">
        <f>IF(BS_CONTROLE[[#This Row],[Local - Partida]]=0, "-", BS_CONTROLE[[#This Row],[Local - Partida]])</f>
        <v>-</v>
      </c>
      <c r="AL473" s="324" t="str">
        <f>IF(BS_CONTROLE[[#This Row],[Local - Encerramento]]=0, "-", BS_CONTROLE[[#This Row],[Local - Encerramento]])</f>
        <v>-</v>
      </c>
      <c r="AM473" s="324" t="str">
        <f>IF(BS_CONTROLE[[#This Row],[Entre - Estações]]=0, "-", BS_CONTROLE[[#This Row],[Entre - Estações]])</f>
        <v>-</v>
      </c>
      <c r="AN473" s="324" t="str">
        <f>IF(BS_CONTROLE[[#This Row],[SB]]=0, "-", BS_CONTROLE[[#This Row],[SB]])</f>
        <v>-</v>
      </c>
      <c r="AO473" s="325" t="str">
        <f>IF(BS_CONTROLE[[#This Row],[SUB]]=0, "-", BS_CONTROLE[[#This Row],[SUB]])</f>
        <v>-</v>
      </c>
      <c r="AP473" s="326" t="str">
        <f>IF(BS_CONTROLE[[#This Row],[KM - Inicio]]=0, "-", BS_CONTROLE[[#This Row],[KM - Inicio]])</f>
        <v>-</v>
      </c>
      <c r="AQ473" s="326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27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4" t="str">
        <f t="shared" si="10"/>
        <v/>
      </c>
    </row>
    <row r="474" spans="1:72" hidden="1">
      <c r="A474" s="175" t="str">
        <f>D474&amp;B474</f>
        <v/>
      </c>
      <c r="B474" s="181"/>
      <c r="C474" s="8" t="str">
        <f>IF(BS_CONTROLE[[#This Row],[DATA]]="","",WEEKNUM(BS_CONTROLE[[#This Row],[DATA]]))</f>
        <v/>
      </c>
      <c r="D474" s="56"/>
      <c r="E474" s="151">
        <v>469</v>
      </c>
      <c r="F474" s="182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2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2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08"/>
      <c r="W474" s="183"/>
      <c r="X474" s="56"/>
      <c r="Y474" s="166"/>
      <c r="Z474" s="166"/>
      <c r="AA474" s="150"/>
      <c r="AB474" s="75"/>
      <c r="AC474" s="75"/>
      <c r="AD474" s="183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4" t="str">
        <f>IF(BS_CONTROLE[[#This Row],[Local - Partida]]=0, "-", BS_CONTROLE[[#This Row],[Local - Partida]])</f>
        <v>-</v>
      </c>
      <c r="AL474" s="324" t="str">
        <f>IF(BS_CONTROLE[[#This Row],[Local - Encerramento]]=0, "-", BS_CONTROLE[[#This Row],[Local - Encerramento]])</f>
        <v>-</v>
      </c>
      <c r="AM474" s="324" t="str">
        <f>IF(BS_CONTROLE[[#This Row],[Entre - Estações]]=0, "-", BS_CONTROLE[[#This Row],[Entre - Estações]])</f>
        <v>-</v>
      </c>
      <c r="AN474" s="324" t="str">
        <f>IF(BS_CONTROLE[[#This Row],[SB]]=0, "-", BS_CONTROLE[[#This Row],[SB]])</f>
        <v>-</v>
      </c>
      <c r="AO474" s="325" t="str">
        <f>IF(BS_CONTROLE[[#This Row],[SUB]]=0, "-", BS_CONTROLE[[#This Row],[SUB]])</f>
        <v>-</v>
      </c>
      <c r="AP474" s="326" t="str">
        <f>IF(BS_CONTROLE[[#This Row],[KM - Inicio]]=0, "-", BS_CONTROLE[[#This Row],[KM - Inicio]])</f>
        <v>-</v>
      </c>
      <c r="AQ474" s="326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27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4" t="str">
        <f t="shared" si="10"/>
        <v/>
      </c>
    </row>
    <row r="475" spans="1:72" hidden="1">
      <c r="A475" s="175" t="str">
        <f>D475&amp;B475</f>
        <v/>
      </c>
      <c r="B475" s="181"/>
      <c r="C475" s="8" t="str">
        <f>IF(BS_CONTROLE[[#This Row],[DATA]]="","",WEEKNUM(BS_CONTROLE[[#This Row],[DATA]]))</f>
        <v/>
      </c>
      <c r="D475" s="56"/>
      <c r="E475" s="151">
        <v>470</v>
      </c>
      <c r="F475" s="182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2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2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08"/>
      <c r="W475" s="183"/>
      <c r="X475" s="56"/>
      <c r="Y475" s="166"/>
      <c r="Z475" s="166"/>
      <c r="AA475" s="150"/>
      <c r="AB475" s="75"/>
      <c r="AC475" s="75"/>
      <c r="AD475" s="183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4" t="str">
        <f>IF(BS_CONTROLE[[#This Row],[Local - Partida]]=0, "-", BS_CONTROLE[[#This Row],[Local - Partida]])</f>
        <v>-</v>
      </c>
      <c r="AL475" s="324" t="str">
        <f>IF(BS_CONTROLE[[#This Row],[Local - Encerramento]]=0, "-", BS_CONTROLE[[#This Row],[Local - Encerramento]])</f>
        <v>-</v>
      </c>
      <c r="AM475" s="324" t="str">
        <f>IF(BS_CONTROLE[[#This Row],[Entre - Estações]]=0, "-", BS_CONTROLE[[#This Row],[Entre - Estações]])</f>
        <v>-</v>
      </c>
      <c r="AN475" s="324" t="str">
        <f>IF(BS_CONTROLE[[#This Row],[SB]]=0, "-", BS_CONTROLE[[#This Row],[SB]])</f>
        <v>-</v>
      </c>
      <c r="AO475" s="325" t="str">
        <f>IF(BS_CONTROLE[[#This Row],[SUB]]=0, "-", BS_CONTROLE[[#This Row],[SUB]])</f>
        <v>-</v>
      </c>
      <c r="AP475" s="326" t="str">
        <f>IF(BS_CONTROLE[[#This Row],[KM - Inicio]]=0, "-", BS_CONTROLE[[#This Row],[KM - Inicio]])</f>
        <v>-</v>
      </c>
      <c r="AQ475" s="326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27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4" t="str">
        <f t="shared" si="10"/>
        <v/>
      </c>
    </row>
    <row r="476" spans="1:72" hidden="1">
      <c r="A476" s="175" t="str">
        <f>D476&amp;B476</f>
        <v/>
      </c>
      <c r="B476" s="181"/>
      <c r="C476" s="8" t="str">
        <f>IF(BS_CONTROLE[[#This Row],[DATA]]="","",WEEKNUM(BS_CONTROLE[[#This Row],[DATA]]))</f>
        <v/>
      </c>
      <c r="D476" s="56"/>
      <c r="E476" s="151">
        <v>471</v>
      </c>
      <c r="F476" s="182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2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2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08"/>
      <c r="W476" s="183"/>
      <c r="X476" s="56"/>
      <c r="Y476" s="166"/>
      <c r="Z476" s="166"/>
      <c r="AA476" s="150"/>
      <c r="AB476" s="75"/>
      <c r="AC476" s="75"/>
      <c r="AD476" s="183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4" t="str">
        <f>IF(BS_CONTROLE[[#This Row],[Local - Partida]]=0, "-", BS_CONTROLE[[#This Row],[Local - Partida]])</f>
        <v>-</v>
      </c>
      <c r="AL476" s="324" t="str">
        <f>IF(BS_CONTROLE[[#This Row],[Local - Encerramento]]=0, "-", BS_CONTROLE[[#This Row],[Local - Encerramento]])</f>
        <v>-</v>
      </c>
      <c r="AM476" s="324" t="str">
        <f>IF(BS_CONTROLE[[#This Row],[Entre - Estações]]=0, "-", BS_CONTROLE[[#This Row],[Entre - Estações]])</f>
        <v>-</v>
      </c>
      <c r="AN476" s="324" t="str">
        <f>IF(BS_CONTROLE[[#This Row],[SB]]=0, "-", BS_CONTROLE[[#This Row],[SB]])</f>
        <v>-</v>
      </c>
      <c r="AO476" s="325" t="str">
        <f>IF(BS_CONTROLE[[#This Row],[SUB]]=0, "-", BS_CONTROLE[[#This Row],[SUB]])</f>
        <v>-</v>
      </c>
      <c r="AP476" s="326" t="str">
        <f>IF(BS_CONTROLE[[#This Row],[KM - Inicio]]=0, "-", BS_CONTROLE[[#This Row],[KM - Inicio]])</f>
        <v>-</v>
      </c>
      <c r="AQ476" s="326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27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4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1"/>
      <c r="C477" s="8" t="str">
        <f>IF(BS_CONTROLE[[#This Row],[DATA]]="","",WEEKNUM(BS_CONTROLE[[#This Row],[DATA]]))</f>
        <v/>
      </c>
      <c r="D477" s="56"/>
      <c r="E477" s="236">
        <v>472</v>
      </c>
      <c r="F477" s="182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2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2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08"/>
      <c r="W477" s="183"/>
      <c r="X477" s="56"/>
      <c r="Y477" s="166"/>
      <c r="Z477" s="166"/>
      <c r="AA477" s="150"/>
      <c r="AB477" s="75"/>
      <c r="AC477" s="75"/>
      <c r="AD477" s="183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4" t="str">
        <f>IF(BS_CONTROLE[[#This Row],[Local - Partida]]=0, "-", BS_CONTROLE[[#This Row],[Local - Partida]])</f>
        <v>-</v>
      </c>
      <c r="AL477" s="324" t="str">
        <f>IF(BS_CONTROLE[[#This Row],[Local - Encerramento]]=0, "-", BS_CONTROLE[[#This Row],[Local - Encerramento]])</f>
        <v>-</v>
      </c>
      <c r="AM477" s="324" t="str">
        <f>IF(BS_CONTROLE[[#This Row],[Entre - Estações]]=0, "-", BS_CONTROLE[[#This Row],[Entre - Estações]])</f>
        <v>-</v>
      </c>
      <c r="AN477" s="324" t="str">
        <f>IF(BS_CONTROLE[[#This Row],[SB]]=0, "-", BS_CONTROLE[[#This Row],[SB]])</f>
        <v>-</v>
      </c>
      <c r="AO477" s="325" t="str">
        <f>IF(BS_CONTROLE[[#This Row],[SUB]]=0, "-", BS_CONTROLE[[#This Row],[SUB]])</f>
        <v>-</v>
      </c>
      <c r="AP477" s="326" t="str">
        <f>IF(BS_CONTROLE[[#This Row],[KM - Inicio]]=0, "-", BS_CONTROLE[[#This Row],[KM - Inicio]])</f>
        <v>-</v>
      </c>
      <c r="AQ477" s="326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27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4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1"/>
      <c r="C478" s="8" t="str">
        <f>IF(BS_CONTROLE[[#This Row],[DATA]]="","",WEEKNUM(BS_CONTROLE[[#This Row],[DATA]]))</f>
        <v/>
      </c>
      <c r="D478" s="56"/>
      <c r="E478" s="151">
        <v>473</v>
      </c>
      <c r="F478" s="182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2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2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08"/>
      <c r="W478" s="183"/>
      <c r="X478" s="56"/>
      <c r="Y478" s="166"/>
      <c r="Z478" s="166"/>
      <c r="AA478" s="150"/>
      <c r="AB478" s="75"/>
      <c r="AC478" s="75"/>
      <c r="AD478" s="183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4" t="str">
        <f>IF(BS_CONTROLE[[#This Row],[Local - Partida]]=0, "-", BS_CONTROLE[[#This Row],[Local - Partida]])</f>
        <v>-</v>
      </c>
      <c r="AL478" s="324" t="str">
        <f>IF(BS_CONTROLE[[#This Row],[Local - Encerramento]]=0, "-", BS_CONTROLE[[#This Row],[Local - Encerramento]])</f>
        <v>-</v>
      </c>
      <c r="AM478" s="324" t="str">
        <f>IF(BS_CONTROLE[[#This Row],[Entre - Estações]]=0, "-", BS_CONTROLE[[#This Row],[Entre - Estações]])</f>
        <v>-</v>
      </c>
      <c r="AN478" s="324" t="str">
        <f>IF(BS_CONTROLE[[#This Row],[SB]]=0, "-", BS_CONTROLE[[#This Row],[SB]])</f>
        <v>-</v>
      </c>
      <c r="AO478" s="325" t="str">
        <f>IF(BS_CONTROLE[[#This Row],[SUB]]=0, "-", BS_CONTROLE[[#This Row],[SUB]])</f>
        <v>-</v>
      </c>
      <c r="AP478" s="326" t="str">
        <f>IF(BS_CONTROLE[[#This Row],[KM - Inicio]]=0, "-", BS_CONTROLE[[#This Row],[KM - Inicio]])</f>
        <v>-</v>
      </c>
      <c r="AQ478" s="326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27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4" t="str">
        <f t="shared" si="12"/>
        <v/>
      </c>
    </row>
    <row r="479" spans="1:72" hidden="1">
      <c r="A479" s="175" t="str">
        <f>D479&amp;B479</f>
        <v/>
      </c>
      <c r="B479" s="181"/>
      <c r="C479" s="8" t="str">
        <f>IF(BS_CONTROLE[[#This Row],[DATA]]="","",WEEKNUM(BS_CONTROLE[[#This Row],[DATA]]))</f>
        <v/>
      </c>
      <c r="D479" s="56"/>
      <c r="E479" s="236">
        <v>474</v>
      </c>
      <c r="F479" s="182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2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2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08"/>
      <c r="W479" s="183"/>
      <c r="X479" s="56"/>
      <c r="Y479" s="166"/>
      <c r="Z479" s="166"/>
      <c r="AA479" s="150"/>
      <c r="AB479" s="75"/>
      <c r="AC479" s="75"/>
      <c r="AD479" s="183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4" t="str">
        <f>IF(BS_CONTROLE[[#This Row],[Local - Partida]]=0, "-", BS_CONTROLE[[#This Row],[Local - Partida]])</f>
        <v>-</v>
      </c>
      <c r="AL479" s="324" t="str">
        <f>IF(BS_CONTROLE[[#This Row],[Local - Encerramento]]=0, "-", BS_CONTROLE[[#This Row],[Local - Encerramento]])</f>
        <v>-</v>
      </c>
      <c r="AM479" s="324" t="str">
        <f>IF(BS_CONTROLE[[#This Row],[Entre - Estações]]=0, "-", BS_CONTROLE[[#This Row],[Entre - Estações]])</f>
        <v>-</v>
      </c>
      <c r="AN479" s="324" t="str">
        <f>IF(BS_CONTROLE[[#This Row],[SB]]=0, "-", BS_CONTROLE[[#This Row],[SB]])</f>
        <v>-</v>
      </c>
      <c r="AO479" s="325" t="str">
        <f>IF(BS_CONTROLE[[#This Row],[SUB]]=0, "-", BS_CONTROLE[[#This Row],[SUB]])</f>
        <v>-</v>
      </c>
      <c r="AP479" s="326" t="str">
        <f>IF(BS_CONTROLE[[#This Row],[KM - Inicio]]=0, "-", BS_CONTROLE[[#This Row],[KM - Inicio]])</f>
        <v>-</v>
      </c>
      <c r="AQ479" s="326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27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4" t="str">
        <f t="shared" si="12"/>
        <v/>
      </c>
    </row>
    <row r="480" spans="1:72" hidden="1">
      <c r="A480" s="175" t="str">
        <f>D480&amp;B480</f>
        <v/>
      </c>
      <c r="B480" s="181"/>
      <c r="C480" s="8" t="str">
        <f>IF(BS_CONTROLE[[#This Row],[DATA]]="","",WEEKNUM(BS_CONTROLE[[#This Row],[DATA]]))</f>
        <v/>
      </c>
      <c r="D480" s="56"/>
      <c r="E480" s="151">
        <v>475</v>
      </c>
      <c r="F480" s="182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2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2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08"/>
      <c r="W480" s="183"/>
      <c r="X480" s="56"/>
      <c r="Y480" s="166"/>
      <c r="Z480" s="166"/>
      <c r="AA480" s="150"/>
      <c r="AB480" s="75"/>
      <c r="AC480" s="75"/>
      <c r="AD480" s="183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4" t="str">
        <f>IF(BS_CONTROLE[[#This Row],[Local - Partida]]=0, "-", BS_CONTROLE[[#This Row],[Local - Partida]])</f>
        <v>-</v>
      </c>
      <c r="AL480" s="324" t="str">
        <f>IF(BS_CONTROLE[[#This Row],[Local - Encerramento]]=0, "-", BS_CONTROLE[[#This Row],[Local - Encerramento]])</f>
        <v>-</v>
      </c>
      <c r="AM480" s="324" t="str">
        <f>IF(BS_CONTROLE[[#This Row],[Entre - Estações]]=0, "-", BS_CONTROLE[[#This Row],[Entre - Estações]])</f>
        <v>-</v>
      </c>
      <c r="AN480" s="324" t="str">
        <f>IF(BS_CONTROLE[[#This Row],[SB]]=0, "-", BS_CONTROLE[[#This Row],[SB]])</f>
        <v>-</v>
      </c>
      <c r="AO480" s="325" t="str">
        <f>IF(BS_CONTROLE[[#This Row],[SUB]]=0, "-", BS_CONTROLE[[#This Row],[SUB]])</f>
        <v>-</v>
      </c>
      <c r="AP480" s="326" t="str">
        <f>IF(BS_CONTROLE[[#This Row],[KM - Inicio]]=0, "-", BS_CONTROLE[[#This Row],[KM - Inicio]])</f>
        <v>-</v>
      </c>
      <c r="AQ480" s="326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27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4" t="str">
        <f t="shared" si="12"/>
        <v/>
      </c>
    </row>
    <row r="481" spans="1:72" hidden="1">
      <c r="A481" s="175" t="str">
        <f>D481&amp;B481</f>
        <v/>
      </c>
      <c r="B481" s="181"/>
      <c r="C481" s="8" t="str">
        <f>IF(BS_CONTROLE[[#This Row],[DATA]]="","",WEEKNUM(BS_CONTROLE[[#This Row],[DATA]]))</f>
        <v/>
      </c>
      <c r="D481" s="56"/>
      <c r="E481" s="151">
        <v>476</v>
      </c>
      <c r="F481" s="182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2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2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08"/>
      <c r="W481" s="183"/>
      <c r="X481" s="56"/>
      <c r="Y481" s="166"/>
      <c r="Z481" s="166"/>
      <c r="AA481" s="150"/>
      <c r="AB481" s="75"/>
      <c r="AC481" s="75"/>
      <c r="AD481" s="183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4" t="str">
        <f>IF(BS_CONTROLE[[#This Row],[Local - Partida]]=0, "-", BS_CONTROLE[[#This Row],[Local - Partida]])</f>
        <v>-</v>
      </c>
      <c r="AL481" s="324" t="str">
        <f>IF(BS_CONTROLE[[#This Row],[Local - Encerramento]]=0, "-", BS_CONTROLE[[#This Row],[Local - Encerramento]])</f>
        <v>-</v>
      </c>
      <c r="AM481" s="324" t="str">
        <f>IF(BS_CONTROLE[[#This Row],[Entre - Estações]]=0, "-", BS_CONTROLE[[#This Row],[Entre - Estações]])</f>
        <v>-</v>
      </c>
      <c r="AN481" s="324" t="str">
        <f>IF(BS_CONTROLE[[#This Row],[SB]]=0, "-", BS_CONTROLE[[#This Row],[SB]])</f>
        <v>-</v>
      </c>
      <c r="AO481" s="325" t="str">
        <f>IF(BS_CONTROLE[[#This Row],[SUB]]=0, "-", BS_CONTROLE[[#This Row],[SUB]])</f>
        <v>-</v>
      </c>
      <c r="AP481" s="326" t="str">
        <f>IF(BS_CONTROLE[[#This Row],[KM - Inicio]]=0, "-", BS_CONTROLE[[#This Row],[KM - Inicio]])</f>
        <v>-</v>
      </c>
      <c r="AQ481" s="326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27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4" t="str">
        <f t="shared" si="12"/>
        <v/>
      </c>
    </row>
    <row r="482" spans="1:72" hidden="1">
      <c r="A482" s="175" t="str">
        <f>D482&amp;B482</f>
        <v/>
      </c>
      <c r="B482" s="181"/>
      <c r="C482" s="8" t="str">
        <f>IF(BS_CONTROLE[[#This Row],[DATA]]="","",WEEKNUM(BS_CONTROLE[[#This Row],[DATA]]))</f>
        <v/>
      </c>
      <c r="D482" s="56"/>
      <c r="E482" s="151">
        <v>477</v>
      </c>
      <c r="F482" s="182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2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2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08"/>
      <c r="W482" s="183"/>
      <c r="X482" s="56"/>
      <c r="Y482" s="166"/>
      <c r="Z482" s="166"/>
      <c r="AA482" s="150"/>
      <c r="AB482" s="75"/>
      <c r="AC482" s="75"/>
      <c r="AD482" s="183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4" t="str">
        <f>IF(BS_CONTROLE[[#This Row],[Local - Partida]]=0, "-", BS_CONTROLE[[#This Row],[Local - Partida]])</f>
        <v>-</v>
      </c>
      <c r="AL482" s="324" t="str">
        <f>IF(BS_CONTROLE[[#This Row],[Local - Encerramento]]=0, "-", BS_CONTROLE[[#This Row],[Local - Encerramento]])</f>
        <v>-</v>
      </c>
      <c r="AM482" s="324" t="str">
        <f>IF(BS_CONTROLE[[#This Row],[Entre - Estações]]=0, "-", BS_CONTROLE[[#This Row],[Entre - Estações]])</f>
        <v>-</v>
      </c>
      <c r="AN482" s="324" t="str">
        <f>IF(BS_CONTROLE[[#This Row],[SB]]=0, "-", BS_CONTROLE[[#This Row],[SB]])</f>
        <v>-</v>
      </c>
      <c r="AO482" s="325" t="str">
        <f>IF(BS_CONTROLE[[#This Row],[SUB]]=0, "-", BS_CONTROLE[[#This Row],[SUB]])</f>
        <v>-</v>
      </c>
      <c r="AP482" s="326" t="str">
        <f>IF(BS_CONTROLE[[#This Row],[KM - Inicio]]=0, "-", BS_CONTROLE[[#This Row],[KM - Inicio]])</f>
        <v>-</v>
      </c>
      <c r="AQ482" s="326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27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4" t="str">
        <f t="shared" si="12"/>
        <v/>
      </c>
    </row>
    <row r="483" spans="1:72" hidden="1">
      <c r="A483" s="175" t="str">
        <f>D483&amp;B483</f>
        <v/>
      </c>
      <c r="B483" s="181"/>
      <c r="C483" s="8" t="str">
        <f>IF(BS_CONTROLE[[#This Row],[DATA]]="","",WEEKNUM(BS_CONTROLE[[#This Row],[DATA]]))</f>
        <v/>
      </c>
      <c r="D483" s="56"/>
      <c r="E483" s="151">
        <v>478</v>
      </c>
      <c r="F483" s="182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2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2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08"/>
      <c r="W483" s="183"/>
      <c r="X483" s="56"/>
      <c r="Y483" s="166"/>
      <c r="Z483" s="166"/>
      <c r="AA483" s="150"/>
      <c r="AB483" s="75"/>
      <c r="AC483" s="75"/>
      <c r="AD483" s="183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4" t="str">
        <f>IF(BS_CONTROLE[[#This Row],[Local - Partida]]=0, "-", BS_CONTROLE[[#This Row],[Local - Partida]])</f>
        <v>-</v>
      </c>
      <c r="AL483" s="324" t="str">
        <f>IF(BS_CONTROLE[[#This Row],[Local - Encerramento]]=0, "-", BS_CONTROLE[[#This Row],[Local - Encerramento]])</f>
        <v>-</v>
      </c>
      <c r="AM483" s="324" t="str">
        <f>IF(BS_CONTROLE[[#This Row],[Entre - Estações]]=0, "-", BS_CONTROLE[[#This Row],[Entre - Estações]])</f>
        <v>-</v>
      </c>
      <c r="AN483" s="324" t="str">
        <f>IF(BS_CONTROLE[[#This Row],[SB]]=0, "-", BS_CONTROLE[[#This Row],[SB]])</f>
        <v>-</v>
      </c>
      <c r="AO483" s="325" t="str">
        <f>IF(BS_CONTROLE[[#This Row],[SUB]]=0, "-", BS_CONTROLE[[#This Row],[SUB]])</f>
        <v>-</v>
      </c>
      <c r="AP483" s="326" t="str">
        <f>IF(BS_CONTROLE[[#This Row],[KM - Inicio]]=0, "-", BS_CONTROLE[[#This Row],[KM - Inicio]])</f>
        <v>-</v>
      </c>
      <c r="AQ483" s="326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27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4" t="str">
        <f t="shared" si="12"/>
        <v/>
      </c>
    </row>
    <row r="484" spans="1:72" hidden="1">
      <c r="A484" s="175" t="str">
        <f>D484&amp;B484</f>
        <v/>
      </c>
      <c r="B484" s="181"/>
      <c r="C484" s="8" t="str">
        <f>IF(BS_CONTROLE[[#This Row],[DATA]]="","",WEEKNUM(BS_CONTROLE[[#This Row],[DATA]]))</f>
        <v/>
      </c>
      <c r="D484" s="56"/>
      <c r="E484" s="151">
        <v>479</v>
      </c>
      <c r="F484" s="182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2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2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08"/>
      <c r="W484" s="183"/>
      <c r="X484" s="56"/>
      <c r="Y484" s="166"/>
      <c r="Z484" s="166"/>
      <c r="AA484" s="150"/>
      <c r="AB484" s="75"/>
      <c r="AC484" s="75"/>
      <c r="AD484" s="183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4" t="str">
        <f>IF(BS_CONTROLE[[#This Row],[Local - Partida]]=0, "-", BS_CONTROLE[[#This Row],[Local - Partida]])</f>
        <v>-</v>
      </c>
      <c r="AL484" s="324" t="str">
        <f>IF(BS_CONTROLE[[#This Row],[Local - Encerramento]]=0, "-", BS_CONTROLE[[#This Row],[Local - Encerramento]])</f>
        <v>-</v>
      </c>
      <c r="AM484" s="324" t="str">
        <f>IF(BS_CONTROLE[[#This Row],[Entre - Estações]]=0, "-", BS_CONTROLE[[#This Row],[Entre - Estações]])</f>
        <v>-</v>
      </c>
      <c r="AN484" s="324" t="str">
        <f>IF(BS_CONTROLE[[#This Row],[SB]]=0, "-", BS_CONTROLE[[#This Row],[SB]])</f>
        <v>-</v>
      </c>
      <c r="AO484" s="325" t="str">
        <f>IF(BS_CONTROLE[[#This Row],[SUB]]=0, "-", BS_CONTROLE[[#This Row],[SUB]])</f>
        <v>-</v>
      </c>
      <c r="AP484" s="326" t="str">
        <f>IF(BS_CONTROLE[[#This Row],[KM - Inicio]]=0, "-", BS_CONTROLE[[#This Row],[KM - Inicio]])</f>
        <v>-</v>
      </c>
      <c r="AQ484" s="326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27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4" t="str">
        <f t="shared" si="12"/>
        <v/>
      </c>
    </row>
    <row r="485" spans="1:72" hidden="1">
      <c r="A485" s="175" t="str">
        <f>D485&amp;B485</f>
        <v/>
      </c>
      <c r="B485" s="181"/>
      <c r="C485" s="8" t="str">
        <f>IF(BS_CONTROLE[[#This Row],[DATA]]="","",WEEKNUM(BS_CONTROLE[[#This Row],[DATA]]))</f>
        <v/>
      </c>
      <c r="D485" s="56"/>
      <c r="E485" s="151">
        <v>480</v>
      </c>
      <c r="F485" s="182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2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2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08"/>
      <c r="W485" s="183"/>
      <c r="X485" s="56"/>
      <c r="Y485" s="166"/>
      <c r="Z485" s="166"/>
      <c r="AA485" s="150"/>
      <c r="AB485" s="75"/>
      <c r="AC485" s="75"/>
      <c r="AD485" s="183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4" t="str">
        <f>IF(BS_CONTROLE[[#This Row],[Local - Partida]]=0, "-", BS_CONTROLE[[#This Row],[Local - Partida]])</f>
        <v>-</v>
      </c>
      <c r="AL485" s="324" t="str">
        <f>IF(BS_CONTROLE[[#This Row],[Local - Encerramento]]=0, "-", BS_CONTROLE[[#This Row],[Local - Encerramento]])</f>
        <v>-</v>
      </c>
      <c r="AM485" s="324" t="str">
        <f>IF(BS_CONTROLE[[#This Row],[Entre - Estações]]=0, "-", BS_CONTROLE[[#This Row],[Entre - Estações]])</f>
        <v>-</v>
      </c>
      <c r="AN485" s="324" t="str">
        <f>IF(BS_CONTROLE[[#This Row],[SB]]=0, "-", BS_CONTROLE[[#This Row],[SB]])</f>
        <v>-</v>
      </c>
      <c r="AO485" s="325" t="str">
        <f>IF(BS_CONTROLE[[#This Row],[SUB]]=0, "-", BS_CONTROLE[[#This Row],[SUB]])</f>
        <v>-</v>
      </c>
      <c r="AP485" s="326" t="str">
        <f>IF(BS_CONTROLE[[#This Row],[KM - Inicio]]=0, "-", BS_CONTROLE[[#This Row],[KM - Inicio]])</f>
        <v>-</v>
      </c>
      <c r="AQ485" s="326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27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4" t="str">
        <f t="shared" si="12"/>
        <v/>
      </c>
    </row>
    <row r="486" spans="1:72" hidden="1">
      <c r="A486" s="175" t="str">
        <f>D486&amp;B486</f>
        <v/>
      </c>
      <c r="B486" s="181"/>
      <c r="C486" s="8" t="str">
        <f>IF(BS_CONTROLE[[#This Row],[DATA]]="","",WEEKNUM(BS_CONTROLE[[#This Row],[DATA]]))</f>
        <v/>
      </c>
      <c r="D486" s="56"/>
      <c r="E486" s="151">
        <v>481</v>
      </c>
      <c r="F486" s="182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2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2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08"/>
      <c r="W486" s="183"/>
      <c r="X486" s="56"/>
      <c r="Y486" s="166"/>
      <c r="Z486" s="166"/>
      <c r="AA486" s="150"/>
      <c r="AB486" s="75"/>
      <c r="AC486" s="75"/>
      <c r="AD486" s="183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4" t="str">
        <f>IF(BS_CONTROLE[[#This Row],[Local - Partida]]=0, "-", BS_CONTROLE[[#This Row],[Local - Partida]])</f>
        <v>-</v>
      </c>
      <c r="AL486" s="324" t="str">
        <f>IF(BS_CONTROLE[[#This Row],[Local - Encerramento]]=0, "-", BS_CONTROLE[[#This Row],[Local - Encerramento]])</f>
        <v>-</v>
      </c>
      <c r="AM486" s="324" t="str">
        <f>IF(BS_CONTROLE[[#This Row],[Entre - Estações]]=0, "-", BS_CONTROLE[[#This Row],[Entre - Estações]])</f>
        <v>-</v>
      </c>
      <c r="AN486" s="324" t="str">
        <f>IF(BS_CONTROLE[[#This Row],[SB]]=0, "-", BS_CONTROLE[[#This Row],[SB]])</f>
        <v>-</v>
      </c>
      <c r="AO486" s="325" t="str">
        <f>IF(BS_CONTROLE[[#This Row],[SUB]]=0, "-", BS_CONTROLE[[#This Row],[SUB]])</f>
        <v>-</v>
      </c>
      <c r="AP486" s="326" t="str">
        <f>IF(BS_CONTROLE[[#This Row],[KM - Inicio]]=0, "-", BS_CONTROLE[[#This Row],[KM - Inicio]])</f>
        <v>-</v>
      </c>
      <c r="AQ486" s="326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27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4" t="str">
        <f t="shared" si="12"/>
        <v/>
      </c>
    </row>
    <row r="487" spans="1:72" hidden="1">
      <c r="A487" s="175" t="str">
        <f>D487&amp;B487</f>
        <v/>
      </c>
      <c r="B487" s="181"/>
      <c r="C487" s="8" t="str">
        <f>IF(BS_CONTROLE[[#This Row],[DATA]]="","",WEEKNUM(BS_CONTROLE[[#This Row],[DATA]]))</f>
        <v/>
      </c>
      <c r="D487" s="56"/>
      <c r="E487" s="151">
        <v>482</v>
      </c>
      <c r="F487" s="182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2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2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08"/>
      <c r="W487" s="183"/>
      <c r="X487" s="56"/>
      <c r="Y487" s="166"/>
      <c r="Z487" s="166"/>
      <c r="AA487" s="150"/>
      <c r="AB487" s="75"/>
      <c r="AC487" s="75"/>
      <c r="AD487" s="183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4" t="str">
        <f>IF(BS_CONTROLE[[#This Row],[Local - Partida]]=0, "-", BS_CONTROLE[[#This Row],[Local - Partida]])</f>
        <v>-</v>
      </c>
      <c r="AL487" s="324" t="str">
        <f>IF(BS_CONTROLE[[#This Row],[Local - Encerramento]]=0, "-", BS_CONTROLE[[#This Row],[Local - Encerramento]])</f>
        <v>-</v>
      </c>
      <c r="AM487" s="324" t="str">
        <f>IF(BS_CONTROLE[[#This Row],[Entre - Estações]]=0, "-", BS_CONTROLE[[#This Row],[Entre - Estações]])</f>
        <v>-</v>
      </c>
      <c r="AN487" s="324" t="str">
        <f>IF(BS_CONTROLE[[#This Row],[SB]]=0, "-", BS_CONTROLE[[#This Row],[SB]])</f>
        <v>-</v>
      </c>
      <c r="AO487" s="325" t="str">
        <f>IF(BS_CONTROLE[[#This Row],[SUB]]=0, "-", BS_CONTROLE[[#This Row],[SUB]])</f>
        <v>-</v>
      </c>
      <c r="AP487" s="326" t="str">
        <f>IF(BS_CONTROLE[[#This Row],[KM - Inicio]]=0, "-", BS_CONTROLE[[#This Row],[KM - Inicio]])</f>
        <v>-</v>
      </c>
      <c r="AQ487" s="326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27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4" t="str">
        <f t="shared" si="12"/>
        <v/>
      </c>
    </row>
    <row r="488" spans="1:72" hidden="1">
      <c r="A488" s="175" t="str">
        <f>D488&amp;B488</f>
        <v/>
      </c>
      <c r="B488" s="181"/>
      <c r="C488" s="8" t="str">
        <f>IF(BS_CONTROLE[[#This Row],[DATA]]="","",WEEKNUM(BS_CONTROLE[[#This Row],[DATA]]))</f>
        <v/>
      </c>
      <c r="D488" s="56"/>
      <c r="E488" s="151">
        <v>483</v>
      </c>
      <c r="F488" s="182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2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2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08"/>
      <c r="W488" s="183"/>
      <c r="X488" s="56"/>
      <c r="Y488" s="166"/>
      <c r="Z488" s="166"/>
      <c r="AA488" s="150"/>
      <c r="AB488" s="75"/>
      <c r="AC488" s="75"/>
      <c r="AD488" s="183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4" t="str">
        <f>IF(BS_CONTROLE[[#This Row],[Local - Partida]]=0, "-", BS_CONTROLE[[#This Row],[Local - Partida]])</f>
        <v>-</v>
      </c>
      <c r="AL488" s="324" t="str">
        <f>IF(BS_CONTROLE[[#This Row],[Local - Encerramento]]=0, "-", BS_CONTROLE[[#This Row],[Local - Encerramento]])</f>
        <v>-</v>
      </c>
      <c r="AM488" s="324" t="str">
        <f>IF(BS_CONTROLE[[#This Row],[Entre - Estações]]=0, "-", BS_CONTROLE[[#This Row],[Entre - Estações]])</f>
        <v>-</v>
      </c>
      <c r="AN488" s="324" t="str">
        <f>IF(BS_CONTROLE[[#This Row],[SB]]=0, "-", BS_CONTROLE[[#This Row],[SB]])</f>
        <v>-</v>
      </c>
      <c r="AO488" s="325" t="str">
        <f>IF(BS_CONTROLE[[#This Row],[SUB]]=0, "-", BS_CONTROLE[[#This Row],[SUB]])</f>
        <v>-</v>
      </c>
      <c r="AP488" s="326" t="str">
        <f>IF(BS_CONTROLE[[#This Row],[KM - Inicio]]=0, "-", BS_CONTROLE[[#This Row],[KM - Inicio]])</f>
        <v>-</v>
      </c>
      <c r="AQ488" s="326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27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4" t="str">
        <f t="shared" si="12"/>
        <v/>
      </c>
    </row>
    <row r="489" spans="1:72" hidden="1">
      <c r="A489" s="175" t="str">
        <f>D489&amp;B489</f>
        <v/>
      </c>
      <c r="B489" s="181"/>
      <c r="C489" s="8" t="str">
        <f>IF(BS_CONTROLE[[#This Row],[DATA]]="","",WEEKNUM(BS_CONTROLE[[#This Row],[DATA]]))</f>
        <v/>
      </c>
      <c r="D489" s="56"/>
      <c r="E489" s="151">
        <v>484</v>
      </c>
      <c r="F489" s="182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2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2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08"/>
      <c r="W489" s="183"/>
      <c r="X489" s="56"/>
      <c r="Y489" s="166"/>
      <c r="Z489" s="166"/>
      <c r="AA489" s="150"/>
      <c r="AB489" s="75"/>
      <c r="AC489" s="75"/>
      <c r="AD489" s="183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4" t="str">
        <f>IF(BS_CONTROLE[[#This Row],[Local - Partida]]=0, "-", BS_CONTROLE[[#This Row],[Local - Partida]])</f>
        <v>-</v>
      </c>
      <c r="AL489" s="324" t="str">
        <f>IF(BS_CONTROLE[[#This Row],[Local - Encerramento]]=0, "-", BS_CONTROLE[[#This Row],[Local - Encerramento]])</f>
        <v>-</v>
      </c>
      <c r="AM489" s="324" t="str">
        <f>IF(BS_CONTROLE[[#This Row],[Entre - Estações]]=0, "-", BS_CONTROLE[[#This Row],[Entre - Estações]])</f>
        <v>-</v>
      </c>
      <c r="AN489" s="324" t="str">
        <f>IF(BS_CONTROLE[[#This Row],[SB]]=0, "-", BS_CONTROLE[[#This Row],[SB]])</f>
        <v>-</v>
      </c>
      <c r="AO489" s="325" t="str">
        <f>IF(BS_CONTROLE[[#This Row],[SUB]]=0, "-", BS_CONTROLE[[#This Row],[SUB]])</f>
        <v>-</v>
      </c>
      <c r="AP489" s="326" t="str">
        <f>IF(BS_CONTROLE[[#This Row],[KM - Inicio]]=0, "-", BS_CONTROLE[[#This Row],[KM - Inicio]])</f>
        <v>-</v>
      </c>
      <c r="AQ489" s="326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27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4" t="str">
        <f t="shared" si="12"/>
        <v/>
      </c>
    </row>
    <row r="490" spans="1:72" hidden="1">
      <c r="A490" s="175" t="str">
        <f>D490&amp;B490</f>
        <v/>
      </c>
      <c r="B490" s="181"/>
      <c r="C490" s="8" t="str">
        <f>IF(BS_CONTROLE[[#This Row],[DATA]]="","",WEEKNUM(BS_CONTROLE[[#This Row],[DATA]]))</f>
        <v/>
      </c>
      <c r="D490" s="56"/>
      <c r="E490" s="151">
        <v>485</v>
      </c>
      <c r="F490" s="182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2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2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08"/>
      <c r="W490" s="183"/>
      <c r="X490" s="56"/>
      <c r="Y490" s="166"/>
      <c r="Z490" s="166"/>
      <c r="AA490" s="150"/>
      <c r="AB490" s="75"/>
      <c r="AC490" s="75"/>
      <c r="AD490" s="183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4" t="str">
        <f>IF(BS_CONTROLE[[#This Row],[Local - Partida]]=0, "-", BS_CONTROLE[[#This Row],[Local - Partida]])</f>
        <v>-</v>
      </c>
      <c r="AL490" s="324" t="str">
        <f>IF(BS_CONTROLE[[#This Row],[Local - Encerramento]]=0, "-", BS_CONTROLE[[#This Row],[Local - Encerramento]])</f>
        <v>-</v>
      </c>
      <c r="AM490" s="324" t="str">
        <f>IF(BS_CONTROLE[[#This Row],[Entre - Estações]]=0, "-", BS_CONTROLE[[#This Row],[Entre - Estações]])</f>
        <v>-</v>
      </c>
      <c r="AN490" s="324" t="str">
        <f>IF(BS_CONTROLE[[#This Row],[SB]]=0, "-", BS_CONTROLE[[#This Row],[SB]])</f>
        <v>-</v>
      </c>
      <c r="AO490" s="325" t="str">
        <f>IF(BS_CONTROLE[[#This Row],[SUB]]=0, "-", BS_CONTROLE[[#This Row],[SUB]])</f>
        <v>-</v>
      </c>
      <c r="AP490" s="326" t="str">
        <f>IF(BS_CONTROLE[[#This Row],[KM - Inicio]]=0, "-", BS_CONTROLE[[#This Row],[KM - Inicio]])</f>
        <v>-</v>
      </c>
      <c r="AQ490" s="326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27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4" t="str">
        <f t="shared" si="12"/>
        <v/>
      </c>
    </row>
    <row r="491" spans="1:72" hidden="1">
      <c r="A491" s="175" t="str">
        <f>D491&amp;B491</f>
        <v/>
      </c>
      <c r="B491" s="181"/>
      <c r="C491" s="8" t="str">
        <f>IF(BS_CONTROLE[[#This Row],[DATA]]="","",WEEKNUM(BS_CONTROLE[[#This Row],[DATA]]))</f>
        <v/>
      </c>
      <c r="D491" s="56"/>
      <c r="E491" s="151">
        <v>486</v>
      </c>
      <c r="F491" s="182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2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2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08"/>
      <c r="W491" s="183"/>
      <c r="X491" s="56"/>
      <c r="Y491" s="166"/>
      <c r="Z491" s="166"/>
      <c r="AA491" s="150"/>
      <c r="AB491" s="75"/>
      <c r="AC491" s="75"/>
      <c r="AD491" s="183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4" t="str">
        <f>IF(BS_CONTROLE[[#This Row],[Local - Partida]]=0, "-", BS_CONTROLE[[#This Row],[Local - Partida]])</f>
        <v>-</v>
      </c>
      <c r="AL491" s="324" t="str">
        <f>IF(BS_CONTROLE[[#This Row],[Local - Encerramento]]=0, "-", BS_CONTROLE[[#This Row],[Local - Encerramento]])</f>
        <v>-</v>
      </c>
      <c r="AM491" s="324" t="str">
        <f>IF(BS_CONTROLE[[#This Row],[Entre - Estações]]=0, "-", BS_CONTROLE[[#This Row],[Entre - Estações]])</f>
        <v>-</v>
      </c>
      <c r="AN491" s="324" t="str">
        <f>IF(BS_CONTROLE[[#This Row],[SB]]=0, "-", BS_CONTROLE[[#This Row],[SB]])</f>
        <v>-</v>
      </c>
      <c r="AO491" s="325" t="str">
        <f>IF(BS_CONTROLE[[#This Row],[SUB]]=0, "-", BS_CONTROLE[[#This Row],[SUB]])</f>
        <v>-</v>
      </c>
      <c r="AP491" s="326" t="str">
        <f>IF(BS_CONTROLE[[#This Row],[KM - Inicio]]=0, "-", BS_CONTROLE[[#This Row],[KM - Inicio]])</f>
        <v>-</v>
      </c>
      <c r="AQ491" s="326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27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4" t="str">
        <f t="shared" si="12"/>
        <v/>
      </c>
    </row>
    <row r="492" spans="1:72" hidden="1">
      <c r="A492" s="175" t="str">
        <f>D492&amp;B492</f>
        <v/>
      </c>
      <c r="B492" s="181"/>
      <c r="C492" s="8" t="str">
        <f>IF(BS_CONTROLE[[#This Row],[DATA]]="","",WEEKNUM(BS_CONTROLE[[#This Row],[DATA]]))</f>
        <v/>
      </c>
      <c r="D492" s="56"/>
      <c r="E492" s="151">
        <v>487</v>
      </c>
      <c r="F492" s="182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2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2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08"/>
      <c r="W492" s="183"/>
      <c r="X492" s="56"/>
      <c r="Y492" s="166"/>
      <c r="Z492" s="166"/>
      <c r="AA492" s="150"/>
      <c r="AB492" s="75"/>
      <c r="AC492" s="75"/>
      <c r="AD492" s="183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4" t="str">
        <f>IF(BS_CONTROLE[[#This Row],[Local - Partida]]=0, "-", BS_CONTROLE[[#This Row],[Local - Partida]])</f>
        <v>-</v>
      </c>
      <c r="AL492" s="324" t="str">
        <f>IF(BS_CONTROLE[[#This Row],[Local - Encerramento]]=0, "-", BS_CONTROLE[[#This Row],[Local - Encerramento]])</f>
        <v>-</v>
      </c>
      <c r="AM492" s="324" t="str">
        <f>IF(BS_CONTROLE[[#This Row],[Entre - Estações]]=0, "-", BS_CONTROLE[[#This Row],[Entre - Estações]])</f>
        <v>-</v>
      </c>
      <c r="AN492" s="324" t="str">
        <f>IF(BS_CONTROLE[[#This Row],[SB]]=0, "-", BS_CONTROLE[[#This Row],[SB]])</f>
        <v>-</v>
      </c>
      <c r="AO492" s="325" t="str">
        <f>IF(BS_CONTROLE[[#This Row],[SUB]]=0, "-", BS_CONTROLE[[#This Row],[SUB]])</f>
        <v>-</v>
      </c>
      <c r="AP492" s="326" t="str">
        <f>IF(BS_CONTROLE[[#This Row],[KM - Inicio]]=0, "-", BS_CONTROLE[[#This Row],[KM - Inicio]])</f>
        <v>-</v>
      </c>
      <c r="AQ492" s="326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27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4" t="str">
        <f t="shared" si="12"/>
        <v/>
      </c>
    </row>
    <row r="493" spans="1:72" hidden="1">
      <c r="A493" s="175" t="str">
        <f>D493&amp;B493</f>
        <v/>
      </c>
      <c r="B493" s="181"/>
      <c r="C493" s="8" t="str">
        <f>IF(BS_CONTROLE[[#This Row],[DATA]]="","",WEEKNUM(BS_CONTROLE[[#This Row],[DATA]]))</f>
        <v/>
      </c>
      <c r="D493" s="56"/>
      <c r="E493" s="151">
        <v>488</v>
      </c>
      <c r="F493" s="182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2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2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08"/>
      <c r="W493" s="183"/>
      <c r="X493" s="56"/>
      <c r="Y493" s="166"/>
      <c r="Z493" s="166"/>
      <c r="AA493" s="150"/>
      <c r="AB493" s="75"/>
      <c r="AC493" s="75"/>
      <c r="AD493" s="183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4" t="str">
        <f>IF(BS_CONTROLE[[#This Row],[Local - Partida]]=0, "-", BS_CONTROLE[[#This Row],[Local - Partida]])</f>
        <v>-</v>
      </c>
      <c r="AL493" s="324" t="str">
        <f>IF(BS_CONTROLE[[#This Row],[Local - Encerramento]]=0, "-", BS_CONTROLE[[#This Row],[Local - Encerramento]])</f>
        <v>-</v>
      </c>
      <c r="AM493" s="324" t="str">
        <f>IF(BS_CONTROLE[[#This Row],[Entre - Estações]]=0, "-", BS_CONTROLE[[#This Row],[Entre - Estações]])</f>
        <v>-</v>
      </c>
      <c r="AN493" s="324" t="str">
        <f>IF(BS_CONTROLE[[#This Row],[SB]]=0, "-", BS_CONTROLE[[#This Row],[SB]])</f>
        <v>-</v>
      </c>
      <c r="AO493" s="325" t="str">
        <f>IF(BS_CONTROLE[[#This Row],[SUB]]=0, "-", BS_CONTROLE[[#This Row],[SUB]])</f>
        <v>-</v>
      </c>
      <c r="AP493" s="326" t="str">
        <f>IF(BS_CONTROLE[[#This Row],[KM - Inicio]]=0, "-", BS_CONTROLE[[#This Row],[KM - Inicio]])</f>
        <v>-</v>
      </c>
      <c r="AQ493" s="326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27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4" t="str">
        <f t="shared" si="12"/>
        <v/>
      </c>
    </row>
    <row r="494" spans="1:72" hidden="1">
      <c r="A494" s="175" t="str">
        <f>D494&amp;B494</f>
        <v/>
      </c>
      <c r="B494" s="181"/>
      <c r="C494" s="8" t="str">
        <f>IF(BS_CONTROLE[[#This Row],[DATA]]="","",WEEKNUM(BS_CONTROLE[[#This Row],[DATA]]))</f>
        <v/>
      </c>
      <c r="D494" s="56"/>
      <c r="E494" s="151">
        <v>489</v>
      </c>
      <c r="F494" s="182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2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2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08"/>
      <c r="W494" s="183"/>
      <c r="X494" s="56"/>
      <c r="Y494" s="166"/>
      <c r="Z494" s="166"/>
      <c r="AA494" s="150"/>
      <c r="AB494" s="75"/>
      <c r="AC494" s="75"/>
      <c r="AD494" s="183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4" t="str">
        <f>IF(BS_CONTROLE[[#This Row],[Local - Partida]]=0, "-", BS_CONTROLE[[#This Row],[Local - Partida]])</f>
        <v>-</v>
      </c>
      <c r="AL494" s="324" t="str">
        <f>IF(BS_CONTROLE[[#This Row],[Local - Encerramento]]=0, "-", BS_CONTROLE[[#This Row],[Local - Encerramento]])</f>
        <v>-</v>
      </c>
      <c r="AM494" s="324" t="str">
        <f>IF(BS_CONTROLE[[#This Row],[Entre - Estações]]=0, "-", BS_CONTROLE[[#This Row],[Entre - Estações]])</f>
        <v>-</v>
      </c>
      <c r="AN494" s="324" t="str">
        <f>IF(BS_CONTROLE[[#This Row],[SB]]=0, "-", BS_CONTROLE[[#This Row],[SB]])</f>
        <v>-</v>
      </c>
      <c r="AO494" s="325" t="str">
        <f>IF(BS_CONTROLE[[#This Row],[SUB]]=0, "-", BS_CONTROLE[[#This Row],[SUB]])</f>
        <v>-</v>
      </c>
      <c r="AP494" s="326" t="str">
        <f>IF(BS_CONTROLE[[#This Row],[KM - Inicio]]=0, "-", BS_CONTROLE[[#This Row],[KM - Inicio]])</f>
        <v>-</v>
      </c>
      <c r="AQ494" s="326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27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4" t="str">
        <f t="shared" si="12"/>
        <v/>
      </c>
    </row>
    <row r="495" spans="1:72" hidden="1">
      <c r="A495" s="175" t="str">
        <f>D495&amp;B495</f>
        <v/>
      </c>
      <c r="B495" s="181"/>
      <c r="C495" s="8" t="str">
        <f>IF(BS_CONTROLE[[#This Row],[DATA]]="","",WEEKNUM(BS_CONTROLE[[#This Row],[DATA]]))</f>
        <v/>
      </c>
      <c r="D495" s="56"/>
      <c r="E495" s="151">
        <v>490</v>
      </c>
      <c r="F495" s="182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2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2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08"/>
      <c r="W495" s="183"/>
      <c r="X495" s="56"/>
      <c r="Y495" s="166"/>
      <c r="Z495" s="166"/>
      <c r="AA495" s="150"/>
      <c r="AB495" s="75"/>
      <c r="AC495" s="75"/>
      <c r="AD495" s="183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4" t="str">
        <f>IF(BS_CONTROLE[[#This Row],[Local - Partida]]=0, "-", BS_CONTROLE[[#This Row],[Local - Partida]])</f>
        <v>-</v>
      </c>
      <c r="AL495" s="324" t="str">
        <f>IF(BS_CONTROLE[[#This Row],[Local - Encerramento]]=0, "-", BS_CONTROLE[[#This Row],[Local - Encerramento]])</f>
        <v>-</v>
      </c>
      <c r="AM495" s="324" t="str">
        <f>IF(BS_CONTROLE[[#This Row],[Entre - Estações]]=0, "-", BS_CONTROLE[[#This Row],[Entre - Estações]])</f>
        <v>-</v>
      </c>
      <c r="AN495" s="324" t="str">
        <f>IF(BS_CONTROLE[[#This Row],[SB]]=0, "-", BS_CONTROLE[[#This Row],[SB]])</f>
        <v>-</v>
      </c>
      <c r="AO495" s="325" t="str">
        <f>IF(BS_CONTROLE[[#This Row],[SUB]]=0, "-", BS_CONTROLE[[#This Row],[SUB]])</f>
        <v>-</v>
      </c>
      <c r="AP495" s="326" t="str">
        <f>IF(BS_CONTROLE[[#This Row],[KM - Inicio]]=0, "-", BS_CONTROLE[[#This Row],[KM - Inicio]])</f>
        <v>-</v>
      </c>
      <c r="AQ495" s="326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27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4" t="str">
        <f t="shared" si="12"/>
        <v/>
      </c>
    </row>
    <row r="496" spans="1:72" hidden="1">
      <c r="A496" s="175" t="str">
        <f>D496&amp;B496</f>
        <v/>
      </c>
      <c r="B496" s="181"/>
      <c r="C496" s="8" t="str">
        <f>IF(BS_CONTROLE[[#This Row],[DATA]]="","",WEEKNUM(BS_CONTROLE[[#This Row],[DATA]]))</f>
        <v/>
      </c>
      <c r="D496" s="56"/>
      <c r="E496" s="151">
        <v>491</v>
      </c>
      <c r="F496" s="182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2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2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08"/>
      <c r="W496" s="183"/>
      <c r="X496" s="56"/>
      <c r="Y496" s="166"/>
      <c r="Z496" s="166"/>
      <c r="AA496" s="150"/>
      <c r="AB496" s="75"/>
      <c r="AC496" s="75"/>
      <c r="AD496" s="183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4" t="str">
        <f>IF(BS_CONTROLE[[#This Row],[Local - Partida]]=0, "-", BS_CONTROLE[[#This Row],[Local - Partida]])</f>
        <v>-</v>
      </c>
      <c r="AL496" s="324" t="str">
        <f>IF(BS_CONTROLE[[#This Row],[Local - Encerramento]]=0, "-", BS_CONTROLE[[#This Row],[Local - Encerramento]])</f>
        <v>-</v>
      </c>
      <c r="AM496" s="324" t="str">
        <f>IF(BS_CONTROLE[[#This Row],[Entre - Estações]]=0, "-", BS_CONTROLE[[#This Row],[Entre - Estações]])</f>
        <v>-</v>
      </c>
      <c r="AN496" s="324" t="str">
        <f>IF(BS_CONTROLE[[#This Row],[SB]]=0, "-", BS_CONTROLE[[#This Row],[SB]])</f>
        <v>-</v>
      </c>
      <c r="AO496" s="325" t="str">
        <f>IF(BS_CONTROLE[[#This Row],[SUB]]=0, "-", BS_CONTROLE[[#This Row],[SUB]])</f>
        <v>-</v>
      </c>
      <c r="AP496" s="326" t="str">
        <f>IF(BS_CONTROLE[[#This Row],[KM - Inicio]]=0, "-", BS_CONTROLE[[#This Row],[KM - Inicio]])</f>
        <v>-</v>
      </c>
      <c r="AQ496" s="326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27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4" t="str">
        <f t="shared" si="12"/>
        <v/>
      </c>
    </row>
    <row r="497" spans="1:72" hidden="1">
      <c r="A497" s="175" t="str">
        <f>D497&amp;B497</f>
        <v/>
      </c>
      <c r="B497" s="181"/>
      <c r="C497" s="8" t="str">
        <f>IF(BS_CONTROLE[[#This Row],[DATA]]="","",WEEKNUM(BS_CONTROLE[[#This Row],[DATA]]))</f>
        <v/>
      </c>
      <c r="D497" s="56"/>
      <c r="E497" s="151">
        <v>492</v>
      </c>
      <c r="F497" s="182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2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2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08"/>
      <c r="W497" s="183"/>
      <c r="X497" s="56"/>
      <c r="Y497" s="166"/>
      <c r="Z497" s="166"/>
      <c r="AA497" s="150"/>
      <c r="AB497" s="75"/>
      <c r="AC497" s="75"/>
      <c r="AD497" s="183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4" t="str">
        <f>IF(BS_CONTROLE[[#This Row],[Local - Partida]]=0, "-", BS_CONTROLE[[#This Row],[Local - Partida]])</f>
        <v>-</v>
      </c>
      <c r="AL497" s="324" t="str">
        <f>IF(BS_CONTROLE[[#This Row],[Local - Encerramento]]=0, "-", BS_CONTROLE[[#This Row],[Local - Encerramento]])</f>
        <v>-</v>
      </c>
      <c r="AM497" s="324" t="str">
        <f>IF(BS_CONTROLE[[#This Row],[Entre - Estações]]=0, "-", BS_CONTROLE[[#This Row],[Entre - Estações]])</f>
        <v>-</v>
      </c>
      <c r="AN497" s="324" t="str">
        <f>IF(BS_CONTROLE[[#This Row],[SB]]=0, "-", BS_CONTROLE[[#This Row],[SB]])</f>
        <v>-</v>
      </c>
      <c r="AO497" s="325" t="str">
        <f>IF(BS_CONTROLE[[#This Row],[SUB]]=0, "-", BS_CONTROLE[[#This Row],[SUB]])</f>
        <v>-</v>
      </c>
      <c r="AP497" s="326" t="str">
        <f>IF(BS_CONTROLE[[#This Row],[KM - Inicio]]=0, "-", BS_CONTROLE[[#This Row],[KM - Inicio]])</f>
        <v>-</v>
      </c>
      <c r="AQ497" s="326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27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4" t="str">
        <f t="shared" si="12"/>
        <v/>
      </c>
    </row>
    <row r="498" spans="1:72" hidden="1">
      <c r="A498" s="175" t="str">
        <f>D498&amp;B498</f>
        <v/>
      </c>
      <c r="B498" s="181"/>
      <c r="C498" s="8" t="str">
        <f>IF(BS_CONTROLE[[#This Row],[DATA]]="","",WEEKNUM(BS_CONTROLE[[#This Row],[DATA]]))</f>
        <v/>
      </c>
      <c r="D498" s="56"/>
      <c r="E498" s="151">
        <v>493</v>
      </c>
      <c r="F498" s="182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2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2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08"/>
      <c r="W498" s="183"/>
      <c r="X498" s="56"/>
      <c r="Y498" s="166"/>
      <c r="Z498" s="166"/>
      <c r="AA498" s="150"/>
      <c r="AB498" s="75"/>
      <c r="AC498" s="75"/>
      <c r="AD498" s="183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4" t="str">
        <f>IF(BS_CONTROLE[[#This Row],[Local - Partida]]=0, "-", BS_CONTROLE[[#This Row],[Local - Partida]])</f>
        <v>-</v>
      </c>
      <c r="AL498" s="324" t="str">
        <f>IF(BS_CONTROLE[[#This Row],[Local - Encerramento]]=0, "-", BS_CONTROLE[[#This Row],[Local - Encerramento]])</f>
        <v>-</v>
      </c>
      <c r="AM498" s="324" t="str">
        <f>IF(BS_CONTROLE[[#This Row],[Entre - Estações]]=0, "-", BS_CONTROLE[[#This Row],[Entre - Estações]])</f>
        <v>-</v>
      </c>
      <c r="AN498" s="324" t="str">
        <f>IF(BS_CONTROLE[[#This Row],[SB]]=0, "-", BS_CONTROLE[[#This Row],[SB]])</f>
        <v>-</v>
      </c>
      <c r="AO498" s="325" t="str">
        <f>IF(BS_CONTROLE[[#This Row],[SUB]]=0, "-", BS_CONTROLE[[#This Row],[SUB]])</f>
        <v>-</v>
      </c>
      <c r="AP498" s="326" t="str">
        <f>IF(BS_CONTROLE[[#This Row],[KM - Inicio]]=0, "-", BS_CONTROLE[[#This Row],[KM - Inicio]])</f>
        <v>-</v>
      </c>
      <c r="AQ498" s="326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27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4" t="str">
        <f t="shared" si="12"/>
        <v/>
      </c>
    </row>
    <row r="499" spans="1:72" hidden="1">
      <c r="A499" s="175" t="str">
        <f>D499&amp;B499</f>
        <v/>
      </c>
      <c r="B499" s="181"/>
      <c r="C499" s="8" t="str">
        <f>IF(BS_CONTROLE[[#This Row],[DATA]]="","",WEEKNUM(BS_CONTROLE[[#This Row],[DATA]]))</f>
        <v/>
      </c>
      <c r="D499" s="56"/>
      <c r="E499" s="151">
        <v>494</v>
      </c>
      <c r="F499" s="182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2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2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08"/>
      <c r="W499" s="183"/>
      <c r="X499" s="56"/>
      <c r="Y499" s="166"/>
      <c r="Z499" s="166"/>
      <c r="AA499" s="150"/>
      <c r="AB499" s="75"/>
      <c r="AC499" s="75"/>
      <c r="AD499" s="183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4" t="str">
        <f>IF(BS_CONTROLE[[#This Row],[Local - Partida]]=0, "-", BS_CONTROLE[[#This Row],[Local - Partida]])</f>
        <v>-</v>
      </c>
      <c r="AL499" s="324" t="str">
        <f>IF(BS_CONTROLE[[#This Row],[Local - Encerramento]]=0, "-", BS_CONTROLE[[#This Row],[Local - Encerramento]])</f>
        <v>-</v>
      </c>
      <c r="AM499" s="324" t="str">
        <f>IF(BS_CONTROLE[[#This Row],[Entre - Estações]]=0, "-", BS_CONTROLE[[#This Row],[Entre - Estações]])</f>
        <v>-</v>
      </c>
      <c r="AN499" s="324" t="str">
        <f>IF(BS_CONTROLE[[#This Row],[SB]]=0, "-", BS_CONTROLE[[#This Row],[SB]])</f>
        <v>-</v>
      </c>
      <c r="AO499" s="325" t="str">
        <f>IF(BS_CONTROLE[[#This Row],[SUB]]=0, "-", BS_CONTROLE[[#This Row],[SUB]])</f>
        <v>-</v>
      </c>
      <c r="AP499" s="326" t="str">
        <f>IF(BS_CONTROLE[[#This Row],[KM - Inicio]]=0, "-", BS_CONTROLE[[#This Row],[KM - Inicio]])</f>
        <v>-</v>
      </c>
      <c r="AQ499" s="326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27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4" t="str">
        <f t="shared" si="12"/>
        <v/>
      </c>
    </row>
    <row r="500" spans="1:72" hidden="1">
      <c r="A500" s="175" t="str">
        <f>D500&amp;B500</f>
        <v/>
      </c>
      <c r="B500" s="181"/>
      <c r="C500" s="8" t="str">
        <f>IF(BS_CONTROLE[[#This Row],[DATA]]="","",WEEKNUM(BS_CONTROLE[[#This Row],[DATA]]))</f>
        <v/>
      </c>
      <c r="D500" s="56"/>
      <c r="E500" s="151">
        <v>495</v>
      </c>
      <c r="F500" s="182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2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2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08"/>
      <c r="W500" s="183"/>
      <c r="X500" s="56"/>
      <c r="Y500" s="166"/>
      <c r="Z500" s="166"/>
      <c r="AA500" s="150"/>
      <c r="AB500" s="75"/>
      <c r="AC500" s="75"/>
      <c r="AD500" s="183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4" t="str">
        <f>IF(BS_CONTROLE[[#This Row],[Local - Partida]]=0, "-", BS_CONTROLE[[#This Row],[Local - Partida]])</f>
        <v>-</v>
      </c>
      <c r="AL500" s="324" t="str">
        <f>IF(BS_CONTROLE[[#This Row],[Local - Encerramento]]=0, "-", BS_CONTROLE[[#This Row],[Local - Encerramento]])</f>
        <v>-</v>
      </c>
      <c r="AM500" s="324" t="str">
        <f>IF(BS_CONTROLE[[#This Row],[Entre - Estações]]=0, "-", BS_CONTROLE[[#This Row],[Entre - Estações]])</f>
        <v>-</v>
      </c>
      <c r="AN500" s="324" t="str">
        <f>IF(BS_CONTROLE[[#This Row],[SB]]=0, "-", BS_CONTROLE[[#This Row],[SB]])</f>
        <v>-</v>
      </c>
      <c r="AO500" s="325" t="str">
        <f>IF(BS_CONTROLE[[#This Row],[SUB]]=0, "-", BS_CONTROLE[[#This Row],[SUB]])</f>
        <v>-</v>
      </c>
      <c r="AP500" s="326" t="str">
        <f>IF(BS_CONTROLE[[#This Row],[KM - Inicio]]=0, "-", BS_CONTROLE[[#This Row],[KM - Inicio]])</f>
        <v>-</v>
      </c>
      <c r="AQ500" s="326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27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4" t="str">
        <f t="shared" si="12"/>
        <v/>
      </c>
    </row>
    <row r="501" spans="1:72" hidden="1">
      <c r="A501" s="175" t="str">
        <f>D501&amp;B501</f>
        <v/>
      </c>
      <c r="B501" s="181"/>
      <c r="C501" s="8" t="str">
        <f>IF(BS_CONTROLE[[#This Row],[DATA]]="","",WEEKNUM(BS_CONTROLE[[#This Row],[DATA]]))</f>
        <v/>
      </c>
      <c r="D501" s="56"/>
      <c r="E501" s="151">
        <v>496</v>
      </c>
      <c r="F501" s="182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2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2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08"/>
      <c r="W501" s="183"/>
      <c r="X501" s="56"/>
      <c r="Y501" s="166"/>
      <c r="Z501" s="166"/>
      <c r="AA501" s="150"/>
      <c r="AB501" s="75"/>
      <c r="AC501" s="75"/>
      <c r="AD501" s="183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4" t="str">
        <f>IF(BS_CONTROLE[[#This Row],[Local - Partida]]=0, "-", BS_CONTROLE[[#This Row],[Local - Partida]])</f>
        <v>-</v>
      </c>
      <c r="AL501" s="324" t="str">
        <f>IF(BS_CONTROLE[[#This Row],[Local - Encerramento]]=0, "-", BS_CONTROLE[[#This Row],[Local - Encerramento]])</f>
        <v>-</v>
      </c>
      <c r="AM501" s="324" t="str">
        <f>IF(BS_CONTROLE[[#This Row],[Entre - Estações]]=0, "-", BS_CONTROLE[[#This Row],[Entre - Estações]])</f>
        <v>-</v>
      </c>
      <c r="AN501" s="324" t="str">
        <f>IF(BS_CONTROLE[[#This Row],[SB]]=0, "-", BS_CONTROLE[[#This Row],[SB]])</f>
        <v>-</v>
      </c>
      <c r="AO501" s="325" t="str">
        <f>IF(BS_CONTROLE[[#This Row],[SUB]]=0, "-", BS_CONTROLE[[#This Row],[SUB]])</f>
        <v>-</v>
      </c>
      <c r="AP501" s="326" t="str">
        <f>IF(BS_CONTROLE[[#This Row],[KM - Inicio]]=0, "-", BS_CONTROLE[[#This Row],[KM - Inicio]])</f>
        <v>-</v>
      </c>
      <c r="AQ501" s="326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27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4" t="str">
        <f t="shared" si="12"/>
        <v/>
      </c>
    </row>
    <row r="502" spans="1:72" hidden="1">
      <c r="A502" s="175" t="str">
        <f>D502&amp;B502</f>
        <v/>
      </c>
      <c r="B502" s="181"/>
      <c r="C502" s="8" t="str">
        <f>IF(BS_CONTROLE[[#This Row],[DATA]]="","",WEEKNUM(BS_CONTROLE[[#This Row],[DATA]]))</f>
        <v/>
      </c>
      <c r="D502" s="56"/>
      <c r="E502" s="151">
        <v>497</v>
      </c>
      <c r="F502" s="182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2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2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08"/>
      <c r="W502" s="183"/>
      <c r="X502" s="56"/>
      <c r="Y502" s="166"/>
      <c r="Z502" s="166"/>
      <c r="AA502" s="150"/>
      <c r="AB502" s="75"/>
      <c r="AC502" s="75"/>
      <c r="AD502" s="183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4" t="str">
        <f>IF(BS_CONTROLE[[#This Row],[Local - Partida]]=0, "-", BS_CONTROLE[[#This Row],[Local - Partida]])</f>
        <v>-</v>
      </c>
      <c r="AL502" s="324" t="str">
        <f>IF(BS_CONTROLE[[#This Row],[Local - Encerramento]]=0, "-", BS_CONTROLE[[#This Row],[Local - Encerramento]])</f>
        <v>-</v>
      </c>
      <c r="AM502" s="324" t="str">
        <f>IF(BS_CONTROLE[[#This Row],[Entre - Estações]]=0, "-", BS_CONTROLE[[#This Row],[Entre - Estações]])</f>
        <v>-</v>
      </c>
      <c r="AN502" s="324" t="str">
        <f>IF(BS_CONTROLE[[#This Row],[SB]]=0, "-", BS_CONTROLE[[#This Row],[SB]])</f>
        <v>-</v>
      </c>
      <c r="AO502" s="325" t="str">
        <f>IF(BS_CONTROLE[[#This Row],[SUB]]=0, "-", BS_CONTROLE[[#This Row],[SUB]])</f>
        <v>-</v>
      </c>
      <c r="AP502" s="326" t="str">
        <f>IF(BS_CONTROLE[[#This Row],[KM - Inicio]]=0, "-", BS_CONTROLE[[#This Row],[KM - Inicio]])</f>
        <v>-</v>
      </c>
      <c r="AQ502" s="326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27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4" t="str">
        <f t="shared" si="12"/>
        <v/>
      </c>
    </row>
    <row r="503" spans="1:72" hidden="1">
      <c r="A503" s="175" t="str">
        <f>D503&amp;B503</f>
        <v/>
      </c>
      <c r="B503" s="181"/>
      <c r="C503" s="8" t="str">
        <f>IF(BS_CONTROLE[[#This Row],[DATA]]="","",WEEKNUM(BS_CONTROLE[[#This Row],[DATA]]))</f>
        <v/>
      </c>
      <c r="D503" s="56"/>
      <c r="E503" s="151">
        <v>498</v>
      </c>
      <c r="F503" s="182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2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2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08"/>
      <c r="W503" s="183"/>
      <c r="X503" s="56"/>
      <c r="Y503" s="166"/>
      <c r="Z503" s="166"/>
      <c r="AA503" s="150"/>
      <c r="AB503" s="75"/>
      <c r="AC503" s="75"/>
      <c r="AD503" s="183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4" t="str">
        <f>IF(BS_CONTROLE[[#This Row],[Local - Partida]]=0, "-", BS_CONTROLE[[#This Row],[Local - Partida]])</f>
        <v>-</v>
      </c>
      <c r="AL503" s="324" t="str">
        <f>IF(BS_CONTROLE[[#This Row],[Local - Encerramento]]=0, "-", BS_CONTROLE[[#This Row],[Local - Encerramento]])</f>
        <v>-</v>
      </c>
      <c r="AM503" s="324" t="str">
        <f>IF(BS_CONTROLE[[#This Row],[Entre - Estações]]=0, "-", BS_CONTROLE[[#This Row],[Entre - Estações]])</f>
        <v>-</v>
      </c>
      <c r="AN503" s="324" t="str">
        <f>IF(BS_CONTROLE[[#This Row],[SB]]=0, "-", BS_CONTROLE[[#This Row],[SB]])</f>
        <v>-</v>
      </c>
      <c r="AO503" s="325" t="str">
        <f>IF(BS_CONTROLE[[#This Row],[SUB]]=0, "-", BS_CONTROLE[[#This Row],[SUB]])</f>
        <v>-</v>
      </c>
      <c r="AP503" s="326" t="str">
        <f>IF(BS_CONTROLE[[#This Row],[KM - Inicio]]=0, "-", BS_CONTROLE[[#This Row],[KM - Inicio]])</f>
        <v>-</v>
      </c>
      <c r="AQ503" s="326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27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4" t="str">
        <f t="shared" si="12"/>
        <v/>
      </c>
    </row>
    <row r="504" spans="1:72" hidden="1">
      <c r="A504" s="175" t="str">
        <f>D504&amp;B504</f>
        <v/>
      </c>
      <c r="B504" s="181"/>
      <c r="C504" s="8" t="str">
        <f>IF(BS_CONTROLE[[#This Row],[DATA]]="","",WEEKNUM(BS_CONTROLE[[#This Row],[DATA]]))</f>
        <v/>
      </c>
      <c r="D504" s="56"/>
      <c r="E504" s="151">
        <v>499</v>
      </c>
      <c r="F504" s="182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2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2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08"/>
      <c r="W504" s="183"/>
      <c r="X504" s="56"/>
      <c r="Y504" s="166"/>
      <c r="Z504" s="166"/>
      <c r="AA504" s="150"/>
      <c r="AB504" s="75"/>
      <c r="AC504" s="75"/>
      <c r="AD504" s="183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4" t="str">
        <f>IF(BS_CONTROLE[[#This Row],[Local - Partida]]=0, "-", BS_CONTROLE[[#This Row],[Local - Partida]])</f>
        <v>-</v>
      </c>
      <c r="AL504" s="324" t="str">
        <f>IF(BS_CONTROLE[[#This Row],[Local - Encerramento]]=0, "-", BS_CONTROLE[[#This Row],[Local - Encerramento]])</f>
        <v>-</v>
      </c>
      <c r="AM504" s="324" t="str">
        <f>IF(BS_CONTROLE[[#This Row],[Entre - Estações]]=0, "-", BS_CONTROLE[[#This Row],[Entre - Estações]])</f>
        <v>-</v>
      </c>
      <c r="AN504" s="324" t="str">
        <f>IF(BS_CONTROLE[[#This Row],[SB]]=0, "-", BS_CONTROLE[[#This Row],[SB]])</f>
        <v>-</v>
      </c>
      <c r="AO504" s="325" t="str">
        <f>IF(BS_CONTROLE[[#This Row],[SUB]]=0, "-", BS_CONTROLE[[#This Row],[SUB]])</f>
        <v>-</v>
      </c>
      <c r="AP504" s="326" t="str">
        <f>IF(BS_CONTROLE[[#This Row],[KM - Inicio]]=0, "-", BS_CONTROLE[[#This Row],[KM - Inicio]])</f>
        <v>-</v>
      </c>
      <c r="AQ504" s="326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27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4" t="str">
        <f t="shared" si="12"/>
        <v/>
      </c>
    </row>
    <row r="505" spans="1:72" hidden="1">
      <c r="A505" s="175" t="str">
        <f>D505&amp;B505</f>
        <v/>
      </c>
      <c r="B505" s="181"/>
      <c r="C505" s="8" t="str">
        <f>IF(BS_CONTROLE[[#This Row],[DATA]]="","",WEEKNUM(BS_CONTROLE[[#This Row],[DATA]]))</f>
        <v/>
      </c>
      <c r="D505" s="56"/>
      <c r="E505" s="236">
        <v>500</v>
      </c>
      <c r="F505" s="182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2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2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08"/>
      <c r="W505" s="183"/>
      <c r="X505" s="56"/>
      <c r="Y505" s="166"/>
      <c r="Z505" s="166"/>
      <c r="AA505" s="150"/>
      <c r="AB505" s="75"/>
      <c r="AC505" s="75"/>
      <c r="AD505" s="183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4" t="str">
        <f>IF(BS_CONTROLE[[#This Row],[Local - Partida]]=0, "-", BS_CONTROLE[[#This Row],[Local - Partida]])</f>
        <v>-</v>
      </c>
      <c r="AL505" s="324" t="str">
        <f>IF(BS_CONTROLE[[#This Row],[Local - Encerramento]]=0, "-", BS_CONTROLE[[#This Row],[Local - Encerramento]])</f>
        <v>-</v>
      </c>
      <c r="AM505" s="324" t="str">
        <f>IF(BS_CONTROLE[[#This Row],[Entre - Estações]]=0, "-", BS_CONTROLE[[#This Row],[Entre - Estações]])</f>
        <v>-</v>
      </c>
      <c r="AN505" s="324" t="str">
        <f>IF(BS_CONTROLE[[#This Row],[SB]]=0, "-", BS_CONTROLE[[#This Row],[SB]])</f>
        <v>-</v>
      </c>
      <c r="AO505" s="325" t="str">
        <f>IF(BS_CONTROLE[[#This Row],[SUB]]=0, "-", BS_CONTROLE[[#This Row],[SUB]])</f>
        <v>-</v>
      </c>
      <c r="AP505" s="326" t="str">
        <f>IF(BS_CONTROLE[[#This Row],[KM - Inicio]]=0, "-", BS_CONTROLE[[#This Row],[KM - Inicio]])</f>
        <v>-</v>
      </c>
      <c r="AQ505" s="326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27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4" t="str">
        <f t="shared" si="12"/>
        <v/>
      </c>
    </row>
    <row r="506" spans="1:72" hidden="1">
      <c r="A506" s="175" t="str">
        <f>D506&amp;B506</f>
        <v/>
      </c>
      <c r="B506" s="181"/>
      <c r="C506" s="8" t="str">
        <f>IF(BS_CONTROLE[[#This Row],[DATA]]="","",WEEKNUM(BS_CONTROLE[[#This Row],[DATA]]))</f>
        <v/>
      </c>
      <c r="D506" s="56"/>
      <c r="E506" s="151">
        <v>501</v>
      </c>
      <c r="F506" s="182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2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2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08"/>
      <c r="W506" s="183"/>
      <c r="X506" s="56"/>
      <c r="Y506" s="166"/>
      <c r="Z506" s="166"/>
      <c r="AA506" s="150"/>
      <c r="AB506" s="75"/>
      <c r="AC506" s="75"/>
      <c r="AD506" s="183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4" t="str">
        <f>IF(BS_CONTROLE[[#This Row],[Local - Partida]]=0, "-", BS_CONTROLE[[#This Row],[Local - Partida]])</f>
        <v>-</v>
      </c>
      <c r="AL506" s="324" t="str">
        <f>IF(BS_CONTROLE[[#This Row],[Local - Encerramento]]=0, "-", BS_CONTROLE[[#This Row],[Local - Encerramento]])</f>
        <v>-</v>
      </c>
      <c r="AM506" s="324" t="str">
        <f>IF(BS_CONTROLE[[#This Row],[Entre - Estações]]=0, "-", BS_CONTROLE[[#This Row],[Entre - Estações]])</f>
        <v>-</v>
      </c>
      <c r="AN506" s="324" t="str">
        <f>IF(BS_CONTROLE[[#This Row],[SB]]=0, "-", BS_CONTROLE[[#This Row],[SB]])</f>
        <v>-</v>
      </c>
      <c r="AO506" s="325" t="str">
        <f>IF(BS_CONTROLE[[#This Row],[SUB]]=0, "-", BS_CONTROLE[[#This Row],[SUB]])</f>
        <v>-</v>
      </c>
      <c r="AP506" s="326" t="str">
        <f>IF(BS_CONTROLE[[#This Row],[KM - Inicio]]=0, "-", BS_CONTROLE[[#This Row],[KM - Inicio]])</f>
        <v>-</v>
      </c>
      <c r="AQ506" s="326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27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4" t="str">
        <f t="shared" si="12"/>
        <v/>
      </c>
    </row>
    <row r="507" spans="1:72" hidden="1">
      <c r="A507" s="175" t="str">
        <f>D507&amp;B507</f>
        <v/>
      </c>
      <c r="B507" s="181"/>
      <c r="C507" s="8" t="str">
        <f>IF(BS_CONTROLE[[#This Row],[DATA]]="","",WEEKNUM(BS_CONTROLE[[#This Row],[DATA]]))</f>
        <v/>
      </c>
      <c r="D507" s="56"/>
      <c r="E507" s="236">
        <v>502</v>
      </c>
      <c r="F507" s="182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2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2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08"/>
      <c r="W507" s="183"/>
      <c r="X507" s="56"/>
      <c r="Y507" s="166"/>
      <c r="Z507" s="166"/>
      <c r="AA507" s="150"/>
      <c r="AB507" s="75"/>
      <c r="AC507" s="75"/>
      <c r="AD507" s="183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4" t="str">
        <f>IF(BS_CONTROLE[[#This Row],[Local - Partida]]=0, "-", BS_CONTROLE[[#This Row],[Local - Partida]])</f>
        <v>-</v>
      </c>
      <c r="AL507" s="324" t="str">
        <f>IF(BS_CONTROLE[[#This Row],[Local - Encerramento]]=0, "-", BS_CONTROLE[[#This Row],[Local - Encerramento]])</f>
        <v>-</v>
      </c>
      <c r="AM507" s="324" t="str">
        <f>IF(BS_CONTROLE[[#This Row],[Entre - Estações]]=0, "-", BS_CONTROLE[[#This Row],[Entre - Estações]])</f>
        <v>-</v>
      </c>
      <c r="AN507" s="324" t="str">
        <f>IF(BS_CONTROLE[[#This Row],[SB]]=0, "-", BS_CONTROLE[[#This Row],[SB]])</f>
        <v>-</v>
      </c>
      <c r="AO507" s="325" t="str">
        <f>IF(BS_CONTROLE[[#This Row],[SUB]]=0, "-", BS_CONTROLE[[#This Row],[SUB]])</f>
        <v>-</v>
      </c>
      <c r="AP507" s="326" t="str">
        <f>IF(BS_CONTROLE[[#This Row],[KM - Inicio]]=0, "-", BS_CONTROLE[[#This Row],[KM - Inicio]])</f>
        <v>-</v>
      </c>
      <c r="AQ507" s="326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27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4" t="str">
        <f t="shared" si="12"/>
        <v/>
      </c>
    </row>
    <row r="508" spans="1:72" hidden="1">
      <c r="A508" s="175" t="str">
        <f>D508&amp;B508</f>
        <v/>
      </c>
      <c r="B508" s="181"/>
      <c r="C508" s="8" t="str">
        <f>IF(BS_CONTROLE[[#This Row],[DATA]]="","",WEEKNUM(BS_CONTROLE[[#This Row],[DATA]]))</f>
        <v/>
      </c>
      <c r="D508" s="56"/>
      <c r="E508" s="151">
        <v>503</v>
      </c>
      <c r="F508" s="182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2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2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08"/>
      <c r="W508" s="183"/>
      <c r="X508" s="56"/>
      <c r="Y508" s="166"/>
      <c r="Z508" s="166"/>
      <c r="AA508" s="150"/>
      <c r="AB508" s="75"/>
      <c r="AC508" s="75"/>
      <c r="AD508" s="183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4" t="str">
        <f>IF(BS_CONTROLE[[#This Row],[Local - Partida]]=0, "-", BS_CONTROLE[[#This Row],[Local - Partida]])</f>
        <v>-</v>
      </c>
      <c r="AL508" s="324" t="str">
        <f>IF(BS_CONTROLE[[#This Row],[Local - Encerramento]]=0, "-", BS_CONTROLE[[#This Row],[Local - Encerramento]])</f>
        <v>-</v>
      </c>
      <c r="AM508" s="324" t="str">
        <f>IF(BS_CONTROLE[[#This Row],[Entre - Estações]]=0, "-", BS_CONTROLE[[#This Row],[Entre - Estações]])</f>
        <v>-</v>
      </c>
      <c r="AN508" s="324" t="str">
        <f>IF(BS_CONTROLE[[#This Row],[SB]]=0, "-", BS_CONTROLE[[#This Row],[SB]])</f>
        <v>-</v>
      </c>
      <c r="AO508" s="325" t="str">
        <f>IF(BS_CONTROLE[[#This Row],[SUB]]=0, "-", BS_CONTROLE[[#This Row],[SUB]])</f>
        <v>-</v>
      </c>
      <c r="AP508" s="326" t="str">
        <f>IF(BS_CONTROLE[[#This Row],[KM - Inicio]]=0, "-", BS_CONTROLE[[#This Row],[KM - Inicio]])</f>
        <v>-</v>
      </c>
      <c r="AQ508" s="326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27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4" t="str">
        <f t="shared" si="12"/>
        <v/>
      </c>
    </row>
    <row r="509" spans="1:72" hidden="1">
      <c r="A509" s="175" t="str">
        <f>D509&amp;B509</f>
        <v/>
      </c>
      <c r="B509" s="181"/>
      <c r="C509" s="8" t="str">
        <f>IF(BS_CONTROLE[[#This Row],[DATA]]="","",WEEKNUM(BS_CONTROLE[[#This Row],[DATA]]))</f>
        <v/>
      </c>
      <c r="D509" s="56"/>
      <c r="E509" s="151">
        <v>504</v>
      </c>
      <c r="F509" s="182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2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2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08"/>
      <c r="W509" s="183"/>
      <c r="X509" s="56"/>
      <c r="Y509" s="166"/>
      <c r="Z509" s="166"/>
      <c r="AA509" s="150"/>
      <c r="AB509" s="75"/>
      <c r="AC509" s="75"/>
      <c r="AD509" s="183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4" t="str">
        <f>IF(BS_CONTROLE[[#This Row],[Local - Partida]]=0, "-", BS_CONTROLE[[#This Row],[Local - Partida]])</f>
        <v>-</v>
      </c>
      <c r="AL509" s="324" t="str">
        <f>IF(BS_CONTROLE[[#This Row],[Local - Encerramento]]=0, "-", BS_CONTROLE[[#This Row],[Local - Encerramento]])</f>
        <v>-</v>
      </c>
      <c r="AM509" s="324" t="str">
        <f>IF(BS_CONTROLE[[#This Row],[Entre - Estações]]=0, "-", BS_CONTROLE[[#This Row],[Entre - Estações]])</f>
        <v>-</v>
      </c>
      <c r="AN509" s="324" t="str">
        <f>IF(BS_CONTROLE[[#This Row],[SB]]=0, "-", BS_CONTROLE[[#This Row],[SB]])</f>
        <v>-</v>
      </c>
      <c r="AO509" s="325" t="str">
        <f>IF(BS_CONTROLE[[#This Row],[SUB]]=0, "-", BS_CONTROLE[[#This Row],[SUB]])</f>
        <v>-</v>
      </c>
      <c r="AP509" s="326" t="str">
        <f>IF(BS_CONTROLE[[#This Row],[KM - Inicio]]=0, "-", BS_CONTROLE[[#This Row],[KM - Inicio]])</f>
        <v>-</v>
      </c>
      <c r="AQ509" s="326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27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4" t="str">
        <f t="shared" si="12"/>
        <v/>
      </c>
    </row>
    <row r="510" spans="1:72" hidden="1">
      <c r="A510" s="175" t="str">
        <f>D510&amp;B510</f>
        <v/>
      </c>
      <c r="B510" s="181"/>
      <c r="C510" s="8" t="str">
        <f>IF(BS_CONTROLE[[#This Row],[DATA]]="","",WEEKNUM(BS_CONTROLE[[#This Row],[DATA]]))</f>
        <v/>
      </c>
      <c r="D510" s="56"/>
      <c r="E510" s="151">
        <v>505</v>
      </c>
      <c r="F510" s="182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2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2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08"/>
      <c r="W510" s="183"/>
      <c r="X510" s="56"/>
      <c r="Y510" s="166"/>
      <c r="Z510" s="166"/>
      <c r="AA510" s="150"/>
      <c r="AB510" s="75"/>
      <c r="AC510" s="75"/>
      <c r="AD510" s="183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4" t="str">
        <f>IF(BS_CONTROLE[[#This Row],[Local - Partida]]=0, "-", BS_CONTROLE[[#This Row],[Local - Partida]])</f>
        <v>-</v>
      </c>
      <c r="AL510" s="324" t="str">
        <f>IF(BS_CONTROLE[[#This Row],[Local - Encerramento]]=0, "-", BS_CONTROLE[[#This Row],[Local - Encerramento]])</f>
        <v>-</v>
      </c>
      <c r="AM510" s="324" t="str">
        <f>IF(BS_CONTROLE[[#This Row],[Entre - Estações]]=0, "-", BS_CONTROLE[[#This Row],[Entre - Estações]])</f>
        <v>-</v>
      </c>
      <c r="AN510" s="324" t="str">
        <f>IF(BS_CONTROLE[[#This Row],[SB]]=0, "-", BS_CONTROLE[[#This Row],[SB]])</f>
        <v>-</v>
      </c>
      <c r="AO510" s="325" t="str">
        <f>IF(BS_CONTROLE[[#This Row],[SUB]]=0, "-", BS_CONTROLE[[#This Row],[SUB]])</f>
        <v>-</v>
      </c>
      <c r="AP510" s="326" t="str">
        <f>IF(BS_CONTROLE[[#This Row],[KM - Inicio]]=0, "-", BS_CONTROLE[[#This Row],[KM - Inicio]])</f>
        <v>-</v>
      </c>
      <c r="AQ510" s="326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27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4" t="str">
        <f t="shared" si="12"/>
        <v/>
      </c>
    </row>
    <row r="511" spans="1:72" hidden="1">
      <c r="A511" s="175" t="str">
        <f>D511&amp;B511</f>
        <v/>
      </c>
      <c r="B511" s="181"/>
      <c r="C511" s="8" t="str">
        <f>IF(BS_CONTROLE[[#This Row],[DATA]]="","",WEEKNUM(BS_CONTROLE[[#This Row],[DATA]]))</f>
        <v/>
      </c>
      <c r="D511" s="56"/>
      <c r="E511" s="151">
        <v>506</v>
      </c>
      <c r="F511" s="182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2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2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08"/>
      <c r="W511" s="183"/>
      <c r="X511" s="56"/>
      <c r="Y511" s="166"/>
      <c r="Z511" s="166"/>
      <c r="AA511" s="150"/>
      <c r="AB511" s="75"/>
      <c r="AC511" s="75"/>
      <c r="AD511" s="183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4" t="str">
        <f>IF(BS_CONTROLE[[#This Row],[Local - Partida]]=0, "-", BS_CONTROLE[[#This Row],[Local - Partida]])</f>
        <v>-</v>
      </c>
      <c r="AL511" s="324" t="str">
        <f>IF(BS_CONTROLE[[#This Row],[Local - Encerramento]]=0, "-", BS_CONTROLE[[#This Row],[Local - Encerramento]])</f>
        <v>-</v>
      </c>
      <c r="AM511" s="324" t="str">
        <f>IF(BS_CONTROLE[[#This Row],[Entre - Estações]]=0, "-", BS_CONTROLE[[#This Row],[Entre - Estações]])</f>
        <v>-</v>
      </c>
      <c r="AN511" s="324" t="str">
        <f>IF(BS_CONTROLE[[#This Row],[SB]]=0, "-", BS_CONTROLE[[#This Row],[SB]])</f>
        <v>-</v>
      </c>
      <c r="AO511" s="325" t="str">
        <f>IF(BS_CONTROLE[[#This Row],[SUB]]=0, "-", BS_CONTROLE[[#This Row],[SUB]])</f>
        <v>-</v>
      </c>
      <c r="AP511" s="326" t="str">
        <f>IF(BS_CONTROLE[[#This Row],[KM - Inicio]]=0, "-", BS_CONTROLE[[#This Row],[KM - Inicio]])</f>
        <v>-</v>
      </c>
      <c r="AQ511" s="326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27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4" t="str">
        <f t="shared" si="12"/>
        <v/>
      </c>
    </row>
    <row r="512" spans="1:72" hidden="1">
      <c r="A512" s="175" t="str">
        <f>D512&amp;B512</f>
        <v/>
      </c>
      <c r="B512" s="181"/>
      <c r="C512" s="8" t="str">
        <f>IF(BS_CONTROLE[[#This Row],[DATA]]="","",WEEKNUM(BS_CONTROLE[[#This Row],[DATA]]))</f>
        <v/>
      </c>
      <c r="D512" s="56"/>
      <c r="E512" s="151">
        <v>507</v>
      </c>
      <c r="F512" s="182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2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2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08"/>
      <c r="W512" s="183"/>
      <c r="X512" s="56"/>
      <c r="Y512" s="166"/>
      <c r="Z512" s="166"/>
      <c r="AA512" s="150"/>
      <c r="AB512" s="75"/>
      <c r="AC512" s="75"/>
      <c r="AD512" s="183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4" t="str">
        <f>IF(BS_CONTROLE[[#This Row],[Local - Partida]]=0, "-", BS_CONTROLE[[#This Row],[Local - Partida]])</f>
        <v>-</v>
      </c>
      <c r="AL512" s="324" t="str">
        <f>IF(BS_CONTROLE[[#This Row],[Local - Encerramento]]=0, "-", BS_CONTROLE[[#This Row],[Local - Encerramento]])</f>
        <v>-</v>
      </c>
      <c r="AM512" s="324" t="str">
        <f>IF(BS_CONTROLE[[#This Row],[Entre - Estações]]=0, "-", BS_CONTROLE[[#This Row],[Entre - Estações]])</f>
        <v>-</v>
      </c>
      <c r="AN512" s="324" t="str">
        <f>IF(BS_CONTROLE[[#This Row],[SB]]=0, "-", BS_CONTROLE[[#This Row],[SB]])</f>
        <v>-</v>
      </c>
      <c r="AO512" s="325" t="str">
        <f>IF(BS_CONTROLE[[#This Row],[SUB]]=0, "-", BS_CONTROLE[[#This Row],[SUB]])</f>
        <v>-</v>
      </c>
      <c r="AP512" s="326" t="str">
        <f>IF(BS_CONTROLE[[#This Row],[KM - Inicio]]=0, "-", BS_CONTROLE[[#This Row],[KM - Inicio]])</f>
        <v>-</v>
      </c>
      <c r="AQ512" s="326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27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4" t="str">
        <f t="shared" si="12"/>
        <v/>
      </c>
    </row>
    <row r="513" spans="1:72" hidden="1">
      <c r="A513" s="175" t="str">
        <f>D513&amp;B513</f>
        <v/>
      </c>
      <c r="B513" s="181"/>
      <c r="C513" s="8" t="str">
        <f>IF(BS_CONTROLE[[#This Row],[DATA]]="","",WEEKNUM(BS_CONTROLE[[#This Row],[DATA]]))</f>
        <v/>
      </c>
      <c r="D513" s="56"/>
      <c r="E513" s="151">
        <v>508</v>
      </c>
      <c r="F513" s="182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2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2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08"/>
      <c r="W513" s="183"/>
      <c r="X513" s="56"/>
      <c r="Y513" s="166"/>
      <c r="Z513" s="166"/>
      <c r="AA513" s="150"/>
      <c r="AB513" s="75"/>
      <c r="AC513" s="75"/>
      <c r="AD513" s="183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4" t="str">
        <f>IF(BS_CONTROLE[[#This Row],[Local - Partida]]=0, "-", BS_CONTROLE[[#This Row],[Local - Partida]])</f>
        <v>-</v>
      </c>
      <c r="AL513" s="324" t="str">
        <f>IF(BS_CONTROLE[[#This Row],[Local - Encerramento]]=0, "-", BS_CONTROLE[[#This Row],[Local - Encerramento]])</f>
        <v>-</v>
      </c>
      <c r="AM513" s="324" t="str">
        <f>IF(BS_CONTROLE[[#This Row],[Entre - Estações]]=0, "-", BS_CONTROLE[[#This Row],[Entre - Estações]])</f>
        <v>-</v>
      </c>
      <c r="AN513" s="324" t="str">
        <f>IF(BS_CONTROLE[[#This Row],[SB]]=0, "-", BS_CONTROLE[[#This Row],[SB]])</f>
        <v>-</v>
      </c>
      <c r="AO513" s="325" t="str">
        <f>IF(BS_CONTROLE[[#This Row],[SUB]]=0, "-", BS_CONTROLE[[#This Row],[SUB]])</f>
        <v>-</v>
      </c>
      <c r="AP513" s="326" t="str">
        <f>IF(BS_CONTROLE[[#This Row],[KM - Inicio]]=0, "-", BS_CONTROLE[[#This Row],[KM - Inicio]])</f>
        <v>-</v>
      </c>
      <c r="AQ513" s="326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27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4" t="str">
        <f t="shared" si="12"/>
        <v/>
      </c>
    </row>
    <row r="514" spans="1:72" hidden="1">
      <c r="A514" s="175" t="str">
        <f>D514&amp;B514</f>
        <v/>
      </c>
      <c r="B514" s="181"/>
      <c r="C514" s="8" t="str">
        <f>IF(BS_CONTROLE[[#This Row],[DATA]]="","",WEEKNUM(BS_CONTROLE[[#This Row],[DATA]]))</f>
        <v/>
      </c>
      <c r="D514" s="56"/>
      <c r="E514" s="151">
        <v>509</v>
      </c>
      <c r="F514" s="182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2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2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08"/>
      <c r="W514" s="183"/>
      <c r="X514" s="56"/>
      <c r="Y514" s="166"/>
      <c r="Z514" s="166"/>
      <c r="AA514" s="150"/>
      <c r="AB514" s="75"/>
      <c r="AC514" s="75"/>
      <c r="AD514" s="183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4" t="str">
        <f>IF(BS_CONTROLE[[#This Row],[Local - Partida]]=0, "-", BS_CONTROLE[[#This Row],[Local - Partida]])</f>
        <v>-</v>
      </c>
      <c r="AL514" s="324" t="str">
        <f>IF(BS_CONTROLE[[#This Row],[Local - Encerramento]]=0, "-", BS_CONTROLE[[#This Row],[Local - Encerramento]])</f>
        <v>-</v>
      </c>
      <c r="AM514" s="324" t="str">
        <f>IF(BS_CONTROLE[[#This Row],[Entre - Estações]]=0, "-", BS_CONTROLE[[#This Row],[Entre - Estações]])</f>
        <v>-</v>
      </c>
      <c r="AN514" s="324" t="str">
        <f>IF(BS_CONTROLE[[#This Row],[SB]]=0, "-", BS_CONTROLE[[#This Row],[SB]])</f>
        <v>-</v>
      </c>
      <c r="AO514" s="325" t="str">
        <f>IF(BS_CONTROLE[[#This Row],[SUB]]=0, "-", BS_CONTROLE[[#This Row],[SUB]])</f>
        <v>-</v>
      </c>
      <c r="AP514" s="326" t="str">
        <f>IF(BS_CONTROLE[[#This Row],[KM - Inicio]]=0, "-", BS_CONTROLE[[#This Row],[KM - Inicio]])</f>
        <v>-</v>
      </c>
      <c r="AQ514" s="326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27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4" t="str">
        <f t="shared" si="12"/>
        <v/>
      </c>
    </row>
    <row r="515" spans="1:72" hidden="1">
      <c r="A515" s="175" t="str">
        <f>D515&amp;B515</f>
        <v/>
      </c>
      <c r="B515" s="181"/>
      <c r="C515" s="8" t="str">
        <f>IF(BS_CONTROLE[[#This Row],[DATA]]="","",WEEKNUM(BS_CONTROLE[[#This Row],[DATA]]))</f>
        <v/>
      </c>
      <c r="D515" s="56"/>
      <c r="E515" s="151">
        <v>510</v>
      </c>
      <c r="F515" s="182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2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2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08"/>
      <c r="W515" s="183"/>
      <c r="X515" s="56"/>
      <c r="Y515" s="166"/>
      <c r="Z515" s="166"/>
      <c r="AA515" s="150"/>
      <c r="AB515" s="75"/>
      <c r="AC515" s="75"/>
      <c r="AD515" s="183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4" t="str">
        <f>IF(BS_CONTROLE[[#This Row],[Local - Partida]]=0, "-", BS_CONTROLE[[#This Row],[Local - Partida]])</f>
        <v>-</v>
      </c>
      <c r="AL515" s="324" t="str">
        <f>IF(BS_CONTROLE[[#This Row],[Local - Encerramento]]=0, "-", BS_CONTROLE[[#This Row],[Local - Encerramento]])</f>
        <v>-</v>
      </c>
      <c r="AM515" s="324" t="str">
        <f>IF(BS_CONTROLE[[#This Row],[Entre - Estações]]=0, "-", BS_CONTROLE[[#This Row],[Entre - Estações]])</f>
        <v>-</v>
      </c>
      <c r="AN515" s="324" t="str">
        <f>IF(BS_CONTROLE[[#This Row],[SB]]=0, "-", BS_CONTROLE[[#This Row],[SB]])</f>
        <v>-</v>
      </c>
      <c r="AO515" s="325" t="str">
        <f>IF(BS_CONTROLE[[#This Row],[SUB]]=0, "-", BS_CONTROLE[[#This Row],[SUB]])</f>
        <v>-</v>
      </c>
      <c r="AP515" s="326" t="str">
        <f>IF(BS_CONTROLE[[#This Row],[KM - Inicio]]=0, "-", BS_CONTROLE[[#This Row],[KM - Inicio]])</f>
        <v>-</v>
      </c>
      <c r="AQ515" s="326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27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4" t="str">
        <f t="shared" si="12"/>
        <v/>
      </c>
    </row>
    <row r="516" spans="1:72" hidden="1">
      <c r="A516" s="175" t="str">
        <f>D516&amp;B516</f>
        <v/>
      </c>
      <c r="B516" s="181"/>
      <c r="C516" s="8" t="str">
        <f>IF(BS_CONTROLE[[#This Row],[DATA]]="","",WEEKNUM(BS_CONTROLE[[#This Row],[DATA]]))</f>
        <v/>
      </c>
      <c r="D516" s="56"/>
      <c r="E516" s="151">
        <v>511</v>
      </c>
      <c r="F516" s="182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2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2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08"/>
      <c r="W516" s="183"/>
      <c r="X516" s="56"/>
      <c r="Y516" s="166"/>
      <c r="Z516" s="166"/>
      <c r="AA516" s="150"/>
      <c r="AB516" s="75"/>
      <c r="AC516" s="75"/>
      <c r="AD516" s="183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4" t="str">
        <f>IF(BS_CONTROLE[[#This Row],[Local - Partida]]=0, "-", BS_CONTROLE[[#This Row],[Local - Partida]])</f>
        <v>-</v>
      </c>
      <c r="AL516" s="324" t="str">
        <f>IF(BS_CONTROLE[[#This Row],[Local - Encerramento]]=0, "-", BS_CONTROLE[[#This Row],[Local - Encerramento]])</f>
        <v>-</v>
      </c>
      <c r="AM516" s="324" t="str">
        <f>IF(BS_CONTROLE[[#This Row],[Entre - Estações]]=0, "-", BS_CONTROLE[[#This Row],[Entre - Estações]])</f>
        <v>-</v>
      </c>
      <c r="AN516" s="324" t="str">
        <f>IF(BS_CONTROLE[[#This Row],[SB]]=0, "-", BS_CONTROLE[[#This Row],[SB]])</f>
        <v>-</v>
      </c>
      <c r="AO516" s="325" t="str">
        <f>IF(BS_CONTROLE[[#This Row],[SUB]]=0, "-", BS_CONTROLE[[#This Row],[SUB]])</f>
        <v>-</v>
      </c>
      <c r="AP516" s="326" t="str">
        <f>IF(BS_CONTROLE[[#This Row],[KM - Inicio]]=0, "-", BS_CONTROLE[[#This Row],[KM - Inicio]])</f>
        <v>-</v>
      </c>
      <c r="AQ516" s="326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27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4" t="str">
        <f t="shared" si="12"/>
        <v/>
      </c>
    </row>
    <row r="517" spans="1:72" hidden="1">
      <c r="A517" s="175" t="str">
        <f>D517&amp;B517</f>
        <v/>
      </c>
      <c r="B517" s="181"/>
      <c r="C517" s="8" t="str">
        <f>IF(BS_CONTROLE[[#This Row],[DATA]]="","",WEEKNUM(BS_CONTROLE[[#This Row],[DATA]]))</f>
        <v/>
      </c>
      <c r="D517" s="56"/>
      <c r="E517" s="151">
        <v>512</v>
      </c>
      <c r="F517" s="182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2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2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08"/>
      <c r="W517" s="183"/>
      <c r="X517" s="56"/>
      <c r="Y517" s="166"/>
      <c r="Z517" s="166"/>
      <c r="AA517" s="150"/>
      <c r="AB517" s="75"/>
      <c r="AC517" s="75"/>
      <c r="AD517" s="183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4" t="str">
        <f>IF(BS_CONTROLE[[#This Row],[Local - Partida]]=0, "-", BS_CONTROLE[[#This Row],[Local - Partida]])</f>
        <v>-</v>
      </c>
      <c r="AL517" s="324" t="str">
        <f>IF(BS_CONTROLE[[#This Row],[Local - Encerramento]]=0, "-", BS_CONTROLE[[#This Row],[Local - Encerramento]])</f>
        <v>-</v>
      </c>
      <c r="AM517" s="324" t="str">
        <f>IF(BS_CONTROLE[[#This Row],[Entre - Estações]]=0, "-", BS_CONTROLE[[#This Row],[Entre - Estações]])</f>
        <v>-</v>
      </c>
      <c r="AN517" s="324" t="str">
        <f>IF(BS_CONTROLE[[#This Row],[SB]]=0, "-", BS_CONTROLE[[#This Row],[SB]])</f>
        <v>-</v>
      </c>
      <c r="AO517" s="325" t="str">
        <f>IF(BS_CONTROLE[[#This Row],[SUB]]=0, "-", BS_CONTROLE[[#This Row],[SUB]])</f>
        <v>-</v>
      </c>
      <c r="AP517" s="326" t="str">
        <f>IF(BS_CONTROLE[[#This Row],[KM - Inicio]]=0, "-", BS_CONTROLE[[#This Row],[KM - Inicio]])</f>
        <v>-</v>
      </c>
      <c r="AQ517" s="326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27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4" t="str">
        <f t="shared" si="12"/>
        <v/>
      </c>
    </row>
    <row r="518" spans="1:72" hidden="1">
      <c r="A518" s="175" t="str">
        <f>D518&amp;B518</f>
        <v/>
      </c>
      <c r="B518" s="181"/>
      <c r="C518" s="8" t="str">
        <f>IF(BS_CONTROLE[[#This Row],[DATA]]="","",WEEKNUM(BS_CONTROLE[[#This Row],[DATA]]))</f>
        <v/>
      </c>
      <c r="D518" s="56"/>
      <c r="E518" s="151">
        <v>513</v>
      </c>
      <c r="F518" s="182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2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2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08"/>
      <c r="W518" s="183"/>
      <c r="X518" s="56"/>
      <c r="Y518" s="166"/>
      <c r="Z518" s="166"/>
      <c r="AA518" s="150"/>
      <c r="AB518" s="75"/>
      <c r="AC518" s="75"/>
      <c r="AD518" s="183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4" t="str">
        <f>IF(BS_CONTROLE[[#This Row],[Local - Partida]]=0, "-", BS_CONTROLE[[#This Row],[Local - Partida]])</f>
        <v>-</v>
      </c>
      <c r="AL518" s="324" t="str">
        <f>IF(BS_CONTROLE[[#This Row],[Local - Encerramento]]=0, "-", BS_CONTROLE[[#This Row],[Local - Encerramento]])</f>
        <v>-</v>
      </c>
      <c r="AM518" s="324" t="str">
        <f>IF(BS_CONTROLE[[#This Row],[Entre - Estações]]=0, "-", BS_CONTROLE[[#This Row],[Entre - Estações]])</f>
        <v>-</v>
      </c>
      <c r="AN518" s="324" t="str">
        <f>IF(BS_CONTROLE[[#This Row],[SB]]=0, "-", BS_CONTROLE[[#This Row],[SB]])</f>
        <v>-</v>
      </c>
      <c r="AO518" s="325" t="str">
        <f>IF(BS_CONTROLE[[#This Row],[SUB]]=0, "-", BS_CONTROLE[[#This Row],[SUB]])</f>
        <v>-</v>
      </c>
      <c r="AP518" s="326" t="str">
        <f>IF(BS_CONTROLE[[#This Row],[KM - Inicio]]=0, "-", BS_CONTROLE[[#This Row],[KM - Inicio]])</f>
        <v>-</v>
      </c>
      <c r="AQ518" s="326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27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4" t="str">
        <f t="shared" si="12"/>
        <v/>
      </c>
    </row>
    <row r="519" spans="1:72" hidden="1">
      <c r="A519" s="175" t="str">
        <f>D519&amp;B519</f>
        <v/>
      </c>
      <c r="B519" s="181"/>
      <c r="C519" s="8" t="str">
        <f>IF(BS_CONTROLE[[#This Row],[DATA]]="","",WEEKNUM(BS_CONTROLE[[#This Row],[DATA]]))</f>
        <v/>
      </c>
      <c r="D519" s="56"/>
      <c r="E519" s="151">
        <v>514</v>
      </c>
      <c r="F519" s="182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2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2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08"/>
      <c r="W519" s="183"/>
      <c r="X519" s="56"/>
      <c r="Y519" s="166"/>
      <c r="Z519" s="166"/>
      <c r="AA519" s="150"/>
      <c r="AB519" s="75"/>
      <c r="AC519" s="75"/>
      <c r="AD519" s="183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4" t="str">
        <f>IF(BS_CONTROLE[[#This Row],[Local - Partida]]=0, "-", BS_CONTROLE[[#This Row],[Local - Partida]])</f>
        <v>-</v>
      </c>
      <c r="AL519" s="324" t="str">
        <f>IF(BS_CONTROLE[[#This Row],[Local - Encerramento]]=0, "-", BS_CONTROLE[[#This Row],[Local - Encerramento]])</f>
        <v>-</v>
      </c>
      <c r="AM519" s="324" t="str">
        <f>IF(BS_CONTROLE[[#This Row],[Entre - Estações]]=0, "-", BS_CONTROLE[[#This Row],[Entre - Estações]])</f>
        <v>-</v>
      </c>
      <c r="AN519" s="324" t="str">
        <f>IF(BS_CONTROLE[[#This Row],[SB]]=0, "-", BS_CONTROLE[[#This Row],[SB]])</f>
        <v>-</v>
      </c>
      <c r="AO519" s="325" t="str">
        <f>IF(BS_CONTROLE[[#This Row],[SUB]]=0, "-", BS_CONTROLE[[#This Row],[SUB]])</f>
        <v>-</v>
      </c>
      <c r="AP519" s="326" t="str">
        <f>IF(BS_CONTROLE[[#This Row],[KM - Inicio]]=0, "-", BS_CONTROLE[[#This Row],[KM - Inicio]])</f>
        <v>-</v>
      </c>
      <c r="AQ519" s="326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27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4" t="str">
        <f t="shared" si="12"/>
        <v/>
      </c>
    </row>
    <row r="520" spans="1:72" hidden="1">
      <c r="A520" s="175" t="str">
        <f>D520&amp;B520</f>
        <v/>
      </c>
      <c r="B520" s="181"/>
      <c r="C520" s="8" t="str">
        <f>IF(BS_CONTROLE[[#This Row],[DATA]]="","",WEEKNUM(BS_CONTROLE[[#This Row],[DATA]]))</f>
        <v/>
      </c>
      <c r="D520" s="56"/>
      <c r="E520" s="151">
        <v>515</v>
      </c>
      <c r="F520" s="182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2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2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08"/>
      <c r="W520" s="183"/>
      <c r="X520" s="56"/>
      <c r="Y520" s="166"/>
      <c r="Z520" s="166"/>
      <c r="AA520" s="150"/>
      <c r="AB520" s="75"/>
      <c r="AC520" s="75"/>
      <c r="AD520" s="183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4" t="str">
        <f>IF(BS_CONTROLE[[#This Row],[Local - Partida]]=0, "-", BS_CONTROLE[[#This Row],[Local - Partida]])</f>
        <v>-</v>
      </c>
      <c r="AL520" s="324" t="str">
        <f>IF(BS_CONTROLE[[#This Row],[Local - Encerramento]]=0, "-", BS_CONTROLE[[#This Row],[Local - Encerramento]])</f>
        <v>-</v>
      </c>
      <c r="AM520" s="324" t="str">
        <f>IF(BS_CONTROLE[[#This Row],[Entre - Estações]]=0, "-", BS_CONTROLE[[#This Row],[Entre - Estações]])</f>
        <v>-</v>
      </c>
      <c r="AN520" s="324" t="str">
        <f>IF(BS_CONTROLE[[#This Row],[SB]]=0, "-", BS_CONTROLE[[#This Row],[SB]])</f>
        <v>-</v>
      </c>
      <c r="AO520" s="325" t="str">
        <f>IF(BS_CONTROLE[[#This Row],[SUB]]=0, "-", BS_CONTROLE[[#This Row],[SUB]])</f>
        <v>-</v>
      </c>
      <c r="AP520" s="326" t="str">
        <f>IF(BS_CONTROLE[[#This Row],[KM - Inicio]]=0, "-", BS_CONTROLE[[#This Row],[KM - Inicio]])</f>
        <v>-</v>
      </c>
      <c r="AQ520" s="326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27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4" t="str">
        <f t="shared" si="12"/>
        <v/>
      </c>
    </row>
    <row r="521" spans="1:72" hidden="1">
      <c r="A521" s="175" t="str">
        <f>D521&amp;B521</f>
        <v/>
      </c>
      <c r="B521" s="181"/>
      <c r="C521" s="8" t="str">
        <f>IF(BS_CONTROLE[[#This Row],[DATA]]="","",WEEKNUM(BS_CONTROLE[[#This Row],[DATA]]))</f>
        <v/>
      </c>
      <c r="D521" s="56"/>
      <c r="E521" s="151">
        <v>516</v>
      </c>
      <c r="F521" s="182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2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2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08"/>
      <c r="W521" s="183"/>
      <c r="X521" s="56"/>
      <c r="Y521" s="166"/>
      <c r="Z521" s="166"/>
      <c r="AA521" s="150"/>
      <c r="AB521" s="75"/>
      <c r="AC521" s="75"/>
      <c r="AD521" s="183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4" t="str">
        <f>IF(BS_CONTROLE[[#This Row],[Local - Partida]]=0, "-", BS_CONTROLE[[#This Row],[Local - Partida]])</f>
        <v>-</v>
      </c>
      <c r="AL521" s="324" t="str">
        <f>IF(BS_CONTROLE[[#This Row],[Local - Encerramento]]=0, "-", BS_CONTROLE[[#This Row],[Local - Encerramento]])</f>
        <v>-</v>
      </c>
      <c r="AM521" s="324" t="str">
        <f>IF(BS_CONTROLE[[#This Row],[Entre - Estações]]=0, "-", BS_CONTROLE[[#This Row],[Entre - Estações]])</f>
        <v>-</v>
      </c>
      <c r="AN521" s="324" t="str">
        <f>IF(BS_CONTROLE[[#This Row],[SB]]=0, "-", BS_CONTROLE[[#This Row],[SB]])</f>
        <v>-</v>
      </c>
      <c r="AO521" s="325" t="str">
        <f>IF(BS_CONTROLE[[#This Row],[SUB]]=0, "-", BS_CONTROLE[[#This Row],[SUB]])</f>
        <v>-</v>
      </c>
      <c r="AP521" s="326" t="str">
        <f>IF(BS_CONTROLE[[#This Row],[KM - Inicio]]=0, "-", BS_CONTROLE[[#This Row],[KM - Inicio]])</f>
        <v>-</v>
      </c>
      <c r="AQ521" s="326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27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4" t="str">
        <f t="shared" si="12"/>
        <v/>
      </c>
    </row>
    <row r="522" spans="1:72" hidden="1">
      <c r="A522" s="185" t="str">
        <f>D522&amp;B522</f>
        <v/>
      </c>
      <c r="B522" s="246"/>
      <c r="C522" s="187" t="str">
        <f>IF(BS_CONTROLE[[#This Row],[DATA]]="","",WEEKNUM(BS_CONTROLE[[#This Row],[DATA]]))</f>
        <v/>
      </c>
      <c r="D522" s="247"/>
      <c r="E522" s="236">
        <v>517</v>
      </c>
      <c r="F522" s="248"/>
      <c r="G522" s="167" t="str">
        <f>IF(D522="","*",VLOOKUP(F522,BS_ATIVIDADE[#All],3,FALSE))</f>
        <v>*</v>
      </c>
      <c r="H522" s="249"/>
      <c r="I522" s="249"/>
      <c r="J522" s="250"/>
      <c r="K522" s="250"/>
      <c r="L522" s="251"/>
      <c r="M522" s="32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2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49"/>
      <c r="P522" s="249"/>
      <c r="Q522" s="251"/>
      <c r="R522" s="191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4"/>
      <c r="W522" s="255"/>
      <c r="X522" s="247"/>
      <c r="Y522" s="256"/>
      <c r="Z522" s="256"/>
      <c r="AA522" s="257"/>
      <c r="AB522" s="253"/>
      <c r="AC522" s="253"/>
      <c r="AD522" s="255"/>
      <c r="AE522" s="251"/>
      <c r="AF522" s="251"/>
      <c r="AG522" s="251"/>
      <c r="AH522" s="258"/>
      <c r="AI522" s="18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4" t="str">
        <f>IF(BS_CONTROLE[[#This Row],[Local - Partida]]=0, "-", BS_CONTROLE[[#This Row],[Local - Partida]])</f>
        <v>-</v>
      </c>
      <c r="AL522" s="324" t="str">
        <f>IF(BS_CONTROLE[[#This Row],[Local - Encerramento]]=0, "-", BS_CONTROLE[[#This Row],[Local - Encerramento]])</f>
        <v>-</v>
      </c>
      <c r="AM522" s="324" t="str">
        <f>IF(BS_CONTROLE[[#This Row],[Entre - Estações]]=0, "-", BS_CONTROLE[[#This Row],[Entre - Estações]])</f>
        <v>-</v>
      </c>
      <c r="AN522" s="324" t="str">
        <f>IF(BS_CONTROLE[[#This Row],[SB]]=0, "-", BS_CONTROLE[[#This Row],[SB]])</f>
        <v>-</v>
      </c>
      <c r="AO522" s="325" t="str">
        <f>IF(BS_CONTROLE[[#This Row],[SUB]]=0, "-", BS_CONTROLE[[#This Row],[SUB]])</f>
        <v>-</v>
      </c>
      <c r="AP522" s="326" t="str">
        <f>IF(BS_CONTROLE[[#This Row],[KM - Inicio]]=0, "-", BS_CONTROLE[[#This Row],[KM - Inicio]])</f>
        <v>-</v>
      </c>
      <c r="AQ522" s="326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6" t="str">
        <f>IF(D522="","*",IFERROR(IF(ISODD(COUNT(AS522:AX522)),"ERRO",SUM((AT522-AS522),(AV522-AU522),(AX522-AW522))),"ERRO"))</f>
        <v>*</v>
      </c>
      <c r="AZ522" s="170"/>
      <c r="BA522" s="259"/>
      <c r="BB522" s="191" t="str">
        <f>IFERROR(_xlfn.XLOOKUP(AI522, BS_ATIVIDADE[ATIVIDADE],BS_ATIVIDADE[UNIDADE] ), "*")</f>
        <v>*</v>
      </c>
      <c r="BC522" s="33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27" t="str">
        <f>IF(BS_CONTROLE[[#This Row],[Responsavel pelo boletim]]=0, "-", BS_CONTROLE[[#This Row],[Responsavel pelo boletim]])</f>
        <v>-</v>
      </c>
      <c r="BG522" s="198"/>
      <c r="BH522" s="199"/>
      <c r="BI522" s="199"/>
      <c r="BJ522" s="199"/>
      <c r="BK522" s="199"/>
      <c r="BL522" s="198"/>
      <c r="BM522" s="192"/>
      <c r="BN522" s="192"/>
      <c r="BO522" s="228"/>
      <c r="BP522" s="200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4" t="str">
        <f t="shared" si="12"/>
        <v/>
      </c>
    </row>
    <row r="523" spans="1:72" hidden="1">
      <c r="A523" s="175" t="str">
        <f>D523&amp;B523</f>
        <v/>
      </c>
      <c r="B523" s="181"/>
      <c r="C523" s="8" t="str">
        <f>IF(BS_CONTROLE[[#This Row],[DATA]]="","",WEEKNUM(BS_CONTROLE[[#This Row],[DATA]]))</f>
        <v/>
      </c>
      <c r="D523" s="56"/>
      <c r="E523" s="151">
        <v>518</v>
      </c>
      <c r="F523" s="182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2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2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08"/>
      <c r="W523" s="183"/>
      <c r="X523" s="56"/>
      <c r="Y523" s="166"/>
      <c r="Z523" s="166"/>
      <c r="AA523" s="150"/>
      <c r="AB523" s="75"/>
      <c r="AC523" s="75"/>
      <c r="AD523" s="183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4" t="str">
        <f>IF(BS_CONTROLE[[#This Row],[Local - Partida]]=0, "-", BS_CONTROLE[[#This Row],[Local - Partida]])</f>
        <v>-</v>
      </c>
      <c r="AL523" s="324" t="str">
        <f>IF(BS_CONTROLE[[#This Row],[Local - Encerramento]]=0, "-", BS_CONTROLE[[#This Row],[Local - Encerramento]])</f>
        <v>-</v>
      </c>
      <c r="AM523" s="324" t="str">
        <f>IF(BS_CONTROLE[[#This Row],[Entre - Estações]]=0, "-", BS_CONTROLE[[#This Row],[Entre - Estações]])</f>
        <v>-</v>
      </c>
      <c r="AN523" s="324" t="str">
        <f>IF(BS_CONTROLE[[#This Row],[SB]]=0, "-", BS_CONTROLE[[#This Row],[SB]])</f>
        <v>-</v>
      </c>
      <c r="AO523" s="325" t="str">
        <f>IF(BS_CONTROLE[[#This Row],[SUB]]=0, "-", BS_CONTROLE[[#This Row],[SUB]])</f>
        <v>-</v>
      </c>
      <c r="AP523" s="326" t="str">
        <f>IF(BS_CONTROLE[[#This Row],[KM - Inicio]]=0, "-", BS_CONTROLE[[#This Row],[KM - Inicio]])</f>
        <v>-</v>
      </c>
      <c r="AQ523" s="326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27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4"/>
    </row>
    <row r="524" spans="1:72" hidden="1">
      <c r="A524" s="175" t="str">
        <f>D524&amp;B524</f>
        <v/>
      </c>
      <c r="B524" s="181"/>
      <c r="C524" s="8" t="str">
        <f>IF(BS_CONTROLE[[#This Row],[DATA]]="","",WEEKNUM(BS_CONTROLE[[#This Row],[DATA]]))</f>
        <v/>
      </c>
      <c r="D524" s="56"/>
      <c r="E524" s="151">
        <v>519</v>
      </c>
      <c r="F524" s="182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2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2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08"/>
      <c r="W524" s="183"/>
      <c r="X524" s="56"/>
      <c r="Y524" s="166"/>
      <c r="Z524" s="166"/>
      <c r="AA524" s="150"/>
      <c r="AB524" s="75"/>
      <c r="AC524" s="75"/>
      <c r="AD524" s="183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4" t="str">
        <f>IF(BS_CONTROLE[[#This Row],[Local - Partida]]=0, "-", BS_CONTROLE[[#This Row],[Local - Partida]])</f>
        <v>-</v>
      </c>
      <c r="AL524" s="324" t="str">
        <f>IF(BS_CONTROLE[[#This Row],[Local - Encerramento]]=0, "-", BS_CONTROLE[[#This Row],[Local - Encerramento]])</f>
        <v>-</v>
      </c>
      <c r="AM524" s="324" t="str">
        <f>IF(BS_CONTROLE[[#This Row],[Entre - Estações]]=0, "-", BS_CONTROLE[[#This Row],[Entre - Estações]])</f>
        <v>-</v>
      </c>
      <c r="AN524" s="324" t="str">
        <f>IF(BS_CONTROLE[[#This Row],[SB]]=0, "-", BS_CONTROLE[[#This Row],[SB]])</f>
        <v>-</v>
      </c>
      <c r="AO524" s="325" t="str">
        <f>IF(BS_CONTROLE[[#This Row],[SUB]]=0, "-", BS_CONTROLE[[#This Row],[SUB]])</f>
        <v>-</v>
      </c>
      <c r="AP524" s="326" t="str">
        <f>IF(BS_CONTROLE[[#This Row],[KM - Inicio]]=0, "-", BS_CONTROLE[[#This Row],[KM - Inicio]])</f>
        <v>-</v>
      </c>
      <c r="AQ524" s="326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27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1"/>
      <c r="C525" s="8" t="str">
        <f>IF(BS_CONTROLE[[#This Row],[DATA]]="","",WEEKNUM(BS_CONTROLE[[#This Row],[DATA]]))</f>
        <v/>
      </c>
      <c r="D525" s="56"/>
      <c r="E525" s="151">
        <v>520</v>
      </c>
      <c r="F525" s="182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2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2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08"/>
      <c r="W525" s="183"/>
      <c r="X525" s="56"/>
      <c r="Y525" s="166"/>
      <c r="Z525" s="166"/>
      <c r="AA525" s="150"/>
      <c r="AB525" s="75"/>
      <c r="AC525" s="75"/>
      <c r="AD525" s="183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4" t="str">
        <f>IF(BS_CONTROLE[[#This Row],[Local - Partida]]=0, "-", BS_CONTROLE[[#This Row],[Local - Partida]])</f>
        <v>-</v>
      </c>
      <c r="AL525" s="324" t="str">
        <f>IF(BS_CONTROLE[[#This Row],[Local - Encerramento]]=0, "-", BS_CONTROLE[[#This Row],[Local - Encerramento]])</f>
        <v>-</v>
      </c>
      <c r="AM525" s="324" t="str">
        <f>IF(BS_CONTROLE[[#This Row],[Entre - Estações]]=0, "-", BS_CONTROLE[[#This Row],[Entre - Estações]])</f>
        <v>-</v>
      </c>
      <c r="AN525" s="324" t="str">
        <f>IF(BS_CONTROLE[[#This Row],[SB]]=0, "-", BS_CONTROLE[[#This Row],[SB]])</f>
        <v>-</v>
      </c>
      <c r="AO525" s="325" t="str">
        <f>IF(BS_CONTROLE[[#This Row],[SUB]]=0, "-", BS_CONTROLE[[#This Row],[SUB]])</f>
        <v>-</v>
      </c>
      <c r="AP525" s="326" t="str">
        <f>IF(BS_CONTROLE[[#This Row],[KM - Inicio]]=0, "-", BS_CONTROLE[[#This Row],[KM - Inicio]])</f>
        <v>-</v>
      </c>
      <c r="AQ525" s="326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27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1"/>
      <c r="C526" s="8" t="str">
        <f>IF(BS_CONTROLE[[#This Row],[DATA]]="","",WEEKNUM(BS_CONTROLE[[#This Row],[DATA]]))</f>
        <v/>
      </c>
      <c r="D526" s="56"/>
      <c r="E526" s="151">
        <v>521</v>
      </c>
      <c r="F526" s="182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2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2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08"/>
      <c r="W526" s="183"/>
      <c r="X526" s="56"/>
      <c r="Y526" s="166"/>
      <c r="Z526" s="166"/>
      <c r="AA526" s="150"/>
      <c r="AB526" s="75"/>
      <c r="AC526" s="75"/>
      <c r="AD526" s="183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4" t="str">
        <f>IF(BS_CONTROLE[[#This Row],[Local - Partida]]=0, "-", BS_CONTROLE[[#This Row],[Local - Partida]])</f>
        <v>-</v>
      </c>
      <c r="AL526" s="324" t="str">
        <f>IF(BS_CONTROLE[[#This Row],[Local - Encerramento]]=0, "-", BS_CONTROLE[[#This Row],[Local - Encerramento]])</f>
        <v>-</v>
      </c>
      <c r="AM526" s="324" t="str">
        <f>IF(BS_CONTROLE[[#This Row],[Entre - Estações]]=0, "-", BS_CONTROLE[[#This Row],[Entre - Estações]])</f>
        <v>-</v>
      </c>
      <c r="AN526" s="324" t="str">
        <f>IF(BS_CONTROLE[[#This Row],[SB]]=0, "-", BS_CONTROLE[[#This Row],[SB]])</f>
        <v>-</v>
      </c>
      <c r="AO526" s="325" t="str">
        <f>IF(BS_CONTROLE[[#This Row],[SUB]]=0, "-", BS_CONTROLE[[#This Row],[SUB]])</f>
        <v>-</v>
      </c>
      <c r="AP526" s="326" t="str">
        <f>IF(BS_CONTROLE[[#This Row],[KM - Inicio]]=0, "-", BS_CONTROLE[[#This Row],[KM - Inicio]])</f>
        <v>-</v>
      </c>
      <c r="AQ526" s="326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27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1"/>
      <c r="C527" s="8" t="str">
        <f>IF(BS_CONTROLE[[#This Row],[DATA]]="","",WEEKNUM(BS_CONTROLE[[#This Row],[DATA]]))</f>
        <v/>
      </c>
      <c r="D527" s="56"/>
      <c r="E527" s="151">
        <v>522</v>
      </c>
      <c r="F527" s="182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2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2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08"/>
      <c r="W527" s="183"/>
      <c r="X527" s="56"/>
      <c r="Y527" s="166"/>
      <c r="Z527" s="166"/>
      <c r="AA527" s="150"/>
      <c r="AB527" s="75"/>
      <c r="AC527" s="75"/>
      <c r="AD527" s="183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4" t="str">
        <f>IF(BS_CONTROLE[[#This Row],[Local - Partida]]=0, "-", BS_CONTROLE[[#This Row],[Local - Partida]])</f>
        <v>-</v>
      </c>
      <c r="AL527" s="324" t="str">
        <f>IF(BS_CONTROLE[[#This Row],[Local - Encerramento]]=0, "-", BS_CONTROLE[[#This Row],[Local - Encerramento]])</f>
        <v>-</v>
      </c>
      <c r="AM527" s="324" t="str">
        <f>IF(BS_CONTROLE[[#This Row],[Entre - Estações]]=0, "-", BS_CONTROLE[[#This Row],[Entre - Estações]])</f>
        <v>-</v>
      </c>
      <c r="AN527" s="324" t="str">
        <f>IF(BS_CONTROLE[[#This Row],[SB]]=0, "-", BS_CONTROLE[[#This Row],[SB]])</f>
        <v>-</v>
      </c>
      <c r="AO527" s="325" t="str">
        <f>IF(BS_CONTROLE[[#This Row],[SUB]]=0, "-", BS_CONTROLE[[#This Row],[SUB]])</f>
        <v>-</v>
      </c>
      <c r="AP527" s="326" t="str">
        <f>IF(BS_CONTROLE[[#This Row],[KM - Inicio]]=0, "-", BS_CONTROLE[[#This Row],[KM - Inicio]])</f>
        <v>-</v>
      </c>
      <c r="AQ527" s="326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27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1"/>
      <c r="C528" s="8" t="str">
        <f>IF(BS_CONTROLE[[#This Row],[DATA]]="","",WEEKNUM(BS_CONTROLE[[#This Row],[DATA]]))</f>
        <v/>
      </c>
      <c r="D528" s="56"/>
      <c r="E528" s="151">
        <v>523</v>
      </c>
      <c r="F528" s="182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2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2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08"/>
      <c r="W528" s="183"/>
      <c r="X528" s="56"/>
      <c r="Y528" s="166"/>
      <c r="Z528" s="166"/>
      <c r="AA528" s="150"/>
      <c r="AB528" s="75"/>
      <c r="AC528" s="75"/>
      <c r="AD528" s="183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4" t="str">
        <f>IF(BS_CONTROLE[[#This Row],[Local - Partida]]=0, "-", BS_CONTROLE[[#This Row],[Local - Partida]])</f>
        <v>-</v>
      </c>
      <c r="AL528" s="324" t="str">
        <f>IF(BS_CONTROLE[[#This Row],[Local - Encerramento]]=0, "-", BS_CONTROLE[[#This Row],[Local - Encerramento]])</f>
        <v>-</v>
      </c>
      <c r="AM528" s="324" t="str">
        <f>IF(BS_CONTROLE[[#This Row],[Entre - Estações]]=0, "-", BS_CONTROLE[[#This Row],[Entre - Estações]])</f>
        <v>-</v>
      </c>
      <c r="AN528" s="324" t="str">
        <f>IF(BS_CONTROLE[[#This Row],[SB]]=0, "-", BS_CONTROLE[[#This Row],[SB]])</f>
        <v>-</v>
      </c>
      <c r="AO528" s="325" t="str">
        <f>IF(BS_CONTROLE[[#This Row],[SUB]]=0, "-", BS_CONTROLE[[#This Row],[SUB]])</f>
        <v>-</v>
      </c>
      <c r="AP528" s="326" t="str">
        <f>IF(BS_CONTROLE[[#This Row],[KM - Inicio]]=0, "-", BS_CONTROLE[[#This Row],[KM - Inicio]])</f>
        <v>-</v>
      </c>
      <c r="AQ528" s="326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27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1"/>
      <c r="C529" s="8" t="str">
        <f>IF(BS_CONTROLE[[#This Row],[DATA]]="","",WEEKNUM(BS_CONTROLE[[#This Row],[DATA]]))</f>
        <v/>
      </c>
      <c r="D529" s="56"/>
      <c r="E529" s="151">
        <v>524</v>
      </c>
      <c r="F529" s="182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2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2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08"/>
      <c r="W529" s="183"/>
      <c r="X529" s="56"/>
      <c r="Y529" s="166"/>
      <c r="Z529" s="166"/>
      <c r="AA529" s="150"/>
      <c r="AB529" s="75"/>
      <c r="AC529" s="75"/>
      <c r="AD529" s="183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4" t="str">
        <f>IF(BS_CONTROLE[[#This Row],[Local - Partida]]=0, "-", BS_CONTROLE[[#This Row],[Local - Partida]])</f>
        <v>-</v>
      </c>
      <c r="AL529" s="324" t="str">
        <f>IF(BS_CONTROLE[[#This Row],[Local - Encerramento]]=0, "-", BS_CONTROLE[[#This Row],[Local - Encerramento]])</f>
        <v>-</v>
      </c>
      <c r="AM529" s="324" t="str">
        <f>IF(BS_CONTROLE[[#This Row],[Entre - Estações]]=0, "-", BS_CONTROLE[[#This Row],[Entre - Estações]])</f>
        <v>-</v>
      </c>
      <c r="AN529" s="324" t="str">
        <f>IF(BS_CONTROLE[[#This Row],[SB]]=0, "-", BS_CONTROLE[[#This Row],[SB]])</f>
        <v>-</v>
      </c>
      <c r="AO529" s="325" t="str">
        <f>IF(BS_CONTROLE[[#This Row],[SUB]]=0, "-", BS_CONTROLE[[#This Row],[SUB]])</f>
        <v>-</v>
      </c>
      <c r="AP529" s="326" t="str">
        <f>IF(BS_CONTROLE[[#This Row],[KM - Inicio]]=0, "-", BS_CONTROLE[[#This Row],[KM - Inicio]])</f>
        <v>-</v>
      </c>
      <c r="AQ529" s="326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27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1"/>
      <c r="C530" s="8" t="str">
        <f>IF(BS_CONTROLE[[#This Row],[DATA]]="","",WEEKNUM(BS_CONTROLE[[#This Row],[DATA]]))</f>
        <v/>
      </c>
      <c r="D530" s="56"/>
      <c r="E530" s="151">
        <v>525</v>
      </c>
      <c r="F530" s="182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2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2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08"/>
      <c r="W530" s="183"/>
      <c r="X530" s="56"/>
      <c r="Y530" s="166"/>
      <c r="Z530" s="166"/>
      <c r="AA530" s="150"/>
      <c r="AB530" s="75"/>
      <c r="AC530" s="75"/>
      <c r="AD530" s="183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4" t="str">
        <f>IF(BS_CONTROLE[[#This Row],[Local - Partida]]=0, "-", BS_CONTROLE[[#This Row],[Local - Partida]])</f>
        <v>-</v>
      </c>
      <c r="AL530" s="324" t="str">
        <f>IF(BS_CONTROLE[[#This Row],[Local - Encerramento]]=0, "-", BS_CONTROLE[[#This Row],[Local - Encerramento]])</f>
        <v>-</v>
      </c>
      <c r="AM530" s="324" t="str">
        <f>IF(BS_CONTROLE[[#This Row],[Entre - Estações]]=0, "-", BS_CONTROLE[[#This Row],[Entre - Estações]])</f>
        <v>-</v>
      </c>
      <c r="AN530" s="324" t="str">
        <f>IF(BS_CONTROLE[[#This Row],[SB]]=0, "-", BS_CONTROLE[[#This Row],[SB]])</f>
        <v>-</v>
      </c>
      <c r="AO530" s="325" t="str">
        <f>IF(BS_CONTROLE[[#This Row],[SUB]]=0, "-", BS_CONTROLE[[#This Row],[SUB]])</f>
        <v>-</v>
      </c>
      <c r="AP530" s="326" t="str">
        <f>IF(BS_CONTROLE[[#This Row],[KM - Inicio]]=0, "-", BS_CONTROLE[[#This Row],[KM - Inicio]])</f>
        <v>-</v>
      </c>
      <c r="AQ530" s="326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27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1"/>
      <c r="C531" s="8" t="str">
        <f>IF(BS_CONTROLE[[#This Row],[DATA]]="","",WEEKNUM(BS_CONTROLE[[#This Row],[DATA]]))</f>
        <v/>
      </c>
      <c r="D531" s="56"/>
      <c r="E531" s="151">
        <v>526</v>
      </c>
      <c r="F531" s="182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2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2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08"/>
      <c r="W531" s="183"/>
      <c r="X531" s="56"/>
      <c r="Y531" s="166"/>
      <c r="Z531" s="166"/>
      <c r="AA531" s="150"/>
      <c r="AB531" s="75"/>
      <c r="AC531" s="75"/>
      <c r="AD531" s="183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4" t="str">
        <f>IF(BS_CONTROLE[[#This Row],[Local - Partida]]=0, "-", BS_CONTROLE[[#This Row],[Local - Partida]])</f>
        <v>-</v>
      </c>
      <c r="AL531" s="324" t="str">
        <f>IF(BS_CONTROLE[[#This Row],[Local - Encerramento]]=0, "-", BS_CONTROLE[[#This Row],[Local - Encerramento]])</f>
        <v>-</v>
      </c>
      <c r="AM531" s="324" t="str">
        <f>IF(BS_CONTROLE[[#This Row],[Entre - Estações]]=0, "-", BS_CONTROLE[[#This Row],[Entre - Estações]])</f>
        <v>-</v>
      </c>
      <c r="AN531" s="324" t="str">
        <f>IF(BS_CONTROLE[[#This Row],[SB]]=0, "-", BS_CONTROLE[[#This Row],[SB]])</f>
        <v>-</v>
      </c>
      <c r="AO531" s="325" t="str">
        <f>IF(BS_CONTROLE[[#This Row],[SUB]]=0, "-", BS_CONTROLE[[#This Row],[SUB]])</f>
        <v>-</v>
      </c>
      <c r="AP531" s="326" t="str">
        <f>IF(BS_CONTROLE[[#This Row],[KM - Inicio]]=0, "-", BS_CONTROLE[[#This Row],[KM - Inicio]])</f>
        <v>-</v>
      </c>
      <c r="AQ531" s="326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27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1"/>
      <c r="C532" s="8" t="str">
        <f>IF(BS_CONTROLE[[#This Row],[DATA]]="","",WEEKNUM(BS_CONTROLE[[#This Row],[DATA]]))</f>
        <v/>
      </c>
      <c r="D532" s="56"/>
      <c r="E532" s="151">
        <v>527</v>
      </c>
      <c r="F532" s="182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2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2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08"/>
      <c r="W532" s="183"/>
      <c r="X532" s="56"/>
      <c r="Y532" s="166"/>
      <c r="Z532" s="166"/>
      <c r="AA532" s="150"/>
      <c r="AB532" s="75"/>
      <c r="AC532" s="75"/>
      <c r="AD532" s="183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4" t="str">
        <f>IF(BS_CONTROLE[[#This Row],[Local - Partida]]=0, "-", BS_CONTROLE[[#This Row],[Local - Partida]])</f>
        <v>-</v>
      </c>
      <c r="AL532" s="324" t="str">
        <f>IF(BS_CONTROLE[[#This Row],[Local - Encerramento]]=0, "-", BS_CONTROLE[[#This Row],[Local - Encerramento]])</f>
        <v>-</v>
      </c>
      <c r="AM532" s="324" t="str">
        <f>IF(BS_CONTROLE[[#This Row],[Entre - Estações]]=0, "-", BS_CONTROLE[[#This Row],[Entre - Estações]])</f>
        <v>-</v>
      </c>
      <c r="AN532" s="324" t="str">
        <f>IF(BS_CONTROLE[[#This Row],[SB]]=0, "-", BS_CONTROLE[[#This Row],[SB]])</f>
        <v>-</v>
      </c>
      <c r="AO532" s="325" t="str">
        <f>IF(BS_CONTROLE[[#This Row],[SUB]]=0, "-", BS_CONTROLE[[#This Row],[SUB]])</f>
        <v>-</v>
      </c>
      <c r="AP532" s="326" t="str">
        <f>IF(BS_CONTROLE[[#This Row],[KM - Inicio]]=0, "-", BS_CONTROLE[[#This Row],[KM - Inicio]])</f>
        <v>-</v>
      </c>
      <c r="AQ532" s="326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27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1"/>
      <c r="C533" s="8" t="str">
        <f>IF(BS_CONTROLE[[#This Row],[DATA]]="","",WEEKNUM(BS_CONTROLE[[#This Row],[DATA]]))</f>
        <v/>
      </c>
      <c r="D533" s="56"/>
      <c r="E533" s="236">
        <v>528</v>
      </c>
      <c r="F533" s="182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2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2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08"/>
      <c r="W533" s="183"/>
      <c r="X533" s="56"/>
      <c r="Y533" s="166"/>
      <c r="Z533" s="166"/>
      <c r="AA533" s="150"/>
      <c r="AB533" s="75"/>
      <c r="AC533" s="75"/>
      <c r="AD533" s="183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4" t="str">
        <f>IF(BS_CONTROLE[[#This Row],[Local - Partida]]=0, "-", BS_CONTROLE[[#This Row],[Local - Partida]])</f>
        <v>-</v>
      </c>
      <c r="AL533" s="324" t="str">
        <f>IF(BS_CONTROLE[[#This Row],[Local - Encerramento]]=0, "-", BS_CONTROLE[[#This Row],[Local - Encerramento]])</f>
        <v>-</v>
      </c>
      <c r="AM533" s="324" t="str">
        <f>IF(BS_CONTROLE[[#This Row],[Entre - Estações]]=0, "-", BS_CONTROLE[[#This Row],[Entre - Estações]])</f>
        <v>-</v>
      </c>
      <c r="AN533" s="324" t="str">
        <f>IF(BS_CONTROLE[[#This Row],[SB]]=0, "-", BS_CONTROLE[[#This Row],[SB]])</f>
        <v>-</v>
      </c>
      <c r="AO533" s="325" t="str">
        <f>IF(BS_CONTROLE[[#This Row],[SUB]]=0, "-", BS_CONTROLE[[#This Row],[SUB]])</f>
        <v>-</v>
      </c>
      <c r="AP533" s="326" t="str">
        <f>IF(BS_CONTROLE[[#This Row],[KM - Inicio]]=0, "-", BS_CONTROLE[[#This Row],[KM - Inicio]])</f>
        <v>-</v>
      </c>
      <c r="AQ533" s="326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27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1"/>
      <c r="C534" s="8" t="str">
        <f>IF(BS_CONTROLE[[#This Row],[DATA]]="","",WEEKNUM(BS_CONTROLE[[#This Row],[DATA]]))</f>
        <v/>
      </c>
      <c r="D534" s="56"/>
      <c r="E534" s="151">
        <v>529</v>
      </c>
      <c r="F534" s="182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2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2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08"/>
      <c r="W534" s="183"/>
      <c r="X534" s="56"/>
      <c r="Y534" s="166"/>
      <c r="Z534" s="166"/>
      <c r="AA534" s="150"/>
      <c r="AB534" s="75"/>
      <c r="AC534" s="75"/>
      <c r="AD534" s="183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4" t="str">
        <f>IF(BS_CONTROLE[[#This Row],[Local - Partida]]=0, "-", BS_CONTROLE[[#This Row],[Local - Partida]])</f>
        <v>-</v>
      </c>
      <c r="AL534" s="324" t="str">
        <f>IF(BS_CONTROLE[[#This Row],[Local - Encerramento]]=0, "-", BS_CONTROLE[[#This Row],[Local - Encerramento]])</f>
        <v>-</v>
      </c>
      <c r="AM534" s="324" t="str">
        <f>IF(BS_CONTROLE[[#This Row],[Entre - Estações]]=0, "-", BS_CONTROLE[[#This Row],[Entre - Estações]])</f>
        <v>-</v>
      </c>
      <c r="AN534" s="324" t="str">
        <f>IF(BS_CONTROLE[[#This Row],[SB]]=0, "-", BS_CONTROLE[[#This Row],[SB]])</f>
        <v>-</v>
      </c>
      <c r="AO534" s="325" t="str">
        <f>IF(BS_CONTROLE[[#This Row],[SUB]]=0, "-", BS_CONTROLE[[#This Row],[SUB]])</f>
        <v>-</v>
      </c>
      <c r="AP534" s="326" t="str">
        <f>IF(BS_CONTROLE[[#This Row],[KM - Inicio]]=0, "-", BS_CONTROLE[[#This Row],[KM - Inicio]])</f>
        <v>-</v>
      </c>
      <c r="AQ534" s="326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27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1"/>
      <c r="C535" s="8" t="str">
        <f>IF(BS_CONTROLE[[#This Row],[DATA]]="","",WEEKNUM(BS_CONTROLE[[#This Row],[DATA]]))</f>
        <v/>
      </c>
      <c r="D535" s="56"/>
      <c r="E535" s="236">
        <v>530</v>
      </c>
      <c r="F535" s="182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2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2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08"/>
      <c r="W535" s="183"/>
      <c r="X535" s="56"/>
      <c r="Y535" s="166"/>
      <c r="Z535" s="166"/>
      <c r="AA535" s="150"/>
      <c r="AB535" s="75"/>
      <c r="AC535" s="75"/>
      <c r="AD535" s="183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4" t="str">
        <f>IF(BS_CONTROLE[[#This Row],[Local - Partida]]=0, "-", BS_CONTROLE[[#This Row],[Local - Partida]])</f>
        <v>-</v>
      </c>
      <c r="AL535" s="324" t="str">
        <f>IF(BS_CONTROLE[[#This Row],[Local - Encerramento]]=0, "-", BS_CONTROLE[[#This Row],[Local - Encerramento]])</f>
        <v>-</v>
      </c>
      <c r="AM535" s="324" t="str">
        <f>IF(BS_CONTROLE[[#This Row],[Entre - Estações]]=0, "-", BS_CONTROLE[[#This Row],[Entre - Estações]])</f>
        <v>-</v>
      </c>
      <c r="AN535" s="324" t="str">
        <f>IF(BS_CONTROLE[[#This Row],[SB]]=0, "-", BS_CONTROLE[[#This Row],[SB]])</f>
        <v>-</v>
      </c>
      <c r="AO535" s="325" t="str">
        <f>IF(BS_CONTROLE[[#This Row],[SUB]]=0, "-", BS_CONTROLE[[#This Row],[SUB]])</f>
        <v>-</v>
      </c>
      <c r="AP535" s="326" t="str">
        <f>IF(BS_CONTROLE[[#This Row],[KM - Inicio]]=0, "-", BS_CONTROLE[[#This Row],[KM - Inicio]])</f>
        <v>-</v>
      </c>
      <c r="AQ535" s="326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27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1"/>
      <c r="C536" s="8" t="str">
        <f>IF(BS_CONTROLE[[#This Row],[DATA]]="","",WEEKNUM(BS_CONTROLE[[#This Row],[DATA]]))</f>
        <v/>
      </c>
      <c r="D536" s="56"/>
      <c r="E536" s="151">
        <v>531</v>
      </c>
      <c r="F536" s="182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2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2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08"/>
      <c r="W536" s="183"/>
      <c r="X536" s="56"/>
      <c r="Y536" s="166"/>
      <c r="Z536" s="166"/>
      <c r="AA536" s="150"/>
      <c r="AB536" s="75"/>
      <c r="AC536" s="75"/>
      <c r="AD536" s="183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4" t="str">
        <f>IF(BS_CONTROLE[[#This Row],[Local - Partida]]=0, "-", BS_CONTROLE[[#This Row],[Local - Partida]])</f>
        <v>-</v>
      </c>
      <c r="AL536" s="324" t="str">
        <f>IF(BS_CONTROLE[[#This Row],[Local - Encerramento]]=0, "-", BS_CONTROLE[[#This Row],[Local - Encerramento]])</f>
        <v>-</v>
      </c>
      <c r="AM536" s="324" t="str">
        <f>IF(BS_CONTROLE[[#This Row],[Entre - Estações]]=0, "-", BS_CONTROLE[[#This Row],[Entre - Estações]])</f>
        <v>-</v>
      </c>
      <c r="AN536" s="324" t="str">
        <f>IF(BS_CONTROLE[[#This Row],[SB]]=0, "-", BS_CONTROLE[[#This Row],[SB]])</f>
        <v>-</v>
      </c>
      <c r="AO536" s="325" t="str">
        <f>IF(BS_CONTROLE[[#This Row],[SUB]]=0, "-", BS_CONTROLE[[#This Row],[SUB]])</f>
        <v>-</v>
      </c>
      <c r="AP536" s="326" t="str">
        <f>IF(BS_CONTROLE[[#This Row],[KM - Inicio]]=0, "-", BS_CONTROLE[[#This Row],[KM - Inicio]])</f>
        <v>-</v>
      </c>
      <c r="AQ536" s="326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27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1"/>
      <c r="C537" s="8" t="str">
        <f>IF(BS_CONTROLE[[#This Row],[DATA]]="","",WEEKNUM(BS_CONTROLE[[#This Row],[DATA]]))</f>
        <v/>
      </c>
      <c r="D537" s="56"/>
      <c r="E537" s="151">
        <v>532</v>
      </c>
      <c r="F537" s="182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2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2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08"/>
      <c r="W537" s="183"/>
      <c r="X537" s="56"/>
      <c r="Y537" s="166"/>
      <c r="Z537" s="166"/>
      <c r="AA537" s="150"/>
      <c r="AB537" s="75"/>
      <c r="AC537" s="75"/>
      <c r="AD537" s="183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4" t="str">
        <f>IF(BS_CONTROLE[[#This Row],[Local - Partida]]=0, "-", BS_CONTROLE[[#This Row],[Local - Partida]])</f>
        <v>-</v>
      </c>
      <c r="AL537" s="324" t="str">
        <f>IF(BS_CONTROLE[[#This Row],[Local - Encerramento]]=0, "-", BS_CONTROLE[[#This Row],[Local - Encerramento]])</f>
        <v>-</v>
      </c>
      <c r="AM537" s="324" t="str">
        <f>IF(BS_CONTROLE[[#This Row],[Entre - Estações]]=0, "-", BS_CONTROLE[[#This Row],[Entre - Estações]])</f>
        <v>-</v>
      </c>
      <c r="AN537" s="324" t="str">
        <f>IF(BS_CONTROLE[[#This Row],[SB]]=0, "-", BS_CONTROLE[[#This Row],[SB]])</f>
        <v>-</v>
      </c>
      <c r="AO537" s="325" t="str">
        <f>IF(BS_CONTROLE[[#This Row],[SUB]]=0, "-", BS_CONTROLE[[#This Row],[SUB]])</f>
        <v>-</v>
      </c>
      <c r="AP537" s="326" t="str">
        <f>IF(BS_CONTROLE[[#This Row],[KM - Inicio]]=0, "-", BS_CONTROLE[[#This Row],[KM - Inicio]])</f>
        <v>-</v>
      </c>
      <c r="AQ537" s="326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27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1"/>
      <c r="C538" s="8" t="str">
        <f>IF(BS_CONTROLE[[#This Row],[DATA]]="","",WEEKNUM(BS_CONTROLE[[#This Row],[DATA]]))</f>
        <v/>
      </c>
      <c r="D538" s="56"/>
      <c r="E538" s="151">
        <v>533</v>
      </c>
      <c r="F538" s="182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2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2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08"/>
      <c r="W538" s="183"/>
      <c r="X538" s="56"/>
      <c r="Y538" s="166"/>
      <c r="Z538" s="166"/>
      <c r="AA538" s="150"/>
      <c r="AB538" s="75"/>
      <c r="AC538" s="75"/>
      <c r="AD538" s="183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4" t="str">
        <f>IF(BS_CONTROLE[[#This Row],[Local - Partida]]=0, "-", BS_CONTROLE[[#This Row],[Local - Partida]])</f>
        <v>-</v>
      </c>
      <c r="AL538" s="324" t="str">
        <f>IF(BS_CONTROLE[[#This Row],[Local - Encerramento]]=0, "-", BS_CONTROLE[[#This Row],[Local - Encerramento]])</f>
        <v>-</v>
      </c>
      <c r="AM538" s="324" t="str">
        <f>IF(BS_CONTROLE[[#This Row],[Entre - Estações]]=0, "-", BS_CONTROLE[[#This Row],[Entre - Estações]])</f>
        <v>-</v>
      </c>
      <c r="AN538" s="324" t="str">
        <f>IF(BS_CONTROLE[[#This Row],[SB]]=0, "-", BS_CONTROLE[[#This Row],[SB]])</f>
        <v>-</v>
      </c>
      <c r="AO538" s="325" t="str">
        <f>IF(BS_CONTROLE[[#This Row],[SUB]]=0, "-", BS_CONTROLE[[#This Row],[SUB]])</f>
        <v>-</v>
      </c>
      <c r="AP538" s="326" t="str">
        <f>IF(BS_CONTROLE[[#This Row],[KM - Inicio]]=0, "-", BS_CONTROLE[[#This Row],[KM - Inicio]])</f>
        <v>-</v>
      </c>
      <c r="AQ538" s="326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27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1"/>
      <c r="C539" s="8" t="str">
        <f>IF(BS_CONTROLE[[#This Row],[DATA]]="","",WEEKNUM(BS_CONTROLE[[#This Row],[DATA]]))</f>
        <v/>
      </c>
      <c r="D539" s="56"/>
      <c r="E539" s="151">
        <v>534</v>
      </c>
      <c r="F539" s="182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2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2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08"/>
      <c r="W539" s="183"/>
      <c r="X539" s="56"/>
      <c r="Y539" s="166"/>
      <c r="Z539" s="166"/>
      <c r="AA539" s="150"/>
      <c r="AB539" s="75"/>
      <c r="AC539" s="75"/>
      <c r="AD539" s="183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4" t="str">
        <f>IF(BS_CONTROLE[[#This Row],[Local - Partida]]=0, "-", BS_CONTROLE[[#This Row],[Local - Partida]])</f>
        <v>-</v>
      </c>
      <c r="AL539" s="324" t="str">
        <f>IF(BS_CONTROLE[[#This Row],[Local - Encerramento]]=0, "-", BS_CONTROLE[[#This Row],[Local - Encerramento]])</f>
        <v>-</v>
      </c>
      <c r="AM539" s="324" t="str">
        <f>IF(BS_CONTROLE[[#This Row],[Entre - Estações]]=0, "-", BS_CONTROLE[[#This Row],[Entre - Estações]])</f>
        <v>-</v>
      </c>
      <c r="AN539" s="324" t="str">
        <f>IF(BS_CONTROLE[[#This Row],[SB]]=0, "-", BS_CONTROLE[[#This Row],[SB]])</f>
        <v>-</v>
      </c>
      <c r="AO539" s="325" t="str">
        <f>IF(BS_CONTROLE[[#This Row],[SUB]]=0, "-", BS_CONTROLE[[#This Row],[SUB]])</f>
        <v>-</v>
      </c>
      <c r="AP539" s="326" t="str">
        <f>IF(BS_CONTROLE[[#This Row],[KM - Inicio]]=0, "-", BS_CONTROLE[[#This Row],[KM - Inicio]])</f>
        <v>-</v>
      </c>
      <c r="AQ539" s="326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27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1"/>
      <c r="C540" s="8" t="str">
        <f>IF(BS_CONTROLE[[#This Row],[DATA]]="","",WEEKNUM(BS_CONTROLE[[#This Row],[DATA]]))</f>
        <v/>
      </c>
      <c r="D540" s="56"/>
      <c r="E540" s="151">
        <v>535</v>
      </c>
      <c r="F540" s="182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2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2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08"/>
      <c r="W540" s="183"/>
      <c r="X540" s="56"/>
      <c r="Y540" s="166"/>
      <c r="Z540" s="166"/>
      <c r="AA540" s="150"/>
      <c r="AB540" s="75"/>
      <c r="AC540" s="75"/>
      <c r="AD540" s="183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4" t="str">
        <f>IF(BS_CONTROLE[[#This Row],[Local - Partida]]=0, "-", BS_CONTROLE[[#This Row],[Local - Partida]])</f>
        <v>-</v>
      </c>
      <c r="AL540" s="324" t="str">
        <f>IF(BS_CONTROLE[[#This Row],[Local - Encerramento]]=0, "-", BS_CONTROLE[[#This Row],[Local - Encerramento]])</f>
        <v>-</v>
      </c>
      <c r="AM540" s="324" t="str">
        <f>IF(BS_CONTROLE[[#This Row],[Entre - Estações]]=0, "-", BS_CONTROLE[[#This Row],[Entre - Estações]])</f>
        <v>-</v>
      </c>
      <c r="AN540" s="324" t="str">
        <f>IF(BS_CONTROLE[[#This Row],[SB]]=0, "-", BS_CONTROLE[[#This Row],[SB]])</f>
        <v>-</v>
      </c>
      <c r="AO540" s="325" t="str">
        <f>IF(BS_CONTROLE[[#This Row],[SUB]]=0, "-", BS_CONTROLE[[#This Row],[SUB]])</f>
        <v>-</v>
      </c>
      <c r="AP540" s="326" t="str">
        <f>IF(BS_CONTROLE[[#This Row],[KM - Inicio]]=0, "-", BS_CONTROLE[[#This Row],[KM - Inicio]])</f>
        <v>-</v>
      </c>
      <c r="AQ540" s="326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27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1"/>
      <c r="C541" s="8" t="str">
        <f>IF(BS_CONTROLE[[#This Row],[DATA]]="","",WEEKNUM(BS_CONTROLE[[#This Row],[DATA]]))</f>
        <v/>
      </c>
      <c r="D541" s="56"/>
      <c r="E541" s="151">
        <v>536</v>
      </c>
      <c r="F541" s="182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2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2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08"/>
      <c r="W541" s="183"/>
      <c r="X541" s="56"/>
      <c r="Y541" s="166"/>
      <c r="Z541" s="166"/>
      <c r="AA541" s="150"/>
      <c r="AB541" s="75"/>
      <c r="AC541" s="75"/>
      <c r="AD541" s="183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4" t="str">
        <f>IF(BS_CONTROLE[[#This Row],[Local - Partida]]=0, "-", BS_CONTROLE[[#This Row],[Local - Partida]])</f>
        <v>-</v>
      </c>
      <c r="AL541" s="324" t="str">
        <f>IF(BS_CONTROLE[[#This Row],[Local - Encerramento]]=0, "-", BS_CONTROLE[[#This Row],[Local - Encerramento]])</f>
        <v>-</v>
      </c>
      <c r="AM541" s="324" t="str">
        <f>IF(BS_CONTROLE[[#This Row],[Entre - Estações]]=0, "-", BS_CONTROLE[[#This Row],[Entre - Estações]])</f>
        <v>-</v>
      </c>
      <c r="AN541" s="324" t="str">
        <f>IF(BS_CONTROLE[[#This Row],[SB]]=0, "-", BS_CONTROLE[[#This Row],[SB]])</f>
        <v>-</v>
      </c>
      <c r="AO541" s="325" t="str">
        <f>IF(BS_CONTROLE[[#This Row],[SUB]]=0, "-", BS_CONTROLE[[#This Row],[SUB]])</f>
        <v>-</v>
      </c>
      <c r="AP541" s="326" t="str">
        <f>IF(BS_CONTROLE[[#This Row],[KM - Inicio]]=0, "-", BS_CONTROLE[[#This Row],[KM - Inicio]])</f>
        <v>-</v>
      </c>
      <c r="AQ541" s="326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27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1"/>
      <c r="C542" s="8" t="str">
        <f>IF(BS_CONTROLE[[#This Row],[DATA]]="","",WEEKNUM(BS_CONTROLE[[#This Row],[DATA]]))</f>
        <v/>
      </c>
      <c r="D542" s="56"/>
      <c r="E542" s="151">
        <v>537</v>
      </c>
      <c r="F542" s="182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2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2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08"/>
      <c r="W542" s="183"/>
      <c r="X542" s="56"/>
      <c r="Y542" s="166"/>
      <c r="Z542" s="166"/>
      <c r="AA542" s="150"/>
      <c r="AB542" s="75"/>
      <c r="AC542" s="75"/>
      <c r="AD542" s="183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4" t="str">
        <f>IF(BS_CONTROLE[[#This Row],[Local - Partida]]=0, "-", BS_CONTROLE[[#This Row],[Local - Partida]])</f>
        <v>-</v>
      </c>
      <c r="AL542" s="324" t="str">
        <f>IF(BS_CONTROLE[[#This Row],[Local - Encerramento]]=0, "-", BS_CONTROLE[[#This Row],[Local - Encerramento]])</f>
        <v>-</v>
      </c>
      <c r="AM542" s="324" t="str">
        <f>IF(BS_CONTROLE[[#This Row],[Entre - Estações]]=0, "-", BS_CONTROLE[[#This Row],[Entre - Estações]])</f>
        <v>-</v>
      </c>
      <c r="AN542" s="324" t="str">
        <f>IF(BS_CONTROLE[[#This Row],[SB]]=0, "-", BS_CONTROLE[[#This Row],[SB]])</f>
        <v>-</v>
      </c>
      <c r="AO542" s="325" t="str">
        <f>IF(BS_CONTROLE[[#This Row],[SUB]]=0, "-", BS_CONTROLE[[#This Row],[SUB]])</f>
        <v>-</v>
      </c>
      <c r="AP542" s="326" t="str">
        <f>IF(BS_CONTROLE[[#This Row],[KM - Inicio]]=0, "-", BS_CONTROLE[[#This Row],[KM - Inicio]])</f>
        <v>-</v>
      </c>
      <c r="AQ542" s="326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27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1"/>
      <c r="C543" s="8" t="str">
        <f>IF(BS_CONTROLE[[#This Row],[DATA]]="","",WEEKNUM(BS_CONTROLE[[#This Row],[DATA]]))</f>
        <v/>
      </c>
      <c r="D543" s="56"/>
      <c r="E543" s="151">
        <v>538</v>
      </c>
      <c r="F543" s="182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2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2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08"/>
      <c r="W543" s="183"/>
      <c r="X543" s="56"/>
      <c r="Y543" s="166"/>
      <c r="Z543" s="166"/>
      <c r="AA543" s="150"/>
      <c r="AB543" s="75"/>
      <c r="AC543" s="75"/>
      <c r="AD543" s="183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4" t="str">
        <f>IF(BS_CONTROLE[[#This Row],[Local - Partida]]=0, "-", BS_CONTROLE[[#This Row],[Local - Partida]])</f>
        <v>-</v>
      </c>
      <c r="AL543" s="324" t="str">
        <f>IF(BS_CONTROLE[[#This Row],[Local - Encerramento]]=0, "-", BS_CONTROLE[[#This Row],[Local - Encerramento]])</f>
        <v>-</v>
      </c>
      <c r="AM543" s="324" t="str">
        <f>IF(BS_CONTROLE[[#This Row],[Entre - Estações]]=0, "-", BS_CONTROLE[[#This Row],[Entre - Estações]])</f>
        <v>-</v>
      </c>
      <c r="AN543" s="324" t="str">
        <f>IF(BS_CONTROLE[[#This Row],[SB]]=0, "-", BS_CONTROLE[[#This Row],[SB]])</f>
        <v>-</v>
      </c>
      <c r="AO543" s="325" t="str">
        <f>IF(BS_CONTROLE[[#This Row],[SUB]]=0, "-", BS_CONTROLE[[#This Row],[SUB]])</f>
        <v>-</v>
      </c>
      <c r="AP543" s="326" t="str">
        <f>IF(BS_CONTROLE[[#This Row],[KM - Inicio]]=0, "-", BS_CONTROLE[[#This Row],[KM - Inicio]])</f>
        <v>-</v>
      </c>
      <c r="AQ543" s="326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27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1"/>
      <c r="C544" s="8" t="str">
        <f>IF(BS_CONTROLE[[#This Row],[DATA]]="","",WEEKNUM(BS_CONTROLE[[#This Row],[DATA]]))</f>
        <v/>
      </c>
      <c r="D544" s="56"/>
      <c r="E544" s="151">
        <v>539</v>
      </c>
      <c r="F544" s="182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2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2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08"/>
      <c r="W544" s="183"/>
      <c r="X544" s="56"/>
      <c r="Y544" s="166"/>
      <c r="Z544" s="166"/>
      <c r="AA544" s="150"/>
      <c r="AB544" s="75"/>
      <c r="AC544" s="75"/>
      <c r="AD544" s="183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4" t="str">
        <f>IF(BS_CONTROLE[[#This Row],[Local - Partida]]=0, "-", BS_CONTROLE[[#This Row],[Local - Partida]])</f>
        <v>-</v>
      </c>
      <c r="AL544" s="324" t="str">
        <f>IF(BS_CONTROLE[[#This Row],[Local - Encerramento]]=0, "-", BS_CONTROLE[[#This Row],[Local - Encerramento]])</f>
        <v>-</v>
      </c>
      <c r="AM544" s="324" t="str">
        <f>IF(BS_CONTROLE[[#This Row],[Entre - Estações]]=0, "-", BS_CONTROLE[[#This Row],[Entre - Estações]])</f>
        <v>-</v>
      </c>
      <c r="AN544" s="324" t="str">
        <f>IF(BS_CONTROLE[[#This Row],[SB]]=0, "-", BS_CONTROLE[[#This Row],[SB]])</f>
        <v>-</v>
      </c>
      <c r="AO544" s="325" t="str">
        <f>IF(BS_CONTROLE[[#This Row],[SUB]]=0, "-", BS_CONTROLE[[#This Row],[SUB]])</f>
        <v>-</v>
      </c>
      <c r="AP544" s="326" t="str">
        <f>IF(BS_CONTROLE[[#This Row],[KM - Inicio]]=0, "-", BS_CONTROLE[[#This Row],[KM - Inicio]])</f>
        <v>-</v>
      </c>
      <c r="AQ544" s="326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27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1"/>
      <c r="C545" s="8" t="str">
        <f>IF(BS_CONTROLE[[#This Row],[DATA]]="","",WEEKNUM(BS_CONTROLE[[#This Row],[DATA]]))</f>
        <v/>
      </c>
      <c r="D545" s="56"/>
      <c r="E545" s="151">
        <v>540</v>
      </c>
      <c r="F545" s="182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2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2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08"/>
      <c r="W545" s="183"/>
      <c r="X545" s="56"/>
      <c r="Y545" s="166"/>
      <c r="Z545" s="166"/>
      <c r="AA545" s="150"/>
      <c r="AB545" s="75"/>
      <c r="AC545" s="75"/>
      <c r="AD545" s="183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4" t="str">
        <f>IF(BS_CONTROLE[[#This Row],[Local - Partida]]=0, "-", BS_CONTROLE[[#This Row],[Local - Partida]])</f>
        <v>-</v>
      </c>
      <c r="AL545" s="324" t="str">
        <f>IF(BS_CONTROLE[[#This Row],[Local - Encerramento]]=0, "-", BS_CONTROLE[[#This Row],[Local - Encerramento]])</f>
        <v>-</v>
      </c>
      <c r="AM545" s="324" t="str">
        <f>IF(BS_CONTROLE[[#This Row],[Entre - Estações]]=0, "-", BS_CONTROLE[[#This Row],[Entre - Estações]])</f>
        <v>-</v>
      </c>
      <c r="AN545" s="324" t="str">
        <f>IF(BS_CONTROLE[[#This Row],[SB]]=0, "-", BS_CONTROLE[[#This Row],[SB]])</f>
        <v>-</v>
      </c>
      <c r="AO545" s="325" t="str">
        <f>IF(BS_CONTROLE[[#This Row],[SUB]]=0, "-", BS_CONTROLE[[#This Row],[SUB]])</f>
        <v>-</v>
      </c>
      <c r="AP545" s="326" t="str">
        <f>IF(BS_CONTROLE[[#This Row],[KM - Inicio]]=0, "-", BS_CONTROLE[[#This Row],[KM - Inicio]])</f>
        <v>-</v>
      </c>
      <c r="AQ545" s="326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27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1"/>
      <c r="C546" s="8" t="str">
        <f>IF(BS_CONTROLE[[#This Row],[DATA]]="","",WEEKNUM(BS_CONTROLE[[#This Row],[DATA]]))</f>
        <v/>
      </c>
      <c r="D546" s="56"/>
      <c r="E546" s="151">
        <v>541</v>
      </c>
      <c r="F546" s="182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2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2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08"/>
      <c r="W546" s="183"/>
      <c r="X546" s="56"/>
      <c r="Y546" s="166"/>
      <c r="Z546" s="166"/>
      <c r="AA546" s="150"/>
      <c r="AB546" s="75"/>
      <c r="AC546" s="75"/>
      <c r="AD546" s="183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4" t="str">
        <f>IF(BS_CONTROLE[[#This Row],[Local - Partida]]=0, "-", BS_CONTROLE[[#This Row],[Local - Partida]])</f>
        <v>-</v>
      </c>
      <c r="AL546" s="324" t="str">
        <f>IF(BS_CONTROLE[[#This Row],[Local - Encerramento]]=0, "-", BS_CONTROLE[[#This Row],[Local - Encerramento]])</f>
        <v>-</v>
      </c>
      <c r="AM546" s="324" t="str">
        <f>IF(BS_CONTROLE[[#This Row],[Entre - Estações]]=0, "-", BS_CONTROLE[[#This Row],[Entre - Estações]])</f>
        <v>-</v>
      </c>
      <c r="AN546" s="324" t="str">
        <f>IF(BS_CONTROLE[[#This Row],[SB]]=0, "-", BS_CONTROLE[[#This Row],[SB]])</f>
        <v>-</v>
      </c>
      <c r="AO546" s="325" t="str">
        <f>IF(BS_CONTROLE[[#This Row],[SUB]]=0, "-", BS_CONTROLE[[#This Row],[SUB]])</f>
        <v>-</v>
      </c>
      <c r="AP546" s="326" t="str">
        <f>IF(BS_CONTROLE[[#This Row],[KM - Inicio]]=0, "-", BS_CONTROLE[[#This Row],[KM - Inicio]])</f>
        <v>-</v>
      </c>
      <c r="AQ546" s="326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27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1"/>
      <c r="C547" s="8" t="str">
        <f>IF(BS_CONTROLE[[#This Row],[DATA]]="","",WEEKNUM(BS_CONTROLE[[#This Row],[DATA]]))</f>
        <v/>
      </c>
      <c r="D547" s="56"/>
      <c r="E547" s="151">
        <v>542</v>
      </c>
      <c r="F547" s="182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2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2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08"/>
      <c r="W547" s="183"/>
      <c r="X547" s="56"/>
      <c r="Y547" s="166"/>
      <c r="Z547" s="166"/>
      <c r="AA547" s="150"/>
      <c r="AB547" s="75"/>
      <c r="AC547" s="75"/>
      <c r="AD547" s="183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4" t="str">
        <f>IF(BS_CONTROLE[[#This Row],[Local - Partida]]=0, "-", BS_CONTROLE[[#This Row],[Local - Partida]])</f>
        <v>-</v>
      </c>
      <c r="AL547" s="324" t="str">
        <f>IF(BS_CONTROLE[[#This Row],[Local - Encerramento]]=0, "-", BS_CONTROLE[[#This Row],[Local - Encerramento]])</f>
        <v>-</v>
      </c>
      <c r="AM547" s="324" t="str">
        <f>IF(BS_CONTROLE[[#This Row],[Entre - Estações]]=0, "-", BS_CONTROLE[[#This Row],[Entre - Estações]])</f>
        <v>-</v>
      </c>
      <c r="AN547" s="324" t="str">
        <f>IF(BS_CONTROLE[[#This Row],[SB]]=0, "-", BS_CONTROLE[[#This Row],[SB]])</f>
        <v>-</v>
      </c>
      <c r="AO547" s="325" t="str">
        <f>IF(BS_CONTROLE[[#This Row],[SUB]]=0, "-", BS_CONTROLE[[#This Row],[SUB]])</f>
        <v>-</v>
      </c>
      <c r="AP547" s="326" t="str">
        <f>IF(BS_CONTROLE[[#This Row],[KM - Inicio]]=0, "-", BS_CONTROLE[[#This Row],[KM - Inicio]])</f>
        <v>-</v>
      </c>
      <c r="AQ547" s="326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27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1"/>
      <c r="C548" s="8" t="str">
        <f>IF(BS_CONTROLE[[#This Row],[DATA]]="","",WEEKNUM(BS_CONTROLE[[#This Row],[DATA]]))</f>
        <v/>
      </c>
      <c r="D548" s="56"/>
      <c r="E548" s="151">
        <v>543</v>
      </c>
      <c r="F548" s="182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2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2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08"/>
      <c r="W548" s="183"/>
      <c r="X548" s="56"/>
      <c r="Y548" s="166"/>
      <c r="Z548" s="166"/>
      <c r="AA548" s="150"/>
      <c r="AB548" s="75"/>
      <c r="AC548" s="75"/>
      <c r="AD548" s="183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4" t="str">
        <f>IF(BS_CONTROLE[[#This Row],[Local - Partida]]=0, "-", BS_CONTROLE[[#This Row],[Local - Partida]])</f>
        <v>-</v>
      </c>
      <c r="AL548" s="324" t="str">
        <f>IF(BS_CONTROLE[[#This Row],[Local - Encerramento]]=0, "-", BS_CONTROLE[[#This Row],[Local - Encerramento]])</f>
        <v>-</v>
      </c>
      <c r="AM548" s="324" t="str">
        <f>IF(BS_CONTROLE[[#This Row],[Entre - Estações]]=0, "-", BS_CONTROLE[[#This Row],[Entre - Estações]])</f>
        <v>-</v>
      </c>
      <c r="AN548" s="324" t="str">
        <f>IF(BS_CONTROLE[[#This Row],[SB]]=0, "-", BS_CONTROLE[[#This Row],[SB]])</f>
        <v>-</v>
      </c>
      <c r="AO548" s="325" t="str">
        <f>IF(BS_CONTROLE[[#This Row],[SUB]]=0, "-", BS_CONTROLE[[#This Row],[SUB]])</f>
        <v>-</v>
      </c>
      <c r="AP548" s="326" t="str">
        <f>IF(BS_CONTROLE[[#This Row],[KM - Inicio]]=0, "-", BS_CONTROLE[[#This Row],[KM - Inicio]])</f>
        <v>-</v>
      </c>
      <c r="AQ548" s="326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27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1"/>
      <c r="C549" s="8" t="str">
        <f>IF(BS_CONTROLE[[#This Row],[DATA]]="","",WEEKNUM(BS_CONTROLE[[#This Row],[DATA]]))</f>
        <v/>
      </c>
      <c r="D549" s="56"/>
      <c r="E549" s="151">
        <v>544</v>
      </c>
      <c r="F549" s="182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2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2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08"/>
      <c r="W549" s="183"/>
      <c r="X549" s="56"/>
      <c r="Y549" s="166"/>
      <c r="Z549" s="166"/>
      <c r="AA549" s="150"/>
      <c r="AB549" s="75"/>
      <c r="AC549" s="75"/>
      <c r="AD549" s="183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4" t="str">
        <f>IF(BS_CONTROLE[[#This Row],[Local - Partida]]=0, "-", BS_CONTROLE[[#This Row],[Local - Partida]])</f>
        <v>-</v>
      </c>
      <c r="AL549" s="324" t="str">
        <f>IF(BS_CONTROLE[[#This Row],[Local - Encerramento]]=0, "-", BS_CONTROLE[[#This Row],[Local - Encerramento]])</f>
        <v>-</v>
      </c>
      <c r="AM549" s="324" t="str">
        <f>IF(BS_CONTROLE[[#This Row],[Entre - Estações]]=0, "-", BS_CONTROLE[[#This Row],[Entre - Estações]])</f>
        <v>-</v>
      </c>
      <c r="AN549" s="324" t="str">
        <f>IF(BS_CONTROLE[[#This Row],[SB]]=0, "-", BS_CONTROLE[[#This Row],[SB]])</f>
        <v>-</v>
      </c>
      <c r="AO549" s="325" t="str">
        <f>IF(BS_CONTROLE[[#This Row],[SUB]]=0, "-", BS_CONTROLE[[#This Row],[SUB]])</f>
        <v>-</v>
      </c>
      <c r="AP549" s="326" t="str">
        <f>IF(BS_CONTROLE[[#This Row],[KM - Inicio]]=0, "-", BS_CONTROLE[[#This Row],[KM - Inicio]])</f>
        <v>-</v>
      </c>
      <c r="AQ549" s="326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27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1"/>
      <c r="C550" s="8" t="str">
        <f>IF(BS_CONTROLE[[#This Row],[DATA]]="","",WEEKNUM(BS_CONTROLE[[#This Row],[DATA]]))</f>
        <v/>
      </c>
      <c r="D550" s="56"/>
      <c r="E550" s="151">
        <v>545</v>
      </c>
      <c r="F550" s="182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2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2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08"/>
      <c r="W550" s="183"/>
      <c r="X550" s="56"/>
      <c r="Y550" s="166"/>
      <c r="Z550" s="166"/>
      <c r="AA550" s="150"/>
      <c r="AB550" s="75"/>
      <c r="AC550" s="75"/>
      <c r="AD550" s="183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4" t="str">
        <f>IF(BS_CONTROLE[[#This Row],[Local - Partida]]=0, "-", BS_CONTROLE[[#This Row],[Local - Partida]])</f>
        <v>-</v>
      </c>
      <c r="AL550" s="324" t="str">
        <f>IF(BS_CONTROLE[[#This Row],[Local - Encerramento]]=0, "-", BS_CONTROLE[[#This Row],[Local - Encerramento]])</f>
        <v>-</v>
      </c>
      <c r="AM550" s="324" t="str">
        <f>IF(BS_CONTROLE[[#This Row],[Entre - Estações]]=0, "-", BS_CONTROLE[[#This Row],[Entre - Estações]])</f>
        <v>-</v>
      </c>
      <c r="AN550" s="324" t="str">
        <f>IF(BS_CONTROLE[[#This Row],[SB]]=0, "-", BS_CONTROLE[[#This Row],[SB]])</f>
        <v>-</v>
      </c>
      <c r="AO550" s="325" t="str">
        <f>IF(BS_CONTROLE[[#This Row],[SUB]]=0, "-", BS_CONTROLE[[#This Row],[SUB]])</f>
        <v>-</v>
      </c>
      <c r="AP550" s="326" t="str">
        <f>IF(BS_CONTROLE[[#This Row],[KM - Inicio]]=0, "-", BS_CONTROLE[[#This Row],[KM - Inicio]])</f>
        <v>-</v>
      </c>
      <c r="AQ550" s="326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27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1"/>
      <c r="C551" s="8" t="str">
        <f>IF(BS_CONTROLE[[#This Row],[DATA]]="","",WEEKNUM(BS_CONTROLE[[#This Row],[DATA]]))</f>
        <v/>
      </c>
      <c r="D551" s="56"/>
      <c r="E551" s="151">
        <v>546</v>
      </c>
      <c r="F551" s="182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2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2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08"/>
      <c r="W551" s="183"/>
      <c r="X551" s="56"/>
      <c r="Y551" s="166"/>
      <c r="Z551" s="166"/>
      <c r="AA551" s="150"/>
      <c r="AB551" s="75"/>
      <c r="AC551" s="75"/>
      <c r="AD551" s="183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4" t="str">
        <f>IF(BS_CONTROLE[[#This Row],[Local - Partida]]=0, "-", BS_CONTROLE[[#This Row],[Local - Partida]])</f>
        <v>-</v>
      </c>
      <c r="AL551" s="324" t="str">
        <f>IF(BS_CONTROLE[[#This Row],[Local - Encerramento]]=0, "-", BS_CONTROLE[[#This Row],[Local - Encerramento]])</f>
        <v>-</v>
      </c>
      <c r="AM551" s="324" t="str">
        <f>IF(BS_CONTROLE[[#This Row],[Entre - Estações]]=0, "-", BS_CONTROLE[[#This Row],[Entre - Estações]])</f>
        <v>-</v>
      </c>
      <c r="AN551" s="324" t="str">
        <f>IF(BS_CONTROLE[[#This Row],[SB]]=0, "-", BS_CONTROLE[[#This Row],[SB]])</f>
        <v>-</v>
      </c>
      <c r="AO551" s="325" t="str">
        <f>IF(BS_CONTROLE[[#This Row],[SUB]]=0, "-", BS_CONTROLE[[#This Row],[SUB]])</f>
        <v>-</v>
      </c>
      <c r="AP551" s="326" t="str">
        <f>IF(BS_CONTROLE[[#This Row],[KM - Inicio]]=0, "-", BS_CONTROLE[[#This Row],[KM - Inicio]])</f>
        <v>-</v>
      </c>
      <c r="AQ551" s="326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27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1"/>
      <c r="C552" s="8" t="str">
        <f>IF(BS_CONTROLE[[#This Row],[DATA]]="","",WEEKNUM(BS_CONTROLE[[#This Row],[DATA]]))</f>
        <v/>
      </c>
      <c r="D552" s="56"/>
      <c r="E552" s="151">
        <v>547</v>
      </c>
      <c r="F552" s="182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2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2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08"/>
      <c r="W552" s="183"/>
      <c r="X552" s="56"/>
      <c r="Y552" s="166"/>
      <c r="Z552" s="166"/>
      <c r="AA552" s="150"/>
      <c r="AB552" s="75"/>
      <c r="AC552" s="75"/>
      <c r="AD552" s="183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4" t="str">
        <f>IF(BS_CONTROLE[[#This Row],[Local - Partida]]=0, "-", BS_CONTROLE[[#This Row],[Local - Partida]])</f>
        <v>-</v>
      </c>
      <c r="AL552" s="324" t="str">
        <f>IF(BS_CONTROLE[[#This Row],[Local - Encerramento]]=0, "-", BS_CONTROLE[[#This Row],[Local - Encerramento]])</f>
        <v>-</v>
      </c>
      <c r="AM552" s="324" t="str">
        <f>IF(BS_CONTROLE[[#This Row],[Entre - Estações]]=0, "-", BS_CONTROLE[[#This Row],[Entre - Estações]])</f>
        <v>-</v>
      </c>
      <c r="AN552" s="324" t="str">
        <f>IF(BS_CONTROLE[[#This Row],[SB]]=0, "-", BS_CONTROLE[[#This Row],[SB]])</f>
        <v>-</v>
      </c>
      <c r="AO552" s="325" t="str">
        <f>IF(BS_CONTROLE[[#This Row],[SUB]]=0, "-", BS_CONTROLE[[#This Row],[SUB]])</f>
        <v>-</v>
      </c>
      <c r="AP552" s="326" t="str">
        <f>IF(BS_CONTROLE[[#This Row],[KM - Inicio]]=0, "-", BS_CONTROLE[[#This Row],[KM - Inicio]])</f>
        <v>-</v>
      </c>
      <c r="AQ552" s="326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27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5"/>
      <c r="B553" s="186"/>
      <c r="C553" s="187"/>
      <c r="D553" s="188"/>
      <c r="E553" s="236">
        <v>548</v>
      </c>
      <c r="F553" s="170"/>
      <c r="G553" s="167"/>
      <c r="H553" s="190"/>
      <c r="I553" s="190"/>
      <c r="J553" s="168"/>
      <c r="K553" s="168"/>
      <c r="L553" s="189"/>
      <c r="M553" s="252"/>
      <c r="N553" s="252"/>
      <c r="O553" s="190"/>
      <c r="P553" s="190"/>
      <c r="Q553" s="189"/>
      <c r="R553" s="191"/>
      <c r="S553" s="170"/>
      <c r="T553" s="170"/>
      <c r="U553" s="169"/>
      <c r="V553" s="213"/>
      <c r="W553" s="172"/>
      <c r="X553" s="188"/>
      <c r="Y553" s="192"/>
      <c r="Z553" s="192"/>
      <c r="AA553" s="193"/>
      <c r="AB553" s="170"/>
      <c r="AC553" s="170"/>
      <c r="AD553" s="172"/>
      <c r="AE553" s="189"/>
      <c r="AF553" s="189"/>
      <c r="AG553" s="189"/>
      <c r="AH553" s="194"/>
      <c r="AI553" s="18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4" t="str">
        <f>IF(BS_CONTROLE[[#This Row],[Local - Partida]]=0, "-", BS_CONTROLE[[#This Row],[Local - Partida]])</f>
        <v>-</v>
      </c>
      <c r="AL553" s="324" t="str">
        <f>IF(BS_CONTROLE[[#This Row],[Local - Encerramento]]=0, "-", BS_CONTROLE[[#This Row],[Local - Encerramento]])</f>
        <v>-</v>
      </c>
      <c r="AM553" s="324" t="str">
        <f>IF(BS_CONTROLE[[#This Row],[Entre - Estações]]=0, "-", BS_CONTROLE[[#This Row],[Entre - Estações]])</f>
        <v>-</v>
      </c>
      <c r="AN553" s="324" t="str">
        <f>IF(BS_CONTROLE[[#This Row],[SB]]=0, "-", BS_CONTROLE[[#This Row],[SB]])</f>
        <v>-</v>
      </c>
      <c r="AO553" s="325" t="str">
        <f>IF(BS_CONTROLE[[#This Row],[SUB]]=0, "-", BS_CONTROLE[[#This Row],[SUB]])</f>
        <v>-</v>
      </c>
      <c r="AP553" s="326" t="str">
        <f>IF(BS_CONTROLE[[#This Row],[KM - Inicio]]=0, "-", BS_CONTROLE[[#This Row],[KM - Inicio]])</f>
        <v>-</v>
      </c>
      <c r="AQ553" s="326" t="str">
        <f>IF(BS_CONTROLE[[#This Row],[KM - Fim]]=0, "-", BS_CONTROLE[[#This Row],[KM - Fim]])</f>
        <v>-</v>
      </c>
      <c r="AR553" s="172"/>
      <c r="AS553" s="172"/>
      <c r="AT553" s="172"/>
      <c r="AU553" s="195"/>
      <c r="AV553" s="195"/>
      <c r="AW553" s="195"/>
      <c r="AX553" s="195"/>
      <c r="AY553" s="196" t="str">
        <f>IF(D553="","*",IFERROR(IF(ISODD(COUNT(AS553:AX553)),"ERRO",SUM((AT553-AS553),(AV553-AU553),(AX553-AW553))),"ERRO"))</f>
        <v>*</v>
      </c>
      <c r="AZ553" s="170"/>
      <c r="BA553" s="197"/>
      <c r="BB553" s="191" t="str">
        <f>IFERROR(_xlfn.XLOOKUP(AI553, BS_ATIVIDADE[ATIVIDADE],BS_ATIVIDADE[UNIDADE] ), "*")</f>
        <v>*</v>
      </c>
      <c r="BC553" s="330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27" t="str">
        <f>IF(BS_CONTROLE[[#This Row],[Responsavel pelo boletim]]=0, "-", BS_CONTROLE[[#This Row],[Responsavel pelo boletim]])</f>
        <v>-</v>
      </c>
      <c r="BG553" s="198"/>
      <c r="BH553" s="199"/>
      <c r="BI553" s="199"/>
      <c r="BJ553" s="199"/>
      <c r="BK553" s="200"/>
      <c r="BL553" s="198"/>
      <c r="BM553" s="192"/>
      <c r="BN553" s="192"/>
      <c r="BO553" s="228"/>
      <c r="BP553" s="200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5" t="str">
        <f>D554&amp;B554</f>
        <v/>
      </c>
      <c r="B554" s="317"/>
      <c r="C554" s="318"/>
      <c r="D554" s="319"/>
      <c r="E554" s="236">
        <v>549</v>
      </c>
      <c r="F554" s="170"/>
      <c r="G554" s="167"/>
      <c r="H554" s="172"/>
      <c r="I554" s="172"/>
      <c r="J554" s="252"/>
      <c r="K554" s="252"/>
      <c r="L554" s="189"/>
      <c r="M554" s="252"/>
      <c r="N554" s="252"/>
      <c r="O554" s="172"/>
      <c r="P554" s="172"/>
      <c r="Q554" s="189"/>
      <c r="R554" s="191"/>
      <c r="S554" s="170"/>
      <c r="T554" s="170"/>
      <c r="U554" s="169"/>
      <c r="V554" s="213"/>
      <c r="W554" s="172"/>
      <c r="X554" s="319"/>
      <c r="Y554" s="192"/>
      <c r="Z554" s="192"/>
      <c r="AA554" s="189"/>
      <c r="AB554" s="170"/>
      <c r="AC554" s="170"/>
      <c r="AD554" s="172"/>
      <c r="AE554" s="189"/>
      <c r="AF554" s="189"/>
      <c r="AG554" s="189"/>
      <c r="AH554" s="194"/>
      <c r="AI554" s="182"/>
      <c r="AJ554" s="9"/>
      <c r="AK554" s="324"/>
      <c r="AL554" s="324"/>
      <c r="AM554" s="324"/>
      <c r="AN554" s="324"/>
      <c r="AO554" s="325"/>
      <c r="AP554" s="326"/>
      <c r="AQ554" s="326"/>
      <c r="AR554" s="172"/>
      <c r="AS554" s="172"/>
      <c r="AT554" s="172"/>
      <c r="AU554" s="320"/>
      <c r="AV554" s="320"/>
      <c r="AW554" s="320"/>
      <c r="AX554" s="320"/>
      <c r="AY554" s="196"/>
      <c r="AZ554" s="170"/>
      <c r="BA554" s="321"/>
      <c r="BB554" s="191"/>
      <c r="BC554" s="75"/>
      <c r="BD554" s="75"/>
      <c r="BE554" s="171"/>
      <c r="BF554" s="327"/>
      <c r="BG554" s="198"/>
      <c r="BH554" s="322"/>
      <c r="BI554" s="322"/>
      <c r="BJ554" s="322"/>
      <c r="BK554" s="323"/>
      <c r="BL554" s="198"/>
      <c r="BM554" s="192"/>
      <c r="BN554" s="192"/>
      <c r="BO554" s="228"/>
      <c r="BP554" s="323"/>
      <c r="BQ554" s="229"/>
      <c r="BR554" s="230"/>
      <c r="BS554" s="230"/>
    </row>
    <row r="555" spans="1:71" hidden="1">
      <c r="A555" s="185" t="str">
        <f>D555&amp;B555</f>
        <v/>
      </c>
      <c r="B555" s="317"/>
      <c r="C555" s="318"/>
      <c r="D555" s="319"/>
      <c r="E555" s="236">
        <v>550</v>
      </c>
      <c r="F555" s="170"/>
      <c r="G555" s="167"/>
      <c r="H555" s="172"/>
      <c r="I555" s="172"/>
      <c r="J555" s="252"/>
      <c r="K555" s="252"/>
      <c r="L555" s="189"/>
      <c r="M555" s="252"/>
      <c r="N555" s="252"/>
      <c r="O555" s="172"/>
      <c r="P555" s="172"/>
      <c r="Q555" s="189"/>
      <c r="R555" s="191"/>
      <c r="S555" s="170"/>
      <c r="T555" s="170"/>
      <c r="U555" s="169"/>
      <c r="V555" s="213"/>
      <c r="W555" s="172"/>
      <c r="X555" s="319"/>
      <c r="Y555" s="192"/>
      <c r="Z555" s="192"/>
      <c r="AA555" s="189"/>
      <c r="AB555" s="170"/>
      <c r="AC555" s="170"/>
      <c r="AD555" s="172"/>
      <c r="AE555" s="189"/>
      <c r="AF555" s="189"/>
      <c r="AG555" s="189"/>
      <c r="AH555" s="194"/>
      <c r="AI555" s="182"/>
      <c r="AJ555" s="9"/>
      <c r="AK555" s="324"/>
      <c r="AL555" s="324"/>
      <c r="AM555" s="324"/>
      <c r="AN555" s="324"/>
      <c r="AO555" s="325"/>
      <c r="AP555" s="326"/>
      <c r="AQ555" s="326"/>
      <c r="AR555" s="172"/>
      <c r="AS555" s="172"/>
      <c r="AT555" s="172"/>
      <c r="AU555" s="320"/>
      <c r="AV555" s="320"/>
      <c r="AW555" s="320"/>
      <c r="AX555" s="320"/>
      <c r="AY555" s="196"/>
      <c r="AZ555" s="170"/>
      <c r="BA555" s="321"/>
      <c r="BB555" s="191"/>
      <c r="BC555" s="75"/>
      <c r="BD555" s="75"/>
      <c r="BE555" s="171"/>
      <c r="BF555" s="327"/>
      <c r="BG555" s="198"/>
      <c r="BH555" s="322"/>
      <c r="BI555" s="322"/>
      <c r="BJ555" s="322"/>
      <c r="BK555" s="323"/>
      <c r="BL555" s="198"/>
      <c r="BM555" s="192"/>
      <c r="BN555" s="192"/>
      <c r="BO555" s="228"/>
      <c r="BP555" s="323"/>
      <c r="BQ555" s="229"/>
      <c r="BR555" s="230"/>
      <c r="BS555" s="230"/>
    </row>
    <row r="556" spans="1:71" hidden="1">
      <c r="A556" s="185" t="str">
        <f>D556&amp;B556</f>
        <v/>
      </c>
      <c r="B556" s="317"/>
      <c r="C556" s="318"/>
      <c r="D556" s="319"/>
      <c r="E556" s="236">
        <v>551</v>
      </c>
      <c r="F556" s="170"/>
      <c r="G556" s="167"/>
      <c r="H556" s="172"/>
      <c r="I556" s="172"/>
      <c r="J556" s="252"/>
      <c r="K556" s="252"/>
      <c r="L556" s="189"/>
      <c r="M556" s="252"/>
      <c r="N556" s="252"/>
      <c r="O556" s="172"/>
      <c r="P556" s="172"/>
      <c r="Q556" s="189"/>
      <c r="R556" s="191"/>
      <c r="S556" s="170"/>
      <c r="T556" s="170"/>
      <c r="U556" s="169"/>
      <c r="V556" s="213"/>
      <c r="W556" s="172"/>
      <c r="X556" s="319"/>
      <c r="Y556" s="192"/>
      <c r="Z556" s="192"/>
      <c r="AA556" s="189"/>
      <c r="AB556" s="170"/>
      <c r="AC556" s="170"/>
      <c r="AD556" s="172"/>
      <c r="AE556" s="189"/>
      <c r="AF556" s="189"/>
      <c r="AG556" s="189"/>
      <c r="AH556" s="194"/>
      <c r="AI556" s="182"/>
      <c r="AJ556" s="9"/>
      <c r="AK556" s="324"/>
      <c r="AL556" s="324"/>
      <c r="AM556" s="324"/>
      <c r="AN556" s="324"/>
      <c r="AO556" s="325"/>
      <c r="AP556" s="326"/>
      <c r="AQ556" s="326"/>
      <c r="AR556" s="172"/>
      <c r="AS556" s="172"/>
      <c r="AT556" s="172"/>
      <c r="AU556" s="320"/>
      <c r="AV556" s="320"/>
      <c r="AW556" s="320"/>
      <c r="AX556" s="320"/>
      <c r="AY556" s="196"/>
      <c r="AZ556" s="170"/>
      <c r="BA556" s="321"/>
      <c r="BB556" s="191"/>
      <c r="BC556" s="75"/>
      <c r="BD556" s="75"/>
      <c r="BE556" s="171"/>
      <c r="BF556" s="327"/>
      <c r="BG556" s="198"/>
      <c r="BH556" s="322"/>
      <c r="BI556" s="322"/>
      <c r="BJ556" s="322"/>
      <c r="BK556" s="323"/>
      <c r="BL556" s="198"/>
      <c r="BM556" s="192"/>
      <c r="BN556" s="192"/>
      <c r="BO556" s="228"/>
      <c r="BP556" s="323"/>
      <c r="BQ556" s="229"/>
      <c r="BR556" s="230"/>
      <c r="BS556" s="230"/>
    </row>
    <row r="557" spans="1:71" hidden="1">
      <c r="A557" s="185" t="str">
        <f>D557&amp;B557</f>
        <v/>
      </c>
      <c r="B557" s="317"/>
      <c r="C557" s="318"/>
      <c r="D557" s="319"/>
      <c r="E557" s="236">
        <v>552</v>
      </c>
      <c r="F557" s="170"/>
      <c r="G557" s="167"/>
      <c r="H557" s="172"/>
      <c r="I557" s="172"/>
      <c r="J557" s="252"/>
      <c r="K557" s="252"/>
      <c r="L557" s="189"/>
      <c r="M557" s="252"/>
      <c r="N557" s="252"/>
      <c r="O557" s="172"/>
      <c r="P557" s="172"/>
      <c r="Q557" s="189"/>
      <c r="R557" s="191"/>
      <c r="S557" s="170"/>
      <c r="T557" s="170"/>
      <c r="U557" s="169"/>
      <c r="V557" s="213"/>
      <c r="W557" s="172"/>
      <c r="X557" s="319"/>
      <c r="Y557" s="192"/>
      <c r="Z557" s="192"/>
      <c r="AA557" s="189"/>
      <c r="AB557" s="170"/>
      <c r="AC557" s="170"/>
      <c r="AD557" s="172"/>
      <c r="AE557" s="189"/>
      <c r="AF557" s="189"/>
      <c r="AG557" s="189"/>
      <c r="AH557" s="194"/>
      <c r="AI557" s="182"/>
      <c r="AJ557" s="9"/>
      <c r="AK557" s="324"/>
      <c r="AL557" s="324"/>
      <c r="AM557" s="324"/>
      <c r="AN557" s="324"/>
      <c r="AO557" s="325"/>
      <c r="AP557" s="326"/>
      <c r="AQ557" s="326"/>
      <c r="AR557" s="172"/>
      <c r="AS557" s="172"/>
      <c r="AT557" s="172"/>
      <c r="AU557" s="320"/>
      <c r="AV557" s="320"/>
      <c r="AW557" s="320"/>
      <c r="AX557" s="320"/>
      <c r="AY557" s="196"/>
      <c r="AZ557" s="170"/>
      <c r="BA557" s="321"/>
      <c r="BB557" s="191"/>
      <c r="BC557" s="75"/>
      <c r="BD557" s="75"/>
      <c r="BE557" s="171"/>
      <c r="BF557" s="327"/>
      <c r="BG557" s="198"/>
      <c r="BH557" s="322"/>
      <c r="BI557" s="322"/>
      <c r="BJ557" s="322"/>
      <c r="BK557" s="323"/>
      <c r="BL557" s="198"/>
      <c r="BM557" s="192"/>
      <c r="BN557" s="192"/>
      <c r="BO557" s="228"/>
      <c r="BP557" s="323"/>
      <c r="BQ557" s="229"/>
      <c r="BR557" s="230"/>
      <c r="BS557" s="230"/>
    </row>
    <row r="558" spans="1:71" hidden="1">
      <c r="A558" s="185" t="str">
        <f>D558&amp;B558</f>
        <v/>
      </c>
      <c r="B558" s="317"/>
      <c r="C558" s="318"/>
      <c r="D558" s="319"/>
      <c r="E558" s="236">
        <v>553</v>
      </c>
      <c r="F558" s="170"/>
      <c r="G558" s="167"/>
      <c r="H558" s="172"/>
      <c r="I558" s="172"/>
      <c r="J558" s="252"/>
      <c r="K558" s="252"/>
      <c r="L558" s="189"/>
      <c r="M558" s="252"/>
      <c r="N558" s="252"/>
      <c r="O558" s="172"/>
      <c r="P558" s="172"/>
      <c r="Q558" s="189"/>
      <c r="R558" s="191"/>
      <c r="S558" s="170"/>
      <c r="T558" s="170"/>
      <c r="U558" s="169"/>
      <c r="V558" s="213"/>
      <c r="W558" s="172"/>
      <c r="X558" s="319"/>
      <c r="Y558" s="192"/>
      <c r="Z558" s="192"/>
      <c r="AA558" s="189"/>
      <c r="AB558" s="170"/>
      <c r="AC558" s="170"/>
      <c r="AD558" s="172"/>
      <c r="AE558" s="189"/>
      <c r="AF558" s="189"/>
      <c r="AG558" s="189"/>
      <c r="AH558" s="194"/>
      <c r="AI558" s="182"/>
      <c r="AJ558" s="9"/>
      <c r="AK558" s="324"/>
      <c r="AL558" s="324"/>
      <c r="AM558" s="324"/>
      <c r="AN558" s="324"/>
      <c r="AO558" s="325"/>
      <c r="AP558" s="326"/>
      <c r="AQ558" s="326"/>
      <c r="AR558" s="172"/>
      <c r="AS558" s="172"/>
      <c r="AT558" s="172"/>
      <c r="AU558" s="320"/>
      <c r="AV558" s="320"/>
      <c r="AW558" s="320"/>
      <c r="AX558" s="320"/>
      <c r="AY558" s="196"/>
      <c r="AZ558" s="170"/>
      <c r="BA558" s="321"/>
      <c r="BB558" s="191"/>
      <c r="BC558" s="75"/>
      <c r="BD558" s="75"/>
      <c r="BE558" s="171"/>
      <c r="BF558" s="327"/>
      <c r="BG558" s="198"/>
      <c r="BH558" s="322"/>
      <c r="BI558" s="322"/>
      <c r="BJ558" s="322"/>
      <c r="BK558" s="323"/>
      <c r="BL558" s="198"/>
      <c r="BM558" s="192"/>
      <c r="BN558" s="192"/>
      <c r="BO558" s="228"/>
      <c r="BP558" s="323"/>
      <c r="BQ558" s="229"/>
      <c r="BR558" s="230"/>
      <c r="BS558" s="230"/>
    </row>
    <row r="559" spans="1:71" hidden="1">
      <c r="A559" s="185" t="str">
        <f>D559&amp;B559</f>
        <v/>
      </c>
      <c r="B559" s="317"/>
      <c r="C559" s="318"/>
      <c r="D559" s="319"/>
      <c r="E559" s="236">
        <v>554</v>
      </c>
      <c r="F559" s="170"/>
      <c r="G559" s="167"/>
      <c r="H559" s="172"/>
      <c r="I559" s="172"/>
      <c r="J559" s="252"/>
      <c r="K559" s="252"/>
      <c r="L559" s="189"/>
      <c r="M559" s="252"/>
      <c r="N559" s="252"/>
      <c r="O559" s="172"/>
      <c r="P559" s="172"/>
      <c r="Q559" s="189"/>
      <c r="R559" s="191"/>
      <c r="S559" s="170"/>
      <c r="T559" s="170"/>
      <c r="U559" s="169"/>
      <c r="V559" s="213"/>
      <c r="W559" s="172"/>
      <c r="X559" s="319"/>
      <c r="Y559" s="192"/>
      <c r="Z559" s="192"/>
      <c r="AA559" s="189"/>
      <c r="AB559" s="170"/>
      <c r="AC559" s="170"/>
      <c r="AD559" s="172"/>
      <c r="AE559" s="189"/>
      <c r="AF559" s="189"/>
      <c r="AG559" s="189"/>
      <c r="AH559" s="194"/>
      <c r="AI559" s="182"/>
      <c r="AJ559" s="9"/>
      <c r="AK559" s="324"/>
      <c r="AL559" s="324"/>
      <c r="AM559" s="324"/>
      <c r="AN559" s="324"/>
      <c r="AO559" s="325"/>
      <c r="AP559" s="326"/>
      <c r="AQ559" s="326"/>
      <c r="AR559" s="172"/>
      <c r="AS559" s="172"/>
      <c r="AT559" s="172"/>
      <c r="AU559" s="320"/>
      <c r="AV559" s="320"/>
      <c r="AW559" s="320"/>
      <c r="AX559" s="320"/>
      <c r="AY559" s="196"/>
      <c r="AZ559" s="170"/>
      <c r="BA559" s="321"/>
      <c r="BB559" s="191"/>
      <c r="BC559" s="75"/>
      <c r="BD559" s="75"/>
      <c r="BE559" s="171"/>
      <c r="BF559" s="327"/>
      <c r="BG559" s="198"/>
      <c r="BH559" s="322"/>
      <c r="BI559" s="322"/>
      <c r="BJ559" s="322"/>
      <c r="BK559" s="323"/>
      <c r="BL559" s="198"/>
      <c r="BM559" s="192"/>
      <c r="BN559" s="192"/>
      <c r="BO559" s="228"/>
      <c r="BP559" s="323"/>
      <c r="BQ559" s="229"/>
      <c r="BR559" s="230"/>
      <c r="BS559" s="230"/>
    </row>
    <row r="560" spans="1:71" hidden="1">
      <c r="A560" s="185" t="str">
        <f>D560&amp;B560</f>
        <v/>
      </c>
      <c r="B560" s="317"/>
      <c r="C560" s="318"/>
      <c r="D560" s="319"/>
      <c r="E560" s="236">
        <v>555</v>
      </c>
      <c r="F560" s="170"/>
      <c r="G560" s="167"/>
      <c r="H560" s="172"/>
      <c r="I560" s="172"/>
      <c r="J560" s="252"/>
      <c r="K560" s="252"/>
      <c r="L560" s="189"/>
      <c r="M560" s="252"/>
      <c r="N560" s="252"/>
      <c r="O560" s="172"/>
      <c r="P560" s="172"/>
      <c r="Q560" s="189"/>
      <c r="R560" s="191"/>
      <c r="S560" s="170"/>
      <c r="T560" s="170"/>
      <c r="U560" s="169"/>
      <c r="V560" s="213"/>
      <c r="W560" s="172"/>
      <c r="X560" s="319"/>
      <c r="Y560" s="192"/>
      <c r="Z560" s="192"/>
      <c r="AA560" s="189"/>
      <c r="AB560" s="170"/>
      <c r="AC560" s="170"/>
      <c r="AD560" s="172"/>
      <c r="AE560" s="189"/>
      <c r="AF560" s="189"/>
      <c r="AG560" s="189"/>
      <c r="AH560" s="194"/>
      <c r="AI560" s="182"/>
      <c r="AJ560" s="9"/>
      <c r="AK560" s="324"/>
      <c r="AL560" s="324"/>
      <c r="AM560" s="324"/>
      <c r="AN560" s="324"/>
      <c r="AO560" s="325"/>
      <c r="AP560" s="326"/>
      <c r="AQ560" s="326"/>
      <c r="AR560" s="172"/>
      <c r="AS560" s="172"/>
      <c r="AT560" s="172"/>
      <c r="AU560" s="320"/>
      <c r="AV560" s="320"/>
      <c r="AW560" s="320"/>
      <c r="AX560" s="320"/>
      <c r="AY560" s="196"/>
      <c r="AZ560" s="170"/>
      <c r="BA560" s="321"/>
      <c r="BB560" s="191"/>
      <c r="BC560" s="75"/>
      <c r="BD560" s="75"/>
      <c r="BE560" s="171"/>
      <c r="BF560" s="327"/>
      <c r="BG560" s="198"/>
      <c r="BH560" s="322"/>
      <c r="BI560" s="322"/>
      <c r="BJ560" s="322"/>
      <c r="BK560" s="323"/>
      <c r="BL560" s="198"/>
      <c r="BM560" s="192"/>
      <c r="BN560" s="192"/>
      <c r="BO560" s="228"/>
      <c r="BP560" s="323"/>
      <c r="BQ560" s="229"/>
      <c r="BR560" s="230"/>
      <c r="BS560" s="230"/>
    </row>
    <row r="561" spans="1:71" hidden="1">
      <c r="A561" s="185" t="str">
        <f>D561&amp;B561</f>
        <v/>
      </c>
      <c r="B561" s="317"/>
      <c r="C561" s="318"/>
      <c r="D561" s="319"/>
      <c r="E561" s="236">
        <v>556</v>
      </c>
      <c r="F561" s="170"/>
      <c r="G561" s="167"/>
      <c r="H561" s="172"/>
      <c r="I561" s="172"/>
      <c r="J561" s="252"/>
      <c r="K561" s="252"/>
      <c r="L561" s="189"/>
      <c r="M561" s="252"/>
      <c r="N561" s="252"/>
      <c r="O561" s="172"/>
      <c r="P561" s="172"/>
      <c r="Q561" s="189"/>
      <c r="R561" s="191"/>
      <c r="S561" s="170"/>
      <c r="T561" s="170"/>
      <c r="U561" s="169"/>
      <c r="V561" s="213"/>
      <c r="W561" s="172"/>
      <c r="X561" s="319"/>
      <c r="Y561" s="192"/>
      <c r="Z561" s="192"/>
      <c r="AA561" s="189"/>
      <c r="AB561" s="170"/>
      <c r="AC561" s="170"/>
      <c r="AD561" s="172"/>
      <c r="AE561" s="189"/>
      <c r="AF561" s="189"/>
      <c r="AG561" s="189"/>
      <c r="AH561" s="194"/>
      <c r="AI561" s="182"/>
      <c r="AJ561" s="9"/>
      <c r="AK561" s="324"/>
      <c r="AL561" s="324"/>
      <c r="AM561" s="324"/>
      <c r="AN561" s="324"/>
      <c r="AO561" s="325"/>
      <c r="AP561" s="326"/>
      <c r="AQ561" s="326"/>
      <c r="AR561" s="172"/>
      <c r="AS561" s="172"/>
      <c r="AT561" s="172"/>
      <c r="AU561" s="320"/>
      <c r="AV561" s="320"/>
      <c r="AW561" s="320"/>
      <c r="AX561" s="320"/>
      <c r="AY561" s="196"/>
      <c r="AZ561" s="170"/>
      <c r="BA561" s="321"/>
      <c r="BB561" s="191"/>
      <c r="BC561" s="75"/>
      <c r="BD561" s="75"/>
      <c r="BE561" s="171"/>
      <c r="BF561" s="327"/>
      <c r="BG561" s="198"/>
      <c r="BH561" s="322"/>
      <c r="BI561" s="322"/>
      <c r="BJ561" s="322"/>
      <c r="BK561" s="323"/>
      <c r="BL561" s="198"/>
      <c r="BM561" s="192"/>
      <c r="BN561" s="192"/>
      <c r="BO561" s="228"/>
      <c r="BP561" s="323"/>
      <c r="BQ561" s="229"/>
      <c r="BR561" s="230"/>
      <c r="BS561" s="230"/>
    </row>
    <row r="562" spans="1:71" hidden="1">
      <c r="A562" s="185" t="str">
        <f>D562&amp;B562</f>
        <v/>
      </c>
      <c r="B562" s="317"/>
      <c r="C562" s="318"/>
      <c r="D562" s="319"/>
      <c r="E562" s="236">
        <v>557</v>
      </c>
      <c r="F562" s="170"/>
      <c r="G562" s="167"/>
      <c r="H562" s="172"/>
      <c r="I562" s="172"/>
      <c r="J562" s="252"/>
      <c r="K562" s="252"/>
      <c r="L562" s="189"/>
      <c r="M562" s="252"/>
      <c r="N562" s="252"/>
      <c r="O562" s="172"/>
      <c r="P562" s="172"/>
      <c r="Q562" s="189"/>
      <c r="R562" s="191"/>
      <c r="S562" s="170"/>
      <c r="T562" s="170"/>
      <c r="U562" s="169"/>
      <c r="V562" s="213"/>
      <c r="W562" s="172"/>
      <c r="X562" s="319"/>
      <c r="Y562" s="192"/>
      <c r="Z562" s="192"/>
      <c r="AA562" s="189"/>
      <c r="AB562" s="170"/>
      <c r="AC562" s="170"/>
      <c r="AD562" s="172"/>
      <c r="AE562" s="189"/>
      <c r="AF562" s="189"/>
      <c r="AG562" s="189"/>
      <c r="AH562" s="194"/>
      <c r="AI562" s="182"/>
      <c r="AJ562" s="9"/>
      <c r="AK562" s="324"/>
      <c r="AL562" s="324"/>
      <c r="AM562" s="324"/>
      <c r="AN562" s="324"/>
      <c r="AO562" s="325"/>
      <c r="AP562" s="326"/>
      <c r="AQ562" s="326"/>
      <c r="AR562" s="172"/>
      <c r="AS562" s="172"/>
      <c r="AT562" s="172"/>
      <c r="AU562" s="320"/>
      <c r="AV562" s="320"/>
      <c r="AW562" s="320"/>
      <c r="AX562" s="320"/>
      <c r="AY562" s="196"/>
      <c r="AZ562" s="170"/>
      <c r="BA562" s="321"/>
      <c r="BB562" s="191"/>
      <c r="BC562" s="75"/>
      <c r="BD562" s="75"/>
      <c r="BE562" s="171"/>
      <c r="BF562" s="327"/>
      <c r="BG562" s="198"/>
      <c r="BH562" s="322"/>
      <c r="BI562" s="322"/>
      <c r="BJ562" s="322"/>
      <c r="BK562" s="323"/>
      <c r="BL562" s="198"/>
      <c r="BM562" s="192"/>
      <c r="BN562" s="192"/>
      <c r="BO562" s="228"/>
      <c r="BP562" s="323"/>
      <c r="BQ562" s="229"/>
      <c r="BR562" s="230"/>
      <c r="BS562" s="230"/>
    </row>
    <row r="563" spans="1:71" hidden="1">
      <c r="A563" s="185" t="str">
        <f>D563&amp;B563</f>
        <v/>
      </c>
      <c r="B563" s="317"/>
      <c r="C563" s="318"/>
      <c r="D563" s="319"/>
      <c r="E563" s="236">
        <v>558</v>
      </c>
      <c r="F563" s="170"/>
      <c r="G563" s="167"/>
      <c r="H563" s="172"/>
      <c r="I563" s="172"/>
      <c r="J563" s="252"/>
      <c r="K563" s="252"/>
      <c r="L563" s="189"/>
      <c r="M563" s="252"/>
      <c r="N563" s="252"/>
      <c r="O563" s="172"/>
      <c r="P563" s="172"/>
      <c r="Q563" s="189"/>
      <c r="R563" s="191"/>
      <c r="S563" s="170"/>
      <c r="T563" s="170"/>
      <c r="U563" s="169"/>
      <c r="V563" s="213"/>
      <c r="W563" s="172"/>
      <c r="X563" s="319"/>
      <c r="Y563" s="192"/>
      <c r="Z563" s="192"/>
      <c r="AA563" s="189"/>
      <c r="AB563" s="170"/>
      <c r="AC563" s="170"/>
      <c r="AD563" s="172"/>
      <c r="AE563" s="189"/>
      <c r="AF563" s="189"/>
      <c r="AG563" s="189"/>
      <c r="AH563" s="194"/>
      <c r="AI563" s="182"/>
      <c r="AJ563" s="9"/>
      <c r="AK563" s="324"/>
      <c r="AL563" s="324"/>
      <c r="AM563" s="324"/>
      <c r="AN563" s="324"/>
      <c r="AO563" s="325"/>
      <c r="AP563" s="326"/>
      <c r="AQ563" s="326"/>
      <c r="AR563" s="172"/>
      <c r="AS563" s="172"/>
      <c r="AT563" s="172"/>
      <c r="AU563" s="320"/>
      <c r="AV563" s="320"/>
      <c r="AW563" s="320"/>
      <c r="AX563" s="320"/>
      <c r="AY563" s="196"/>
      <c r="AZ563" s="170"/>
      <c r="BA563" s="321"/>
      <c r="BB563" s="191"/>
      <c r="BC563" s="75"/>
      <c r="BD563" s="75"/>
      <c r="BE563" s="171"/>
      <c r="BF563" s="327"/>
      <c r="BG563" s="198"/>
      <c r="BH563" s="322"/>
      <c r="BI563" s="322"/>
      <c r="BJ563" s="322"/>
      <c r="BK563" s="323"/>
      <c r="BL563" s="198"/>
      <c r="BM563" s="192"/>
      <c r="BN563" s="192"/>
      <c r="BO563" s="228"/>
      <c r="BP563" s="323"/>
      <c r="BQ563" s="229"/>
      <c r="BR563" s="230"/>
      <c r="BS563" s="230"/>
    </row>
    <row r="564" spans="1:71" hidden="1">
      <c r="A564" s="185" t="str">
        <f>D564&amp;B564</f>
        <v/>
      </c>
      <c r="B564" s="317"/>
      <c r="C564" s="318"/>
      <c r="D564" s="319"/>
      <c r="E564" s="236">
        <v>559</v>
      </c>
      <c r="F564" s="170"/>
      <c r="G564" s="167"/>
      <c r="H564" s="172"/>
      <c r="I564" s="172"/>
      <c r="J564" s="252"/>
      <c r="K564" s="252"/>
      <c r="L564" s="189"/>
      <c r="M564" s="252"/>
      <c r="N564" s="252"/>
      <c r="O564" s="172"/>
      <c r="P564" s="172"/>
      <c r="Q564" s="189"/>
      <c r="R564" s="191"/>
      <c r="S564" s="170"/>
      <c r="T564" s="170"/>
      <c r="U564" s="169"/>
      <c r="V564" s="213"/>
      <c r="W564" s="172"/>
      <c r="X564" s="319"/>
      <c r="Y564" s="192"/>
      <c r="Z564" s="192"/>
      <c r="AA564" s="189"/>
      <c r="AB564" s="170"/>
      <c r="AC564" s="170"/>
      <c r="AD564" s="172"/>
      <c r="AE564" s="189"/>
      <c r="AF564" s="189"/>
      <c r="AG564" s="189"/>
      <c r="AH564" s="194"/>
      <c r="AI564" s="182"/>
      <c r="AJ564" s="9"/>
      <c r="AK564" s="324"/>
      <c r="AL564" s="324"/>
      <c r="AM564" s="324"/>
      <c r="AN564" s="324"/>
      <c r="AO564" s="325"/>
      <c r="AP564" s="326"/>
      <c r="AQ564" s="326"/>
      <c r="AR564" s="172"/>
      <c r="AS564" s="172"/>
      <c r="AT564" s="172"/>
      <c r="AU564" s="320"/>
      <c r="AV564" s="320"/>
      <c r="AW564" s="320"/>
      <c r="AX564" s="320"/>
      <c r="AY564" s="196"/>
      <c r="AZ564" s="170"/>
      <c r="BA564" s="321"/>
      <c r="BB564" s="191"/>
      <c r="BC564" s="75"/>
      <c r="BD564" s="75"/>
      <c r="BE564" s="171"/>
      <c r="BF564" s="327"/>
      <c r="BG564" s="198"/>
      <c r="BH564" s="322"/>
      <c r="BI564" s="322"/>
      <c r="BJ564" s="322"/>
      <c r="BK564" s="323"/>
      <c r="BL564" s="198"/>
      <c r="BM564" s="192"/>
      <c r="BN564" s="192"/>
      <c r="BO564" s="228"/>
      <c r="BP564" s="323"/>
      <c r="BQ564" s="229"/>
      <c r="BR564" s="230"/>
      <c r="BS564" s="230"/>
    </row>
    <row r="565" spans="1:71" hidden="1">
      <c r="A565" s="185" t="str">
        <f>D565&amp;B565</f>
        <v/>
      </c>
      <c r="B565" s="317"/>
      <c r="C565" s="318"/>
      <c r="D565" s="319"/>
      <c r="E565" s="236">
        <v>560</v>
      </c>
      <c r="F565" s="170"/>
      <c r="G565" s="167"/>
      <c r="H565" s="172"/>
      <c r="I565" s="172"/>
      <c r="J565" s="252"/>
      <c r="K565" s="252"/>
      <c r="L565" s="189"/>
      <c r="M565" s="252"/>
      <c r="N565" s="252"/>
      <c r="O565" s="172"/>
      <c r="P565" s="172"/>
      <c r="Q565" s="189"/>
      <c r="R565" s="191"/>
      <c r="S565" s="170"/>
      <c r="T565" s="170"/>
      <c r="U565" s="169"/>
      <c r="V565" s="213"/>
      <c r="W565" s="172"/>
      <c r="X565" s="319"/>
      <c r="Y565" s="192"/>
      <c r="Z565" s="192"/>
      <c r="AA565" s="189"/>
      <c r="AB565" s="170"/>
      <c r="AC565" s="170"/>
      <c r="AD565" s="172"/>
      <c r="AE565" s="189"/>
      <c r="AF565" s="189"/>
      <c r="AG565" s="189"/>
      <c r="AH565" s="194"/>
      <c r="AI565" s="182"/>
      <c r="AJ565" s="9"/>
      <c r="AK565" s="324"/>
      <c r="AL565" s="324"/>
      <c r="AM565" s="324"/>
      <c r="AN565" s="324"/>
      <c r="AO565" s="325"/>
      <c r="AP565" s="326"/>
      <c r="AQ565" s="326"/>
      <c r="AR565" s="172"/>
      <c r="AS565" s="172"/>
      <c r="AT565" s="172"/>
      <c r="AU565" s="320"/>
      <c r="AV565" s="320"/>
      <c r="AW565" s="320"/>
      <c r="AX565" s="320"/>
      <c r="AY565" s="196"/>
      <c r="AZ565" s="170"/>
      <c r="BA565" s="321"/>
      <c r="BB565" s="191"/>
      <c r="BC565" s="75"/>
      <c r="BD565" s="75"/>
      <c r="BE565" s="171"/>
      <c r="BF565" s="327"/>
      <c r="BG565" s="198"/>
      <c r="BH565" s="322"/>
      <c r="BI565" s="322"/>
      <c r="BJ565" s="322"/>
      <c r="BK565" s="323"/>
      <c r="BL565" s="198"/>
      <c r="BM565" s="192"/>
      <c r="BN565" s="192"/>
      <c r="BO565" s="228"/>
      <c r="BP565" s="323"/>
      <c r="BQ565" s="229"/>
      <c r="BR565" s="230"/>
      <c r="BS565" s="230"/>
    </row>
    <row r="566" spans="1:71" hidden="1">
      <c r="A566" s="185" t="str">
        <f>D566&amp;B566</f>
        <v/>
      </c>
      <c r="B566" s="317"/>
      <c r="C566" s="318"/>
      <c r="D566" s="319"/>
      <c r="E566" s="236">
        <v>561</v>
      </c>
      <c r="F566" s="170"/>
      <c r="G566" s="167"/>
      <c r="H566" s="172"/>
      <c r="I566" s="172"/>
      <c r="J566" s="252"/>
      <c r="K566" s="252"/>
      <c r="L566" s="189"/>
      <c r="M566" s="252"/>
      <c r="N566" s="252"/>
      <c r="O566" s="172"/>
      <c r="P566" s="172"/>
      <c r="Q566" s="189"/>
      <c r="R566" s="191"/>
      <c r="S566" s="170"/>
      <c r="T566" s="170"/>
      <c r="U566" s="169"/>
      <c r="V566" s="213"/>
      <c r="W566" s="172"/>
      <c r="X566" s="319"/>
      <c r="Y566" s="192"/>
      <c r="Z566" s="192"/>
      <c r="AA566" s="189"/>
      <c r="AB566" s="170"/>
      <c r="AC566" s="170"/>
      <c r="AD566" s="172"/>
      <c r="AE566" s="189"/>
      <c r="AF566" s="189"/>
      <c r="AG566" s="189"/>
      <c r="AH566" s="194"/>
      <c r="AI566" s="182"/>
      <c r="AJ566" s="9"/>
      <c r="AK566" s="324"/>
      <c r="AL566" s="324"/>
      <c r="AM566" s="324"/>
      <c r="AN566" s="324"/>
      <c r="AO566" s="325"/>
      <c r="AP566" s="326"/>
      <c r="AQ566" s="326"/>
      <c r="AR566" s="172"/>
      <c r="AS566" s="172"/>
      <c r="AT566" s="172"/>
      <c r="AU566" s="320"/>
      <c r="AV566" s="320"/>
      <c r="AW566" s="320"/>
      <c r="AX566" s="320"/>
      <c r="AY566" s="196"/>
      <c r="AZ566" s="170"/>
      <c r="BA566" s="321"/>
      <c r="BB566" s="191"/>
      <c r="BC566" s="75"/>
      <c r="BD566" s="75"/>
      <c r="BE566" s="171"/>
      <c r="BF566" s="327"/>
      <c r="BG566" s="198"/>
      <c r="BH566" s="322"/>
      <c r="BI566" s="322"/>
      <c r="BJ566" s="322"/>
      <c r="BK566" s="323"/>
      <c r="BL566" s="198"/>
      <c r="BM566" s="192"/>
      <c r="BN566" s="192"/>
      <c r="BO566" s="228"/>
      <c r="BP566" s="323"/>
      <c r="BQ566" s="229"/>
      <c r="BR566" s="230"/>
      <c r="BS566" s="230"/>
    </row>
    <row r="567" spans="1:71" hidden="1">
      <c r="A567" s="185" t="str">
        <f>D567&amp;B567</f>
        <v/>
      </c>
      <c r="B567" s="317"/>
      <c r="C567" s="318"/>
      <c r="D567" s="319"/>
      <c r="E567" s="236">
        <v>562</v>
      </c>
      <c r="F567" s="170"/>
      <c r="G567" s="167"/>
      <c r="H567" s="172"/>
      <c r="I567" s="172"/>
      <c r="J567" s="252"/>
      <c r="K567" s="252"/>
      <c r="L567" s="189"/>
      <c r="M567" s="252"/>
      <c r="N567" s="252"/>
      <c r="O567" s="172"/>
      <c r="P567" s="172"/>
      <c r="Q567" s="189"/>
      <c r="R567" s="191"/>
      <c r="S567" s="170"/>
      <c r="T567" s="170"/>
      <c r="U567" s="169"/>
      <c r="V567" s="213"/>
      <c r="W567" s="172"/>
      <c r="X567" s="319"/>
      <c r="Y567" s="192"/>
      <c r="Z567" s="192"/>
      <c r="AA567" s="189"/>
      <c r="AB567" s="170"/>
      <c r="AC567" s="170"/>
      <c r="AD567" s="172"/>
      <c r="AE567" s="189"/>
      <c r="AF567" s="189"/>
      <c r="AG567" s="189"/>
      <c r="AH567" s="194"/>
      <c r="AI567" s="182"/>
      <c r="AJ567" s="9"/>
      <c r="AK567" s="324"/>
      <c r="AL567" s="324"/>
      <c r="AM567" s="324"/>
      <c r="AN567" s="324"/>
      <c r="AO567" s="325"/>
      <c r="AP567" s="326"/>
      <c r="AQ567" s="326"/>
      <c r="AR567" s="172"/>
      <c r="AS567" s="172"/>
      <c r="AT567" s="172"/>
      <c r="AU567" s="320"/>
      <c r="AV567" s="320"/>
      <c r="AW567" s="320"/>
      <c r="AX567" s="320"/>
      <c r="AY567" s="196"/>
      <c r="AZ567" s="170"/>
      <c r="BA567" s="321"/>
      <c r="BB567" s="191"/>
      <c r="BC567" s="75"/>
      <c r="BD567" s="75"/>
      <c r="BE567" s="171"/>
      <c r="BF567" s="327"/>
      <c r="BG567" s="198"/>
      <c r="BH567" s="322"/>
      <c r="BI567" s="322"/>
      <c r="BJ567" s="322"/>
      <c r="BK567" s="323"/>
      <c r="BL567" s="198"/>
      <c r="BM567" s="192"/>
      <c r="BN567" s="192"/>
      <c r="BO567" s="228"/>
      <c r="BP567" s="323"/>
      <c r="BQ567" s="229"/>
      <c r="BR567" s="230"/>
      <c r="BS567" s="230"/>
    </row>
    <row r="568" spans="1:71" hidden="1">
      <c r="A568" s="185" t="str">
        <f>D568&amp;B568</f>
        <v/>
      </c>
      <c r="B568" s="317"/>
      <c r="C568" s="318"/>
      <c r="D568" s="319"/>
      <c r="E568" s="236">
        <v>563</v>
      </c>
      <c r="F568" s="170"/>
      <c r="G568" s="167"/>
      <c r="H568" s="172"/>
      <c r="I568" s="172"/>
      <c r="J568" s="252"/>
      <c r="K568" s="252"/>
      <c r="L568" s="189"/>
      <c r="M568" s="252"/>
      <c r="N568" s="252"/>
      <c r="O568" s="172"/>
      <c r="P568" s="172"/>
      <c r="Q568" s="189"/>
      <c r="R568" s="191"/>
      <c r="S568" s="170"/>
      <c r="T568" s="170"/>
      <c r="U568" s="169"/>
      <c r="V568" s="213"/>
      <c r="W568" s="172"/>
      <c r="X568" s="319"/>
      <c r="Y568" s="192"/>
      <c r="Z568" s="192"/>
      <c r="AA568" s="189"/>
      <c r="AB568" s="170"/>
      <c r="AC568" s="170"/>
      <c r="AD568" s="172"/>
      <c r="AE568" s="189"/>
      <c r="AF568" s="189"/>
      <c r="AG568" s="189"/>
      <c r="AH568" s="194"/>
      <c r="AI568" s="182"/>
      <c r="AJ568" s="9"/>
      <c r="AK568" s="324"/>
      <c r="AL568" s="324"/>
      <c r="AM568" s="324"/>
      <c r="AN568" s="324"/>
      <c r="AO568" s="325"/>
      <c r="AP568" s="326"/>
      <c r="AQ568" s="326"/>
      <c r="AR568" s="172"/>
      <c r="AS568" s="172"/>
      <c r="AT568" s="172"/>
      <c r="AU568" s="320"/>
      <c r="AV568" s="320"/>
      <c r="AW568" s="320"/>
      <c r="AX568" s="320"/>
      <c r="AY568" s="196"/>
      <c r="AZ568" s="170"/>
      <c r="BA568" s="321"/>
      <c r="BB568" s="191"/>
      <c r="BC568" s="75"/>
      <c r="BD568" s="75"/>
      <c r="BE568" s="171"/>
      <c r="BF568" s="327"/>
      <c r="BG568" s="198"/>
      <c r="BH568" s="322"/>
      <c r="BI568" s="322"/>
      <c r="BJ568" s="322"/>
      <c r="BK568" s="323"/>
      <c r="BL568" s="198"/>
      <c r="BM568" s="192"/>
      <c r="BN568" s="192"/>
      <c r="BO568" s="228"/>
      <c r="BP568" s="323"/>
      <c r="BQ568" s="229"/>
      <c r="BR568" s="230"/>
      <c r="BS568" s="230"/>
    </row>
    <row r="569" spans="1:71" hidden="1">
      <c r="A569" s="185" t="str">
        <f>D569&amp;B569</f>
        <v/>
      </c>
      <c r="B569" s="317"/>
      <c r="C569" s="318"/>
      <c r="D569" s="319"/>
      <c r="E569" s="236">
        <v>564</v>
      </c>
      <c r="F569" s="170"/>
      <c r="G569" s="167"/>
      <c r="H569" s="172"/>
      <c r="I569" s="172"/>
      <c r="J569" s="252"/>
      <c r="K569" s="252"/>
      <c r="L569" s="189"/>
      <c r="M569" s="252"/>
      <c r="N569" s="252"/>
      <c r="O569" s="172"/>
      <c r="P569" s="172"/>
      <c r="Q569" s="189"/>
      <c r="R569" s="191"/>
      <c r="S569" s="170"/>
      <c r="T569" s="170"/>
      <c r="U569" s="169"/>
      <c r="V569" s="213"/>
      <c r="W569" s="172"/>
      <c r="X569" s="319"/>
      <c r="Y569" s="192"/>
      <c r="Z569" s="192"/>
      <c r="AA569" s="189"/>
      <c r="AB569" s="170"/>
      <c r="AC569" s="170"/>
      <c r="AD569" s="172"/>
      <c r="AE569" s="189"/>
      <c r="AF569" s="189"/>
      <c r="AG569" s="189"/>
      <c r="AH569" s="194"/>
      <c r="AI569" s="182"/>
      <c r="AJ569" s="9"/>
      <c r="AK569" s="324"/>
      <c r="AL569" s="324"/>
      <c r="AM569" s="324"/>
      <c r="AN569" s="324"/>
      <c r="AO569" s="325"/>
      <c r="AP569" s="326"/>
      <c r="AQ569" s="326"/>
      <c r="AR569" s="172"/>
      <c r="AS569" s="172"/>
      <c r="AT569" s="172"/>
      <c r="AU569" s="320"/>
      <c r="AV569" s="320"/>
      <c r="AW569" s="320"/>
      <c r="AX569" s="320"/>
      <c r="AY569" s="196"/>
      <c r="AZ569" s="170"/>
      <c r="BA569" s="321"/>
      <c r="BB569" s="191"/>
      <c r="BC569" s="75"/>
      <c r="BD569" s="75"/>
      <c r="BE569" s="171"/>
      <c r="BF569" s="327"/>
      <c r="BG569" s="198"/>
      <c r="BH569" s="322"/>
      <c r="BI569" s="322"/>
      <c r="BJ569" s="322"/>
      <c r="BK569" s="323"/>
      <c r="BL569" s="198"/>
      <c r="BM569" s="192"/>
      <c r="BN569" s="192"/>
      <c r="BO569" s="228"/>
      <c r="BP569" s="323"/>
      <c r="BQ569" s="229"/>
      <c r="BR569" s="230"/>
      <c r="BS569" s="230"/>
    </row>
    <row r="570" spans="1:71" hidden="1">
      <c r="A570" s="185" t="str">
        <f>D570&amp;B570</f>
        <v/>
      </c>
      <c r="B570" s="317"/>
      <c r="C570" s="318"/>
      <c r="D570" s="319"/>
      <c r="E570" s="236">
        <v>565</v>
      </c>
      <c r="F570" s="170"/>
      <c r="G570" s="167"/>
      <c r="H570" s="172"/>
      <c r="I570" s="172"/>
      <c r="J570" s="252"/>
      <c r="K570" s="252"/>
      <c r="L570" s="189"/>
      <c r="M570" s="252"/>
      <c r="N570" s="252"/>
      <c r="O570" s="172"/>
      <c r="P570" s="172"/>
      <c r="Q570" s="189"/>
      <c r="R570" s="191"/>
      <c r="S570" s="170"/>
      <c r="T570" s="170"/>
      <c r="U570" s="169"/>
      <c r="V570" s="213"/>
      <c r="W570" s="172"/>
      <c r="X570" s="319"/>
      <c r="Y570" s="192"/>
      <c r="Z570" s="192"/>
      <c r="AA570" s="189"/>
      <c r="AB570" s="170"/>
      <c r="AC570" s="170"/>
      <c r="AD570" s="172"/>
      <c r="AE570" s="189"/>
      <c r="AF570" s="189"/>
      <c r="AG570" s="189"/>
      <c r="AH570" s="194"/>
      <c r="AI570" s="182"/>
      <c r="AJ570" s="9"/>
      <c r="AK570" s="324"/>
      <c r="AL570" s="324"/>
      <c r="AM570" s="324"/>
      <c r="AN570" s="324"/>
      <c r="AO570" s="325"/>
      <c r="AP570" s="326"/>
      <c r="AQ570" s="326"/>
      <c r="AR570" s="172"/>
      <c r="AS570" s="172"/>
      <c r="AT570" s="172"/>
      <c r="AU570" s="320"/>
      <c r="AV570" s="320"/>
      <c r="AW570" s="320"/>
      <c r="AX570" s="320"/>
      <c r="AY570" s="196"/>
      <c r="AZ570" s="170"/>
      <c r="BA570" s="321"/>
      <c r="BB570" s="191"/>
      <c r="BC570" s="75"/>
      <c r="BD570" s="75"/>
      <c r="BE570" s="171"/>
      <c r="BF570" s="327"/>
      <c r="BG570" s="198"/>
      <c r="BH570" s="322"/>
      <c r="BI570" s="322"/>
      <c r="BJ570" s="322"/>
      <c r="BK570" s="323"/>
      <c r="BL570" s="198"/>
      <c r="BM570" s="192"/>
      <c r="BN570" s="192"/>
      <c r="BO570" s="228"/>
      <c r="BP570" s="323"/>
      <c r="BQ570" s="229"/>
      <c r="BR570" s="230"/>
      <c r="BS570" s="230"/>
    </row>
    <row r="571" spans="1:71" hidden="1">
      <c r="A571" s="185" t="str">
        <f>D571&amp;B571</f>
        <v/>
      </c>
      <c r="B571" s="317"/>
      <c r="C571" s="318"/>
      <c r="D571" s="319"/>
      <c r="E571" s="236">
        <v>566</v>
      </c>
      <c r="F571" s="170"/>
      <c r="G571" s="167"/>
      <c r="H571" s="172"/>
      <c r="I571" s="172"/>
      <c r="J571" s="252"/>
      <c r="K571" s="252"/>
      <c r="L571" s="189"/>
      <c r="M571" s="252"/>
      <c r="N571" s="252"/>
      <c r="O571" s="172"/>
      <c r="P571" s="172"/>
      <c r="Q571" s="189"/>
      <c r="R571" s="191"/>
      <c r="S571" s="170"/>
      <c r="T571" s="170"/>
      <c r="U571" s="169"/>
      <c r="V571" s="213"/>
      <c r="W571" s="172"/>
      <c r="X571" s="319"/>
      <c r="Y571" s="192"/>
      <c r="Z571" s="192"/>
      <c r="AA571" s="189"/>
      <c r="AB571" s="170"/>
      <c r="AC571" s="170"/>
      <c r="AD571" s="172"/>
      <c r="AE571" s="189"/>
      <c r="AF571" s="189"/>
      <c r="AG571" s="189"/>
      <c r="AH571" s="194"/>
      <c r="AI571" s="182"/>
      <c r="AJ571" s="9"/>
      <c r="AK571" s="324"/>
      <c r="AL571" s="324"/>
      <c r="AM571" s="324"/>
      <c r="AN571" s="324"/>
      <c r="AO571" s="325"/>
      <c r="AP571" s="326"/>
      <c r="AQ571" s="326"/>
      <c r="AR571" s="172"/>
      <c r="AS571" s="172"/>
      <c r="AT571" s="172"/>
      <c r="AU571" s="320"/>
      <c r="AV571" s="320"/>
      <c r="AW571" s="320"/>
      <c r="AX571" s="320"/>
      <c r="AY571" s="196"/>
      <c r="AZ571" s="170"/>
      <c r="BA571" s="321"/>
      <c r="BB571" s="191"/>
      <c r="BC571" s="75"/>
      <c r="BD571" s="75"/>
      <c r="BE571" s="171"/>
      <c r="BF571" s="327"/>
      <c r="BG571" s="198"/>
      <c r="BH571" s="322"/>
      <c r="BI571" s="322"/>
      <c r="BJ571" s="322"/>
      <c r="BK571" s="323"/>
      <c r="BL571" s="198"/>
      <c r="BM571" s="192"/>
      <c r="BN571" s="192"/>
      <c r="BO571" s="228"/>
      <c r="BP571" s="323"/>
      <c r="BQ571" s="229"/>
      <c r="BR571" s="230"/>
      <c r="BS571" s="230"/>
    </row>
    <row r="572" spans="1:71" hidden="1">
      <c r="A572" s="185" t="str">
        <f>D572&amp;B572</f>
        <v/>
      </c>
      <c r="B572" s="317"/>
      <c r="C572" s="318"/>
      <c r="D572" s="319"/>
      <c r="E572" s="236">
        <v>567</v>
      </c>
      <c r="F572" s="170"/>
      <c r="G572" s="167"/>
      <c r="H572" s="172"/>
      <c r="I572" s="172"/>
      <c r="J572" s="252"/>
      <c r="K572" s="252"/>
      <c r="L572" s="189"/>
      <c r="M572" s="252"/>
      <c r="N572" s="252"/>
      <c r="O572" s="172"/>
      <c r="P572" s="172"/>
      <c r="Q572" s="189"/>
      <c r="R572" s="191"/>
      <c r="S572" s="170"/>
      <c r="T572" s="170"/>
      <c r="U572" s="169"/>
      <c r="V572" s="213"/>
      <c r="W572" s="172"/>
      <c r="X572" s="319"/>
      <c r="Y572" s="192"/>
      <c r="Z572" s="192"/>
      <c r="AA572" s="189"/>
      <c r="AB572" s="170"/>
      <c r="AC572" s="170"/>
      <c r="AD572" s="172"/>
      <c r="AE572" s="189"/>
      <c r="AF572" s="189"/>
      <c r="AG572" s="189"/>
      <c r="AH572" s="194"/>
      <c r="AI572" s="182"/>
      <c r="AJ572" s="9"/>
      <c r="AK572" s="324"/>
      <c r="AL572" s="324"/>
      <c r="AM572" s="324"/>
      <c r="AN572" s="324"/>
      <c r="AO572" s="325"/>
      <c r="AP572" s="326"/>
      <c r="AQ572" s="326"/>
      <c r="AR572" s="172"/>
      <c r="AS572" s="172"/>
      <c r="AT572" s="172"/>
      <c r="AU572" s="320"/>
      <c r="AV572" s="320"/>
      <c r="AW572" s="320"/>
      <c r="AX572" s="320"/>
      <c r="AY572" s="196"/>
      <c r="AZ572" s="170"/>
      <c r="BA572" s="321"/>
      <c r="BB572" s="191"/>
      <c r="BC572" s="75"/>
      <c r="BD572" s="75"/>
      <c r="BE572" s="171"/>
      <c r="BF572" s="327"/>
      <c r="BG572" s="198"/>
      <c r="BH572" s="322"/>
      <c r="BI572" s="322"/>
      <c r="BJ572" s="322"/>
      <c r="BK572" s="323"/>
      <c r="BL572" s="198"/>
      <c r="BM572" s="192"/>
      <c r="BN572" s="192"/>
      <c r="BO572" s="228"/>
      <c r="BP572" s="323"/>
      <c r="BQ572" s="229"/>
      <c r="BR572" s="230"/>
      <c r="BS572" s="230"/>
    </row>
    <row r="573" spans="1:71" hidden="1">
      <c r="A573" s="185" t="str">
        <f>D573&amp;B573</f>
        <v/>
      </c>
      <c r="B573" s="317"/>
      <c r="C573" s="318"/>
      <c r="D573" s="319"/>
      <c r="E573" s="236">
        <v>568</v>
      </c>
      <c r="F573" s="170"/>
      <c r="G573" s="167"/>
      <c r="H573" s="172"/>
      <c r="I573" s="172"/>
      <c r="J573" s="252"/>
      <c r="K573" s="252"/>
      <c r="L573" s="189"/>
      <c r="M573" s="252"/>
      <c r="N573" s="252"/>
      <c r="O573" s="172"/>
      <c r="P573" s="172"/>
      <c r="Q573" s="189"/>
      <c r="R573" s="191"/>
      <c r="S573" s="170"/>
      <c r="T573" s="170"/>
      <c r="U573" s="169"/>
      <c r="V573" s="213"/>
      <c r="W573" s="172"/>
      <c r="X573" s="319"/>
      <c r="Y573" s="192"/>
      <c r="Z573" s="192"/>
      <c r="AA573" s="189"/>
      <c r="AB573" s="170"/>
      <c r="AC573" s="170"/>
      <c r="AD573" s="172"/>
      <c r="AE573" s="189"/>
      <c r="AF573" s="189"/>
      <c r="AG573" s="189"/>
      <c r="AH573" s="194"/>
      <c r="AI573" s="182"/>
      <c r="AJ573" s="9"/>
      <c r="AK573" s="324"/>
      <c r="AL573" s="324"/>
      <c r="AM573" s="324"/>
      <c r="AN573" s="324"/>
      <c r="AO573" s="325"/>
      <c r="AP573" s="326"/>
      <c r="AQ573" s="326"/>
      <c r="AR573" s="172"/>
      <c r="AS573" s="172"/>
      <c r="AT573" s="172"/>
      <c r="AU573" s="320"/>
      <c r="AV573" s="320"/>
      <c r="AW573" s="320"/>
      <c r="AX573" s="320"/>
      <c r="AY573" s="196"/>
      <c r="AZ573" s="170"/>
      <c r="BA573" s="321"/>
      <c r="BB573" s="191"/>
      <c r="BC573" s="75"/>
      <c r="BD573" s="75"/>
      <c r="BE573" s="171"/>
      <c r="BF573" s="327"/>
      <c r="BG573" s="198"/>
      <c r="BH573" s="322"/>
      <c r="BI573" s="322"/>
      <c r="BJ573" s="322"/>
      <c r="BK573" s="323"/>
      <c r="BL573" s="198"/>
      <c r="BM573" s="192"/>
      <c r="BN573" s="192"/>
      <c r="BO573" s="228"/>
      <c r="BP573" s="323"/>
      <c r="BQ573" s="229"/>
      <c r="BR573" s="230"/>
      <c r="BS573" s="230"/>
    </row>
    <row r="574" spans="1:71" hidden="1">
      <c r="A574" s="185" t="str">
        <f>D574&amp;B574</f>
        <v/>
      </c>
      <c r="B574" s="317"/>
      <c r="C574" s="318"/>
      <c r="D574" s="319"/>
      <c r="E574" s="236">
        <v>569</v>
      </c>
      <c r="F574" s="170"/>
      <c r="G574" s="167"/>
      <c r="H574" s="172"/>
      <c r="I574" s="172"/>
      <c r="J574" s="252"/>
      <c r="K574" s="252"/>
      <c r="L574" s="189"/>
      <c r="M574" s="252"/>
      <c r="N574" s="252"/>
      <c r="O574" s="172"/>
      <c r="P574" s="172"/>
      <c r="Q574" s="189"/>
      <c r="R574" s="191"/>
      <c r="S574" s="170"/>
      <c r="T574" s="170"/>
      <c r="U574" s="169"/>
      <c r="V574" s="213"/>
      <c r="W574" s="172"/>
      <c r="X574" s="319"/>
      <c r="Y574" s="192"/>
      <c r="Z574" s="192"/>
      <c r="AA574" s="189"/>
      <c r="AB574" s="170"/>
      <c r="AC574" s="170"/>
      <c r="AD574" s="172"/>
      <c r="AE574" s="189"/>
      <c r="AF574" s="189"/>
      <c r="AG574" s="189"/>
      <c r="AH574" s="194"/>
      <c r="AI574" s="182"/>
      <c r="AJ574" s="9"/>
      <c r="AK574" s="324"/>
      <c r="AL574" s="324"/>
      <c r="AM574" s="324"/>
      <c r="AN574" s="324"/>
      <c r="AO574" s="325"/>
      <c r="AP574" s="326"/>
      <c r="AQ574" s="326"/>
      <c r="AR574" s="172"/>
      <c r="AS574" s="172"/>
      <c r="AT574" s="172"/>
      <c r="AU574" s="320"/>
      <c r="AV574" s="320"/>
      <c r="AW574" s="320"/>
      <c r="AX574" s="320"/>
      <c r="AY574" s="196"/>
      <c r="AZ574" s="170"/>
      <c r="BA574" s="321"/>
      <c r="BB574" s="191"/>
      <c r="BC574" s="75"/>
      <c r="BD574" s="75"/>
      <c r="BE574" s="171"/>
      <c r="BF574" s="327"/>
      <c r="BG574" s="198"/>
      <c r="BH574" s="322"/>
      <c r="BI574" s="322"/>
      <c r="BJ574" s="322"/>
      <c r="BK574" s="323"/>
      <c r="BL574" s="198"/>
      <c r="BM574" s="192"/>
      <c r="BN574" s="192"/>
      <c r="BO574" s="228"/>
      <c r="BP574" s="323"/>
      <c r="BQ574" s="229"/>
      <c r="BR574" s="230"/>
      <c r="BS574" s="230"/>
    </row>
    <row r="575" spans="1:71" hidden="1">
      <c r="A575" s="185" t="str">
        <f>D575&amp;B575</f>
        <v/>
      </c>
      <c r="B575" s="317"/>
      <c r="C575" s="318"/>
      <c r="D575" s="319"/>
      <c r="E575" s="236">
        <v>570</v>
      </c>
      <c r="F575" s="170"/>
      <c r="G575" s="167"/>
      <c r="H575" s="172"/>
      <c r="I575" s="172"/>
      <c r="J575" s="252"/>
      <c r="K575" s="252"/>
      <c r="L575" s="189"/>
      <c r="M575" s="252"/>
      <c r="N575" s="252"/>
      <c r="O575" s="172"/>
      <c r="P575" s="172"/>
      <c r="Q575" s="189"/>
      <c r="R575" s="191"/>
      <c r="S575" s="170"/>
      <c r="T575" s="170"/>
      <c r="U575" s="169"/>
      <c r="V575" s="213"/>
      <c r="W575" s="172"/>
      <c r="X575" s="319"/>
      <c r="Y575" s="192"/>
      <c r="Z575" s="192"/>
      <c r="AA575" s="189"/>
      <c r="AB575" s="170"/>
      <c r="AC575" s="170"/>
      <c r="AD575" s="172"/>
      <c r="AE575" s="189"/>
      <c r="AF575" s="189"/>
      <c r="AG575" s="189"/>
      <c r="AH575" s="194"/>
      <c r="AI575" s="182"/>
      <c r="AJ575" s="9"/>
      <c r="AK575" s="324"/>
      <c r="AL575" s="324"/>
      <c r="AM575" s="324"/>
      <c r="AN575" s="324"/>
      <c r="AO575" s="325"/>
      <c r="AP575" s="326"/>
      <c r="AQ575" s="326"/>
      <c r="AR575" s="172"/>
      <c r="AS575" s="172"/>
      <c r="AT575" s="172"/>
      <c r="AU575" s="320"/>
      <c r="AV575" s="320"/>
      <c r="AW575" s="320"/>
      <c r="AX575" s="320"/>
      <c r="AY575" s="196"/>
      <c r="AZ575" s="170"/>
      <c r="BA575" s="321"/>
      <c r="BB575" s="191"/>
      <c r="BC575" s="75"/>
      <c r="BD575" s="75"/>
      <c r="BE575" s="171"/>
      <c r="BF575" s="327"/>
      <c r="BG575" s="198"/>
      <c r="BH575" s="322"/>
      <c r="BI575" s="322"/>
      <c r="BJ575" s="322"/>
      <c r="BK575" s="323"/>
      <c r="BL575" s="198"/>
      <c r="BM575" s="192"/>
      <c r="BN575" s="192"/>
      <c r="BO575" s="228"/>
      <c r="BP575" s="323"/>
      <c r="BQ575" s="229"/>
      <c r="BR575" s="230"/>
      <c r="BS575" s="230"/>
    </row>
    <row r="576" spans="1:71" hidden="1">
      <c r="A576" s="185" t="str">
        <f>D576&amp;B576</f>
        <v/>
      </c>
      <c r="B576" s="317"/>
      <c r="C576" s="318"/>
      <c r="D576" s="319"/>
      <c r="E576" s="236">
        <v>571</v>
      </c>
      <c r="F576" s="170"/>
      <c r="G576" s="167"/>
      <c r="H576" s="172"/>
      <c r="I576" s="172"/>
      <c r="J576" s="252"/>
      <c r="K576" s="252"/>
      <c r="L576" s="189"/>
      <c r="M576" s="252"/>
      <c r="N576" s="252"/>
      <c r="O576" s="172"/>
      <c r="P576" s="172"/>
      <c r="Q576" s="189"/>
      <c r="R576" s="191"/>
      <c r="S576" s="170"/>
      <c r="T576" s="170"/>
      <c r="U576" s="169"/>
      <c r="V576" s="213"/>
      <c r="W576" s="172"/>
      <c r="X576" s="319"/>
      <c r="Y576" s="192"/>
      <c r="Z576" s="192"/>
      <c r="AA576" s="189"/>
      <c r="AB576" s="170"/>
      <c r="AC576" s="170"/>
      <c r="AD576" s="172"/>
      <c r="AE576" s="189"/>
      <c r="AF576" s="189"/>
      <c r="AG576" s="189"/>
      <c r="AH576" s="194"/>
      <c r="AI576" s="182"/>
      <c r="AJ576" s="9"/>
      <c r="AK576" s="324"/>
      <c r="AL576" s="324"/>
      <c r="AM576" s="324"/>
      <c r="AN576" s="324"/>
      <c r="AO576" s="325"/>
      <c r="AP576" s="326"/>
      <c r="AQ576" s="326"/>
      <c r="AR576" s="172"/>
      <c r="AS576" s="172"/>
      <c r="AT576" s="172"/>
      <c r="AU576" s="320"/>
      <c r="AV576" s="320"/>
      <c r="AW576" s="320"/>
      <c r="AX576" s="320"/>
      <c r="AY576" s="196"/>
      <c r="AZ576" s="170"/>
      <c r="BA576" s="321"/>
      <c r="BB576" s="191"/>
      <c r="BC576" s="75"/>
      <c r="BD576" s="75"/>
      <c r="BE576" s="171"/>
      <c r="BF576" s="327"/>
      <c r="BG576" s="198"/>
      <c r="BH576" s="322"/>
      <c r="BI576" s="322"/>
      <c r="BJ576" s="322"/>
      <c r="BK576" s="323"/>
      <c r="BL576" s="198"/>
      <c r="BM576" s="192"/>
      <c r="BN576" s="192"/>
      <c r="BO576" s="228"/>
      <c r="BP576" s="323"/>
      <c r="BQ576" s="229"/>
      <c r="BR576" s="230"/>
      <c r="BS576" s="230"/>
    </row>
    <row r="577" spans="1:71" hidden="1">
      <c r="A577" s="185" t="str">
        <f>D577&amp;B577</f>
        <v/>
      </c>
      <c r="B577" s="317"/>
      <c r="C577" s="318"/>
      <c r="D577" s="319"/>
      <c r="E577" s="236">
        <v>572</v>
      </c>
      <c r="F577" s="170"/>
      <c r="G577" s="167"/>
      <c r="H577" s="172"/>
      <c r="I577" s="172"/>
      <c r="J577" s="252"/>
      <c r="K577" s="252"/>
      <c r="L577" s="189"/>
      <c r="M577" s="252"/>
      <c r="N577" s="252"/>
      <c r="O577" s="172"/>
      <c r="P577" s="172"/>
      <c r="Q577" s="189"/>
      <c r="R577" s="191"/>
      <c r="S577" s="170"/>
      <c r="T577" s="170"/>
      <c r="U577" s="169"/>
      <c r="V577" s="213"/>
      <c r="W577" s="172"/>
      <c r="X577" s="319"/>
      <c r="Y577" s="192"/>
      <c r="Z577" s="192"/>
      <c r="AA577" s="189"/>
      <c r="AB577" s="170"/>
      <c r="AC577" s="170"/>
      <c r="AD577" s="172"/>
      <c r="AE577" s="189"/>
      <c r="AF577" s="189"/>
      <c r="AG577" s="189"/>
      <c r="AH577" s="194"/>
      <c r="AI577" s="182"/>
      <c r="AJ577" s="9"/>
      <c r="AK577" s="324"/>
      <c r="AL577" s="324"/>
      <c r="AM577" s="324"/>
      <c r="AN577" s="324"/>
      <c r="AO577" s="325"/>
      <c r="AP577" s="326"/>
      <c r="AQ577" s="326"/>
      <c r="AR577" s="172"/>
      <c r="AS577" s="172"/>
      <c r="AT577" s="172"/>
      <c r="AU577" s="320"/>
      <c r="AV577" s="320"/>
      <c r="AW577" s="320"/>
      <c r="AX577" s="320"/>
      <c r="AY577" s="196"/>
      <c r="AZ577" s="170"/>
      <c r="BA577" s="321"/>
      <c r="BB577" s="191"/>
      <c r="BC577" s="75"/>
      <c r="BD577" s="75"/>
      <c r="BE577" s="171"/>
      <c r="BF577" s="327"/>
      <c r="BG577" s="198"/>
      <c r="BH577" s="322"/>
      <c r="BI577" s="322"/>
      <c r="BJ577" s="322"/>
      <c r="BK577" s="323"/>
      <c r="BL577" s="198"/>
      <c r="BM577" s="192"/>
      <c r="BN577" s="192"/>
      <c r="BO577" s="228"/>
      <c r="BP577" s="323"/>
      <c r="BQ577" s="229"/>
      <c r="BR577" s="230"/>
      <c r="BS577" s="230"/>
    </row>
    <row r="578" spans="1:71" hidden="1">
      <c r="A578" s="185" t="str">
        <f>D578&amp;B578</f>
        <v/>
      </c>
      <c r="B578" s="317"/>
      <c r="C578" s="318"/>
      <c r="D578" s="319"/>
      <c r="E578" s="236">
        <v>573</v>
      </c>
      <c r="F578" s="170"/>
      <c r="G578" s="167"/>
      <c r="H578" s="172"/>
      <c r="I578" s="172"/>
      <c r="J578" s="252"/>
      <c r="K578" s="252"/>
      <c r="L578" s="189"/>
      <c r="M578" s="252"/>
      <c r="N578" s="252"/>
      <c r="O578" s="172"/>
      <c r="P578" s="172"/>
      <c r="Q578" s="189"/>
      <c r="R578" s="191"/>
      <c r="S578" s="170"/>
      <c r="T578" s="170"/>
      <c r="U578" s="169"/>
      <c r="V578" s="213"/>
      <c r="W578" s="172"/>
      <c r="X578" s="319"/>
      <c r="Y578" s="192"/>
      <c r="Z578" s="192"/>
      <c r="AA578" s="189"/>
      <c r="AB578" s="170"/>
      <c r="AC578" s="170"/>
      <c r="AD578" s="172"/>
      <c r="AE578" s="189"/>
      <c r="AF578" s="189"/>
      <c r="AG578" s="189"/>
      <c r="AH578" s="194"/>
      <c r="AI578" s="182"/>
      <c r="AJ578" s="9"/>
      <c r="AK578" s="324"/>
      <c r="AL578" s="324"/>
      <c r="AM578" s="324"/>
      <c r="AN578" s="324"/>
      <c r="AO578" s="325"/>
      <c r="AP578" s="326"/>
      <c r="AQ578" s="326"/>
      <c r="AR578" s="172"/>
      <c r="AS578" s="172"/>
      <c r="AT578" s="172"/>
      <c r="AU578" s="320"/>
      <c r="AV578" s="320"/>
      <c r="AW578" s="320"/>
      <c r="AX578" s="320"/>
      <c r="AY578" s="196"/>
      <c r="AZ578" s="170"/>
      <c r="BA578" s="321"/>
      <c r="BB578" s="191"/>
      <c r="BC578" s="75"/>
      <c r="BD578" s="75"/>
      <c r="BE578" s="171"/>
      <c r="BF578" s="327"/>
      <c r="BG578" s="198"/>
      <c r="BH578" s="322"/>
      <c r="BI578" s="322"/>
      <c r="BJ578" s="322"/>
      <c r="BK578" s="323"/>
      <c r="BL578" s="198"/>
      <c r="BM578" s="192"/>
      <c r="BN578" s="192"/>
      <c r="BO578" s="228"/>
      <c r="BP578" s="323"/>
      <c r="BQ578" s="229"/>
      <c r="BR578" s="230"/>
      <c r="BS578" s="230"/>
    </row>
    <row r="579" spans="1:71" hidden="1">
      <c r="A579" s="185" t="str">
        <f>D579&amp;B579</f>
        <v/>
      </c>
      <c r="B579" s="317"/>
      <c r="C579" s="318"/>
      <c r="D579" s="319"/>
      <c r="E579" s="236">
        <v>574</v>
      </c>
      <c r="F579" s="170"/>
      <c r="G579" s="167"/>
      <c r="H579" s="172"/>
      <c r="I579" s="172"/>
      <c r="J579" s="252"/>
      <c r="K579" s="252"/>
      <c r="L579" s="189"/>
      <c r="M579" s="252"/>
      <c r="N579" s="252"/>
      <c r="O579" s="172"/>
      <c r="P579" s="172"/>
      <c r="Q579" s="189"/>
      <c r="R579" s="191"/>
      <c r="S579" s="170"/>
      <c r="T579" s="170"/>
      <c r="U579" s="169"/>
      <c r="V579" s="213"/>
      <c r="W579" s="172"/>
      <c r="X579" s="319"/>
      <c r="Y579" s="192"/>
      <c r="Z579" s="192"/>
      <c r="AA579" s="189"/>
      <c r="AB579" s="170"/>
      <c r="AC579" s="170"/>
      <c r="AD579" s="172"/>
      <c r="AE579" s="189"/>
      <c r="AF579" s="189"/>
      <c r="AG579" s="189"/>
      <c r="AH579" s="194"/>
      <c r="AI579" s="182"/>
      <c r="AJ579" s="9"/>
      <c r="AK579" s="324"/>
      <c r="AL579" s="324"/>
      <c r="AM579" s="324"/>
      <c r="AN579" s="324"/>
      <c r="AO579" s="325"/>
      <c r="AP579" s="326"/>
      <c r="AQ579" s="326"/>
      <c r="AR579" s="172"/>
      <c r="AS579" s="172"/>
      <c r="AT579" s="172"/>
      <c r="AU579" s="320"/>
      <c r="AV579" s="320"/>
      <c r="AW579" s="320"/>
      <c r="AX579" s="320"/>
      <c r="AY579" s="196"/>
      <c r="AZ579" s="170"/>
      <c r="BA579" s="321"/>
      <c r="BB579" s="191"/>
      <c r="BC579" s="75"/>
      <c r="BD579" s="75"/>
      <c r="BE579" s="171"/>
      <c r="BF579" s="327"/>
      <c r="BG579" s="198"/>
      <c r="BH579" s="322"/>
      <c r="BI579" s="322"/>
      <c r="BJ579" s="322"/>
      <c r="BK579" s="323"/>
      <c r="BL579" s="198"/>
      <c r="BM579" s="192"/>
      <c r="BN579" s="192"/>
      <c r="BO579" s="228"/>
      <c r="BP579" s="323"/>
      <c r="BQ579" s="229"/>
      <c r="BR579" s="230"/>
      <c r="BS579" s="230"/>
    </row>
    <row r="580" spans="1:71" hidden="1">
      <c r="A580" s="185" t="str">
        <f>D580&amp;B580</f>
        <v/>
      </c>
      <c r="B580" s="317"/>
      <c r="C580" s="318"/>
      <c r="D580" s="319"/>
      <c r="E580" s="236">
        <v>575</v>
      </c>
      <c r="F580" s="170"/>
      <c r="G580" s="167"/>
      <c r="H580" s="172"/>
      <c r="I580" s="172"/>
      <c r="J580" s="252"/>
      <c r="K580" s="252"/>
      <c r="L580" s="189"/>
      <c r="M580" s="252"/>
      <c r="N580" s="252"/>
      <c r="O580" s="172"/>
      <c r="P580" s="172"/>
      <c r="Q580" s="189"/>
      <c r="R580" s="191"/>
      <c r="S580" s="170"/>
      <c r="T580" s="170"/>
      <c r="U580" s="169"/>
      <c r="V580" s="213"/>
      <c r="W580" s="172"/>
      <c r="X580" s="319"/>
      <c r="Y580" s="192"/>
      <c r="Z580" s="192"/>
      <c r="AA580" s="189"/>
      <c r="AB580" s="170"/>
      <c r="AC580" s="170"/>
      <c r="AD580" s="172"/>
      <c r="AE580" s="189"/>
      <c r="AF580" s="189"/>
      <c r="AG580" s="189"/>
      <c r="AH580" s="194"/>
      <c r="AI580" s="182"/>
      <c r="AJ580" s="9"/>
      <c r="AK580" s="324"/>
      <c r="AL580" s="324"/>
      <c r="AM580" s="324"/>
      <c r="AN580" s="324"/>
      <c r="AO580" s="325"/>
      <c r="AP580" s="326"/>
      <c r="AQ580" s="326"/>
      <c r="AR580" s="172"/>
      <c r="AS580" s="172"/>
      <c r="AT580" s="172"/>
      <c r="AU580" s="320"/>
      <c r="AV580" s="320"/>
      <c r="AW580" s="320"/>
      <c r="AX580" s="320"/>
      <c r="AY580" s="196"/>
      <c r="AZ580" s="170"/>
      <c r="BA580" s="321"/>
      <c r="BB580" s="191"/>
      <c r="BC580" s="75"/>
      <c r="BD580" s="75"/>
      <c r="BE580" s="171"/>
      <c r="BF580" s="327"/>
      <c r="BG580" s="198"/>
      <c r="BH580" s="322"/>
      <c r="BI580" s="322"/>
      <c r="BJ580" s="322"/>
      <c r="BK580" s="323"/>
      <c r="BL580" s="198"/>
      <c r="BM580" s="192"/>
      <c r="BN580" s="192"/>
      <c r="BO580" s="228"/>
      <c r="BP580" s="323"/>
      <c r="BQ580" s="229"/>
      <c r="BR580" s="230"/>
      <c r="BS580" s="230"/>
    </row>
    <row r="581" spans="1:71" hidden="1">
      <c r="A581" s="185" t="str">
        <f>D581&amp;B581</f>
        <v/>
      </c>
      <c r="B581" s="317"/>
      <c r="C581" s="318"/>
      <c r="D581" s="319"/>
      <c r="E581" s="236">
        <v>576</v>
      </c>
      <c r="F581" s="170"/>
      <c r="G581" s="167"/>
      <c r="H581" s="172"/>
      <c r="I581" s="172"/>
      <c r="J581" s="252"/>
      <c r="K581" s="252"/>
      <c r="L581" s="189"/>
      <c r="M581" s="252"/>
      <c r="N581" s="252"/>
      <c r="O581" s="172"/>
      <c r="P581" s="172"/>
      <c r="Q581" s="189"/>
      <c r="R581" s="191"/>
      <c r="S581" s="170"/>
      <c r="T581" s="170"/>
      <c r="U581" s="169"/>
      <c r="V581" s="213"/>
      <c r="W581" s="172"/>
      <c r="X581" s="319"/>
      <c r="Y581" s="192"/>
      <c r="Z581" s="192"/>
      <c r="AA581" s="189"/>
      <c r="AB581" s="170"/>
      <c r="AC581" s="170"/>
      <c r="AD581" s="172"/>
      <c r="AE581" s="189"/>
      <c r="AF581" s="189"/>
      <c r="AG581" s="189"/>
      <c r="AH581" s="194"/>
      <c r="AI581" s="182"/>
      <c r="AJ581" s="9"/>
      <c r="AK581" s="324"/>
      <c r="AL581" s="324"/>
      <c r="AM581" s="324"/>
      <c r="AN581" s="324"/>
      <c r="AO581" s="325"/>
      <c r="AP581" s="326"/>
      <c r="AQ581" s="326"/>
      <c r="AR581" s="172"/>
      <c r="AS581" s="172"/>
      <c r="AT581" s="172"/>
      <c r="AU581" s="320"/>
      <c r="AV581" s="320"/>
      <c r="AW581" s="320"/>
      <c r="AX581" s="320"/>
      <c r="AY581" s="196"/>
      <c r="AZ581" s="170"/>
      <c r="BA581" s="321"/>
      <c r="BB581" s="191"/>
      <c r="BC581" s="75"/>
      <c r="BD581" s="75"/>
      <c r="BE581" s="171"/>
      <c r="BF581" s="327"/>
      <c r="BG581" s="198"/>
      <c r="BH581" s="322"/>
      <c r="BI581" s="322"/>
      <c r="BJ581" s="322"/>
      <c r="BK581" s="323"/>
      <c r="BL581" s="198"/>
      <c r="BM581" s="192"/>
      <c r="BN581" s="192"/>
      <c r="BO581" s="228"/>
      <c r="BP581" s="323"/>
      <c r="BQ581" s="229"/>
      <c r="BR581" s="230"/>
      <c r="BS581" s="230"/>
    </row>
    <row r="582" spans="1:71" hidden="1">
      <c r="A582" s="185" t="str">
        <f>D582&amp;B582</f>
        <v/>
      </c>
      <c r="B582" s="317"/>
      <c r="C582" s="318"/>
      <c r="D582" s="319"/>
      <c r="E582" s="236">
        <v>577</v>
      </c>
      <c r="F582" s="170"/>
      <c r="G582" s="167"/>
      <c r="H582" s="172"/>
      <c r="I582" s="172"/>
      <c r="J582" s="252"/>
      <c r="K582" s="252"/>
      <c r="L582" s="189"/>
      <c r="M582" s="252"/>
      <c r="N582" s="252"/>
      <c r="O582" s="172"/>
      <c r="P582" s="172"/>
      <c r="Q582" s="189"/>
      <c r="R582" s="191"/>
      <c r="S582" s="170"/>
      <c r="T582" s="170"/>
      <c r="U582" s="169"/>
      <c r="V582" s="213"/>
      <c r="W582" s="172"/>
      <c r="X582" s="319"/>
      <c r="Y582" s="192"/>
      <c r="Z582" s="192"/>
      <c r="AA582" s="189"/>
      <c r="AB582" s="170"/>
      <c r="AC582" s="170"/>
      <c r="AD582" s="172"/>
      <c r="AE582" s="189"/>
      <c r="AF582" s="189"/>
      <c r="AG582" s="189"/>
      <c r="AH582" s="194"/>
      <c r="AI582" s="182"/>
      <c r="AJ582" s="9"/>
      <c r="AK582" s="324"/>
      <c r="AL582" s="324"/>
      <c r="AM582" s="324"/>
      <c r="AN582" s="324"/>
      <c r="AO582" s="325"/>
      <c r="AP582" s="326"/>
      <c r="AQ582" s="326"/>
      <c r="AR582" s="172"/>
      <c r="AS582" s="172"/>
      <c r="AT582" s="172"/>
      <c r="AU582" s="320"/>
      <c r="AV582" s="320"/>
      <c r="AW582" s="320"/>
      <c r="AX582" s="320"/>
      <c r="AY582" s="196"/>
      <c r="AZ582" s="170"/>
      <c r="BA582" s="321"/>
      <c r="BB582" s="191"/>
      <c r="BC582" s="75"/>
      <c r="BD582" s="75"/>
      <c r="BE582" s="171"/>
      <c r="BF582" s="327"/>
      <c r="BG582" s="198"/>
      <c r="BH582" s="322"/>
      <c r="BI582" s="322"/>
      <c r="BJ582" s="322"/>
      <c r="BK582" s="323"/>
      <c r="BL582" s="198"/>
      <c r="BM582" s="192"/>
      <c r="BN582" s="192"/>
      <c r="BO582" s="228"/>
      <c r="BP582" s="323"/>
      <c r="BQ582" s="229"/>
      <c r="BR582" s="230"/>
      <c r="BS582" s="230"/>
    </row>
    <row r="583" spans="1:71" hidden="1">
      <c r="A583" s="185" t="str">
        <f>D583&amp;B583</f>
        <v/>
      </c>
      <c r="B583" s="317"/>
      <c r="C583" s="318"/>
      <c r="D583" s="319"/>
      <c r="E583" s="236">
        <v>578</v>
      </c>
      <c r="F583" s="170"/>
      <c r="G583" s="167"/>
      <c r="H583" s="172"/>
      <c r="I583" s="172"/>
      <c r="J583" s="252"/>
      <c r="K583" s="252"/>
      <c r="L583" s="189"/>
      <c r="M583" s="252"/>
      <c r="N583" s="252"/>
      <c r="O583" s="172"/>
      <c r="P583" s="172"/>
      <c r="Q583" s="189"/>
      <c r="R583" s="191"/>
      <c r="S583" s="170"/>
      <c r="T583" s="170"/>
      <c r="U583" s="169"/>
      <c r="V583" s="213"/>
      <c r="W583" s="172"/>
      <c r="X583" s="319"/>
      <c r="Y583" s="192"/>
      <c r="Z583" s="192"/>
      <c r="AA583" s="189"/>
      <c r="AB583" s="170"/>
      <c r="AC583" s="170"/>
      <c r="AD583" s="172"/>
      <c r="AE583" s="189"/>
      <c r="AF583" s="189"/>
      <c r="AG583" s="189"/>
      <c r="AH583" s="194"/>
      <c r="AI583" s="182"/>
      <c r="AJ583" s="9"/>
      <c r="AK583" s="324"/>
      <c r="AL583" s="324"/>
      <c r="AM583" s="324"/>
      <c r="AN583" s="324"/>
      <c r="AO583" s="325"/>
      <c r="AP583" s="326"/>
      <c r="AQ583" s="326"/>
      <c r="AR583" s="172"/>
      <c r="AS583" s="172"/>
      <c r="AT583" s="172"/>
      <c r="AU583" s="320"/>
      <c r="AV583" s="320"/>
      <c r="AW583" s="320"/>
      <c r="AX583" s="320"/>
      <c r="AY583" s="196"/>
      <c r="AZ583" s="170"/>
      <c r="BA583" s="321"/>
      <c r="BB583" s="191"/>
      <c r="BC583" s="75"/>
      <c r="BD583" s="75"/>
      <c r="BE583" s="171"/>
      <c r="BF583" s="327"/>
      <c r="BG583" s="198"/>
      <c r="BH583" s="322"/>
      <c r="BI583" s="322"/>
      <c r="BJ583" s="322"/>
      <c r="BK583" s="323"/>
      <c r="BL583" s="198"/>
      <c r="BM583" s="192"/>
      <c r="BN583" s="192"/>
      <c r="BO583" s="228"/>
      <c r="BP583" s="323"/>
      <c r="BQ583" s="229"/>
      <c r="BR583" s="230"/>
      <c r="BS583" s="230"/>
    </row>
    <row r="584" spans="1:71" hidden="1">
      <c r="A584" s="185" t="str">
        <f>D584&amp;B584</f>
        <v/>
      </c>
      <c r="B584" s="317"/>
      <c r="C584" s="318"/>
      <c r="D584" s="319"/>
      <c r="E584" s="236">
        <v>579</v>
      </c>
      <c r="F584" s="170"/>
      <c r="G584" s="167"/>
      <c r="H584" s="172"/>
      <c r="I584" s="172"/>
      <c r="J584" s="252"/>
      <c r="K584" s="252"/>
      <c r="L584" s="189"/>
      <c r="M584" s="252"/>
      <c r="N584" s="252"/>
      <c r="O584" s="172"/>
      <c r="P584" s="172"/>
      <c r="Q584" s="189"/>
      <c r="R584" s="191"/>
      <c r="S584" s="170"/>
      <c r="T584" s="170"/>
      <c r="U584" s="169"/>
      <c r="V584" s="213"/>
      <c r="W584" s="172"/>
      <c r="X584" s="319"/>
      <c r="Y584" s="192"/>
      <c r="Z584" s="192"/>
      <c r="AA584" s="189"/>
      <c r="AB584" s="170"/>
      <c r="AC584" s="170"/>
      <c r="AD584" s="172"/>
      <c r="AE584" s="189"/>
      <c r="AF584" s="189"/>
      <c r="AG584" s="189"/>
      <c r="AH584" s="194"/>
      <c r="AI584" s="182"/>
      <c r="AJ584" s="9"/>
      <c r="AK584" s="324"/>
      <c r="AL584" s="324"/>
      <c r="AM584" s="324"/>
      <c r="AN584" s="324"/>
      <c r="AO584" s="325"/>
      <c r="AP584" s="326"/>
      <c r="AQ584" s="326"/>
      <c r="AR584" s="172"/>
      <c r="AS584" s="172"/>
      <c r="AT584" s="172"/>
      <c r="AU584" s="320"/>
      <c r="AV584" s="320"/>
      <c r="AW584" s="320"/>
      <c r="AX584" s="320"/>
      <c r="AY584" s="196"/>
      <c r="AZ584" s="170"/>
      <c r="BA584" s="321"/>
      <c r="BB584" s="191"/>
      <c r="BC584" s="75"/>
      <c r="BD584" s="75"/>
      <c r="BE584" s="171"/>
      <c r="BF584" s="327"/>
      <c r="BG584" s="198"/>
      <c r="BH584" s="322"/>
      <c r="BI584" s="322"/>
      <c r="BJ584" s="322"/>
      <c r="BK584" s="323"/>
      <c r="BL584" s="198"/>
      <c r="BM584" s="192"/>
      <c r="BN584" s="192"/>
      <c r="BO584" s="228"/>
      <c r="BP584" s="323"/>
      <c r="BQ584" s="229"/>
      <c r="BR584" s="230"/>
      <c r="BS584" s="230"/>
    </row>
    <row r="585" spans="1:71" hidden="1">
      <c r="A585" s="185" t="str">
        <f>D585&amp;B585</f>
        <v/>
      </c>
      <c r="B585" s="317"/>
      <c r="C585" s="318"/>
      <c r="D585" s="319"/>
      <c r="E585" s="236">
        <v>580</v>
      </c>
      <c r="F585" s="170"/>
      <c r="G585" s="167"/>
      <c r="H585" s="172"/>
      <c r="I585" s="172"/>
      <c r="J585" s="252"/>
      <c r="K585" s="252"/>
      <c r="L585" s="189"/>
      <c r="M585" s="252"/>
      <c r="N585" s="252"/>
      <c r="O585" s="172"/>
      <c r="P585" s="172"/>
      <c r="Q585" s="189"/>
      <c r="R585" s="191"/>
      <c r="S585" s="170"/>
      <c r="T585" s="170"/>
      <c r="U585" s="169"/>
      <c r="V585" s="213"/>
      <c r="W585" s="172"/>
      <c r="X585" s="319"/>
      <c r="Y585" s="192"/>
      <c r="Z585" s="192"/>
      <c r="AA585" s="189"/>
      <c r="AB585" s="170"/>
      <c r="AC585" s="170"/>
      <c r="AD585" s="172"/>
      <c r="AE585" s="189"/>
      <c r="AF585" s="189"/>
      <c r="AG585" s="189"/>
      <c r="AH585" s="194"/>
      <c r="AI585" s="182"/>
      <c r="AJ585" s="9"/>
      <c r="AK585" s="324"/>
      <c r="AL585" s="324"/>
      <c r="AM585" s="324"/>
      <c r="AN585" s="324"/>
      <c r="AO585" s="325"/>
      <c r="AP585" s="326"/>
      <c r="AQ585" s="326"/>
      <c r="AR585" s="172"/>
      <c r="AS585" s="172"/>
      <c r="AT585" s="172"/>
      <c r="AU585" s="320"/>
      <c r="AV585" s="320"/>
      <c r="AW585" s="320"/>
      <c r="AX585" s="320"/>
      <c r="AY585" s="196"/>
      <c r="AZ585" s="170"/>
      <c r="BA585" s="321"/>
      <c r="BB585" s="191"/>
      <c r="BC585" s="75"/>
      <c r="BD585" s="75"/>
      <c r="BE585" s="171"/>
      <c r="BF585" s="327"/>
      <c r="BG585" s="198"/>
      <c r="BH585" s="322"/>
      <c r="BI585" s="322"/>
      <c r="BJ585" s="322"/>
      <c r="BK585" s="323"/>
      <c r="BL585" s="198"/>
      <c r="BM585" s="192"/>
      <c r="BN585" s="192"/>
      <c r="BO585" s="228"/>
      <c r="BP585" s="323"/>
      <c r="BQ585" s="229"/>
      <c r="BR585" s="230"/>
      <c r="BS585" s="230"/>
    </row>
    <row r="586" spans="1:71" hidden="1">
      <c r="A586" s="185" t="str">
        <f>D586&amp;B586</f>
        <v/>
      </c>
      <c r="B586" s="317"/>
      <c r="C586" s="318"/>
      <c r="D586" s="319"/>
      <c r="E586" s="236">
        <v>581</v>
      </c>
      <c r="F586" s="170"/>
      <c r="G586" s="167"/>
      <c r="H586" s="172"/>
      <c r="I586" s="172"/>
      <c r="J586" s="252"/>
      <c r="K586" s="252"/>
      <c r="L586" s="189"/>
      <c r="M586" s="252"/>
      <c r="N586" s="252"/>
      <c r="O586" s="172"/>
      <c r="P586" s="172"/>
      <c r="Q586" s="189"/>
      <c r="R586" s="191"/>
      <c r="S586" s="170"/>
      <c r="T586" s="170"/>
      <c r="U586" s="169"/>
      <c r="V586" s="213"/>
      <c r="W586" s="172"/>
      <c r="X586" s="319"/>
      <c r="Y586" s="192"/>
      <c r="Z586" s="192"/>
      <c r="AA586" s="189"/>
      <c r="AB586" s="170"/>
      <c r="AC586" s="170"/>
      <c r="AD586" s="172"/>
      <c r="AE586" s="189"/>
      <c r="AF586" s="189"/>
      <c r="AG586" s="189"/>
      <c r="AH586" s="194"/>
      <c r="AI586" s="182"/>
      <c r="AJ586" s="9"/>
      <c r="AK586" s="324"/>
      <c r="AL586" s="324"/>
      <c r="AM586" s="324"/>
      <c r="AN586" s="324"/>
      <c r="AO586" s="325"/>
      <c r="AP586" s="326"/>
      <c r="AQ586" s="326"/>
      <c r="AR586" s="172"/>
      <c r="AS586" s="172"/>
      <c r="AT586" s="172"/>
      <c r="AU586" s="320"/>
      <c r="AV586" s="320"/>
      <c r="AW586" s="320"/>
      <c r="AX586" s="320"/>
      <c r="AY586" s="196"/>
      <c r="AZ586" s="170"/>
      <c r="BA586" s="321"/>
      <c r="BB586" s="191"/>
      <c r="BC586" s="75"/>
      <c r="BD586" s="75"/>
      <c r="BE586" s="171"/>
      <c r="BF586" s="327"/>
      <c r="BG586" s="198"/>
      <c r="BH586" s="322"/>
      <c r="BI586" s="322"/>
      <c r="BJ586" s="322"/>
      <c r="BK586" s="323"/>
      <c r="BL586" s="198"/>
      <c r="BM586" s="192"/>
      <c r="BN586" s="192"/>
      <c r="BO586" s="228"/>
      <c r="BP586" s="323"/>
      <c r="BQ586" s="229"/>
      <c r="BR586" s="230"/>
      <c r="BS586" s="230"/>
    </row>
    <row r="587" spans="1:71" hidden="1">
      <c r="A587" s="185" t="str">
        <f>D587&amp;B587</f>
        <v/>
      </c>
      <c r="B587" s="317"/>
      <c r="C587" s="318"/>
      <c r="D587" s="319"/>
      <c r="E587" s="236">
        <v>582</v>
      </c>
      <c r="F587" s="170"/>
      <c r="G587" s="167"/>
      <c r="H587" s="172"/>
      <c r="I587" s="172"/>
      <c r="J587" s="252"/>
      <c r="K587" s="252"/>
      <c r="L587" s="189"/>
      <c r="M587" s="252"/>
      <c r="N587" s="252"/>
      <c r="O587" s="172"/>
      <c r="P587" s="172"/>
      <c r="Q587" s="189"/>
      <c r="R587" s="191"/>
      <c r="S587" s="170"/>
      <c r="T587" s="170"/>
      <c r="U587" s="169"/>
      <c r="V587" s="213"/>
      <c r="W587" s="172"/>
      <c r="X587" s="319"/>
      <c r="Y587" s="192"/>
      <c r="Z587" s="192"/>
      <c r="AA587" s="189"/>
      <c r="AB587" s="170"/>
      <c r="AC587" s="170"/>
      <c r="AD587" s="172"/>
      <c r="AE587" s="189"/>
      <c r="AF587" s="189"/>
      <c r="AG587" s="189"/>
      <c r="AH587" s="194"/>
      <c r="AI587" s="182"/>
      <c r="AJ587" s="9"/>
      <c r="AK587" s="324"/>
      <c r="AL587" s="324"/>
      <c r="AM587" s="324"/>
      <c r="AN587" s="324"/>
      <c r="AO587" s="325"/>
      <c r="AP587" s="326"/>
      <c r="AQ587" s="326"/>
      <c r="AR587" s="172"/>
      <c r="AS587" s="172"/>
      <c r="AT587" s="172"/>
      <c r="AU587" s="320"/>
      <c r="AV587" s="320"/>
      <c r="AW587" s="320"/>
      <c r="AX587" s="320"/>
      <c r="AY587" s="196"/>
      <c r="AZ587" s="170"/>
      <c r="BA587" s="321"/>
      <c r="BB587" s="191"/>
      <c r="BC587" s="75"/>
      <c r="BD587" s="75"/>
      <c r="BE587" s="171"/>
      <c r="BF587" s="327"/>
      <c r="BG587" s="198"/>
      <c r="BH587" s="322"/>
      <c r="BI587" s="322"/>
      <c r="BJ587" s="322"/>
      <c r="BK587" s="323"/>
      <c r="BL587" s="198"/>
      <c r="BM587" s="192"/>
      <c r="BN587" s="192"/>
      <c r="BO587" s="228"/>
      <c r="BP587" s="323"/>
      <c r="BQ587" s="229"/>
      <c r="BR587" s="230"/>
      <c r="BS587" s="230"/>
    </row>
    <row r="588" spans="1:71" hidden="1">
      <c r="A588" s="185" t="str">
        <f>D588&amp;B588</f>
        <v/>
      </c>
      <c r="B588" s="317"/>
      <c r="C588" s="318"/>
      <c r="D588" s="319"/>
      <c r="E588" s="236">
        <v>583</v>
      </c>
      <c r="F588" s="170"/>
      <c r="G588" s="167"/>
      <c r="H588" s="172"/>
      <c r="I588" s="172"/>
      <c r="J588" s="252"/>
      <c r="K588" s="252"/>
      <c r="L588" s="189"/>
      <c r="M588" s="252"/>
      <c r="N588" s="252"/>
      <c r="O588" s="172"/>
      <c r="P588" s="172"/>
      <c r="Q588" s="189"/>
      <c r="R588" s="191"/>
      <c r="S588" s="170"/>
      <c r="T588" s="170"/>
      <c r="U588" s="169"/>
      <c r="V588" s="213"/>
      <c r="W588" s="172"/>
      <c r="X588" s="319"/>
      <c r="Y588" s="192"/>
      <c r="Z588" s="192"/>
      <c r="AA588" s="189"/>
      <c r="AB588" s="170"/>
      <c r="AC588" s="170"/>
      <c r="AD588" s="172"/>
      <c r="AE588" s="189"/>
      <c r="AF588" s="189"/>
      <c r="AG588" s="189"/>
      <c r="AH588" s="194"/>
      <c r="AI588" s="182"/>
      <c r="AJ588" s="9"/>
      <c r="AK588" s="324"/>
      <c r="AL588" s="324"/>
      <c r="AM588" s="324"/>
      <c r="AN588" s="324"/>
      <c r="AO588" s="325"/>
      <c r="AP588" s="326"/>
      <c r="AQ588" s="326"/>
      <c r="AR588" s="172"/>
      <c r="AS588" s="172"/>
      <c r="AT588" s="172"/>
      <c r="AU588" s="320"/>
      <c r="AV588" s="320"/>
      <c r="AW588" s="320"/>
      <c r="AX588" s="320"/>
      <c r="AY588" s="196"/>
      <c r="AZ588" s="170"/>
      <c r="BA588" s="321"/>
      <c r="BB588" s="191"/>
      <c r="BC588" s="75"/>
      <c r="BD588" s="75"/>
      <c r="BE588" s="171"/>
      <c r="BF588" s="327"/>
      <c r="BG588" s="198"/>
      <c r="BH588" s="322"/>
      <c r="BI588" s="322"/>
      <c r="BJ588" s="322"/>
      <c r="BK588" s="323"/>
      <c r="BL588" s="198"/>
      <c r="BM588" s="192"/>
      <c r="BN588" s="192"/>
      <c r="BO588" s="228"/>
      <c r="BP588" s="323"/>
      <c r="BQ588" s="229"/>
      <c r="BR588" s="230"/>
      <c r="BS588" s="230"/>
    </row>
    <row r="589" spans="1:71" hidden="1">
      <c r="A589" s="185" t="str">
        <f>D589&amp;B589</f>
        <v/>
      </c>
      <c r="B589" s="317"/>
      <c r="C589" s="318"/>
      <c r="D589" s="319"/>
      <c r="E589" s="236">
        <v>584</v>
      </c>
      <c r="F589" s="170"/>
      <c r="G589" s="167"/>
      <c r="H589" s="172"/>
      <c r="I589" s="172"/>
      <c r="J589" s="252"/>
      <c r="K589" s="252"/>
      <c r="L589" s="189"/>
      <c r="M589" s="252"/>
      <c r="N589" s="252"/>
      <c r="O589" s="172"/>
      <c r="P589" s="172"/>
      <c r="Q589" s="189"/>
      <c r="R589" s="191"/>
      <c r="S589" s="170"/>
      <c r="T589" s="170"/>
      <c r="U589" s="169"/>
      <c r="V589" s="213"/>
      <c r="W589" s="172"/>
      <c r="X589" s="319"/>
      <c r="Y589" s="192"/>
      <c r="Z589" s="192"/>
      <c r="AA589" s="189"/>
      <c r="AB589" s="170"/>
      <c r="AC589" s="170"/>
      <c r="AD589" s="172"/>
      <c r="AE589" s="189"/>
      <c r="AF589" s="189"/>
      <c r="AG589" s="189"/>
      <c r="AH589" s="194"/>
      <c r="AI589" s="182"/>
      <c r="AJ589" s="9"/>
      <c r="AK589" s="324"/>
      <c r="AL589" s="324"/>
      <c r="AM589" s="324"/>
      <c r="AN589" s="324"/>
      <c r="AO589" s="325"/>
      <c r="AP589" s="326"/>
      <c r="AQ589" s="326"/>
      <c r="AR589" s="172"/>
      <c r="AS589" s="172"/>
      <c r="AT589" s="172"/>
      <c r="AU589" s="320"/>
      <c r="AV589" s="320"/>
      <c r="AW589" s="320"/>
      <c r="AX589" s="320"/>
      <c r="AY589" s="196"/>
      <c r="AZ589" s="170"/>
      <c r="BA589" s="321"/>
      <c r="BB589" s="191"/>
      <c r="BC589" s="75"/>
      <c r="BD589" s="75"/>
      <c r="BE589" s="171"/>
      <c r="BF589" s="327"/>
      <c r="BG589" s="198"/>
      <c r="BH589" s="322"/>
      <c r="BI589" s="322"/>
      <c r="BJ589" s="322"/>
      <c r="BK589" s="323"/>
      <c r="BL589" s="198"/>
      <c r="BM589" s="192"/>
      <c r="BN589" s="192"/>
      <c r="BO589" s="228"/>
      <c r="BP589" s="323"/>
      <c r="BQ589" s="229"/>
      <c r="BR589" s="230"/>
      <c r="BS589" s="230"/>
    </row>
    <row r="590" spans="1:71" hidden="1">
      <c r="A590" s="185" t="str">
        <f>D590&amp;B590</f>
        <v/>
      </c>
      <c r="B590" s="317"/>
      <c r="C590" s="318"/>
      <c r="D590" s="319"/>
      <c r="E590" s="236">
        <v>585</v>
      </c>
      <c r="F590" s="170"/>
      <c r="G590" s="167"/>
      <c r="H590" s="172"/>
      <c r="I590" s="172"/>
      <c r="J590" s="252"/>
      <c r="K590" s="252"/>
      <c r="L590" s="189"/>
      <c r="M590" s="252"/>
      <c r="N590" s="252"/>
      <c r="O590" s="172"/>
      <c r="P590" s="172"/>
      <c r="Q590" s="189"/>
      <c r="R590" s="191"/>
      <c r="S590" s="170"/>
      <c r="T590" s="170"/>
      <c r="U590" s="169"/>
      <c r="V590" s="213"/>
      <c r="W590" s="172"/>
      <c r="X590" s="319"/>
      <c r="Y590" s="192"/>
      <c r="Z590" s="192"/>
      <c r="AA590" s="189"/>
      <c r="AB590" s="170"/>
      <c r="AC590" s="170"/>
      <c r="AD590" s="172"/>
      <c r="AE590" s="189"/>
      <c r="AF590" s="189"/>
      <c r="AG590" s="189"/>
      <c r="AH590" s="194"/>
      <c r="AI590" s="182"/>
      <c r="AJ590" s="9"/>
      <c r="AK590" s="324"/>
      <c r="AL590" s="324"/>
      <c r="AM590" s="324"/>
      <c r="AN590" s="324"/>
      <c r="AO590" s="325"/>
      <c r="AP590" s="326"/>
      <c r="AQ590" s="326"/>
      <c r="AR590" s="172"/>
      <c r="AS590" s="172"/>
      <c r="AT590" s="172"/>
      <c r="AU590" s="320"/>
      <c r="AV590" s="320"/>
      <c r="AW590" s="320"/>
      <c r="AX590" s="320"/>
      <c r="AY590" s="196"/>
      <c r="AZ590" s="170"/>
      <c r="BA590" s="321"/>
      <c r="BB590" s="191"/>
      <c r="BC590" s="75"/>
      <c r="BD590" s="75"/>
      <c r="BE590" s="171"/>
      <c r="BF590" s="327"/>
      <c r="BG590" s="198"/>
      <c r="BH590" s="322"/>
      <c r="BI590" s="322"/>
      <c r="BJ590" s="322"/>
      <c r="BK590" s="323"/>
      <c r="BL590" s="198"/>
      <c r="BM590" s="192"/>
      <c r="BN590" s="192"/>
      <c r="BO590" s="228"/>
      <c r="BP590" s="323"/>
      <c r="BQ590" s="229"/>
      <c r="BR590" s="230"/>
      <c r="BS590" s="230"/>
    </row>
    <row r="591" spans="1:71" hidden="1">
      <c r="A591" s="185" t="str">
        <f>D591&amp;B591</f>
        <v/>
      </c>
      <c r="B591" s="317"/>
      <c r="C591" s="318"/>
      <c r="D591" s="319"/>
      <c r="E591" s="236">
        <v>586</v>
      </c>
      <c r="F591" s="170"/>
      <c r="G591" s="167"/>
      <c r="H591" s="172"/>
      <c r="I591" s="172"/>
      <c r="J591" s="252"/>
      <c r="K591" s="252"/>
      <c r="L591" s="189"/>
      <c r="M591" s="252"/>
      <c r="N591" s="252"/>
      <c r="O591" s="172"/>
      <c r="P591" s="172"/>
      <c r="Q591" s="189"/>
      <c r="R591" s="191"/>
      <c r="S591" s="170"/>
      <c r="T591" s="170"/>
      <c r="U591" s="169"/>
      <c r="V591" s="213"/>
      <c r="W591" s="172"/>
      <c r="X591" s="319"/>
      <c r="Y591" s="192"/>
      <c r="Z591" s="192"/>
      <c r="AA591" s="189"/>
      <c r="AB591" s="170"/>
      <c r="AC591" s="170"/>
      <c r="AD591" s="172"/>
      <c r="AE591" s="189"/>
      <c r="AF591" s="189"/>
      <c r="AG591" s="189"/>
      <c r="AH591" s="194"/>
      <c r="AI591" s="182"/>
      <c r="AJ591" s="9"/>
      <c r="AK591" s="324"/>
      <c r="AL591" s="324"/>
      <c r="AM591" s="324"/>
      <c r="AN591" s="324"/>
      <c r="AO591" s="325"/>
      <c r="AP591" s="326"/>
      <c r="AQ591" s="326"/>
      <c r="AR591" s="172"/>
      <c r="AS591" s="172"/>
      <c r="AT591" s="172"/>
      <c r="AU591" s="320"/>
      <c r="AV591" s="320"/>
      <c r="AW591" s="320"/>
      <c r="AX591" s="320"/>
      <c r="AY591" s="196"/>
      <c r="AZ591" s="170"/>
      <c r="BA591" s="321"/>
      <c r="BB591" s="191"/>
      <c r="BC591" s="75"/>
      <c r="BD591" s="75"/>
      <c r="BE591" s="171"/>
      <c r="BF591" s="327"/>
      <c r="BG591" s="198"/>
      <c r="BH591" s="322"/>
      <c r="BI591" s="322"/>
      <c r="BJ591" s="322"/>
      <c r="BK591" s="323"/>
      <c r="BL591" s="198"/>
      <c r="BM591" s="192"/>
      <c r="BN591" s="192"/>
      <c r="BO591" s="228"/>
      <c r="BP591" s="323"/>
      <c r="BQ591" s="229"/>
      <c r="BR591" s="230"/>
      <c r="BS591" s="230"/>
    </row>
    <row r="592" spans="1:71" hidden="1">
      <c r="A592" s="185" t="str">
        <f>D592&amp;B592</f>
        <v/>
      </c>
      <c r="B592" s="317"/>
      <c r="C592" s="318"/>
      <c r="D592" s="319"/>
      <c r="E592" s="236">
        <v>587</v>
      </c>
      <c r="F592" s="170"/>
      <c r="G592" s="167"/>
      <c r="H592" s="172"/>
      <c r="I592" s="172"/>
      <c r="J592" s="252"/>
      <c r="K592" s="252"/>
      <c r="L592" s="189"/>
      <c r="M592" s="252"/>
      <c r="N592" s="252"/>
      <c r="O592" s="172"/>
      <c r="P592" s="172"/>
      <c r="Q592" s="189"/>
      <c r="R592" s="191"/>
      <c r="S592" s="170"/>
      <c r="T592" s="170"/>
      <c r="U592" s="169"/>
      <c r="V592" s="213"/>
      <c r="W592" s="172"/>
      <c r="X592" s="319"/>
      <c r="Y592" s="192"/>
      <c r="Z592" s="192"/>
      <c r="AA592" s="189"/>
      <c r="AB592" s="170"/>
      <c r="AC592" s="170"/>
      <c r="AD592" s="172"/>
      <c r="AE592" s="189"/>
      <c r="AF592" s="189"/>
      <c r="AG592" s="189"/>
      <c r="AH592" s="194"/>
      <c r="AI592" s="182"/>
      <c r="AJ592" s="9"/>
      <c r="AK592" s="324"/>
      <c r="AL592" s="324"/>
      <c r="AM592" s="324"/>
      <c r="AN592" s="324"/>
      <c r="AO592" s="325"/>
      <c r="AP592" s="326"/>
      <c r="AQ592" s="326"/>
      <c r="AR592" s="172"/>
      <c r="AS592" s="172"/>
      <c r="AT592" s="172"/>
      <c r="AU592" s="320"/>
      <c r="AV592" s="320"/>
      <c r="AW592" s="320"/>
      <c r="AX592" s="320"/>
      <c r="AY592" s="196"/>
      <c r="AZ592" s="170"/>
      <c r="BA592" s="321"/>
      <c r="BB592" s="191"/>
      <c r="BC592" s="75"/>
      <c r="BD592" s="75"/>
      <c r="BE592" s="171"/>
      <c r="BF592" s="327"/>
      <c r="BG592" s="198"/>
      <c r="BH592" s="322"/>
      <c r="BI592" s="322"/>
      <c r="BJ592" s="322"/>
      <c r="BK592" s="323"/>
      <c r="BL592" s="198"/>
      <c r="BM592" s="192"/>
      <c r="BN592" s="192"/>
      <c r="BO592" s="228"/>
      <c r="BP592" s="323"/>
      <c r="BQ592" s="229"/>
      <c r="BR592" s="230"/>
      <c r="BS592" s="230"/>
    </row>
    <row r="593" spans="1:71" hidden="1">
      <c r="A593" s="185" t="str">
        <f>D593&amp;B593</f>
        <v/>
      </c>
      <c r="B593" s="317"/>
      <c r="C593" s="318"/>
      <c r="D593" s="319"/>
      <c r="E593" s="236">
        <v>588</v>
      </c>
      <c r="F593" s="170"/>
      <c r="G593" s="167"/>
      <c r="H593" s="172"/>
      <c r="I593" s="172"/>
      <c r="J593" s="252"/>
      <c r="K593" s="252"/>
      <c r="L593" s="189"/>
      <c r="M593" s="252"/>
      <c r="N593" s="252"/>
      <c r="O593" s="172"/>
      <c r="P593" s="172"/>
      <c r="Q593" s="189"/>
      <c r="R593" s="191"/>
      <c r="S593" s="170"/>
      <c r="T593" s="170"/>
      <c r="U593" s="169"/>
      <c r="V593" s="213"/>
      <c r="W593" s="172"/>
      <c r="X593" s="319"/>
      <c r="Y593" s="192"/>
      <c r="Z593" s="192"/>
      <c r="AA593" s="189"/>
      <c r="AB593" s="170"/>
      <c r="AC593" s="170"/>
      <c r="AD593" s="172"/>
      <c r="AE593" s="189"/>
      <c r="AF593" s="189"/>
      <c r="AG593" s="189"/>
      <c r="AH593" s="194"/>
      <c r="AI593" s="182"/>
      <c r="AJ593" s="9"/>
      <c r="AK593" s="324"/>
      <c r="AL593" s="324"/>
      <c r="AM593" s="324"/>
      <c r="AN593" s="324"/>
      <c r="AO593" s="325"/>
      <c r="AP593" s="326"/>
      <c r="AQ593" s="326"/>
      <c r="AR593" s="172"/>
      <c r="AS593" s="172"/>
      <c r="AT593" s="172"/>
      <c r="AU593" s="320"/>
      <c r="AV593" s="320"/>
      <c r="AW593" s="320"/>
      <c r="AX593" s="320"/>
      <c r="AY593" s="196"/>
      <c r="AZ593" s="170"/>
      <c r="BA593" s="321"/>
      <c r="BB593" s="191"/>
      <c r="BC593" s="75"/>
      <c r="BD593" s="75"/>
      <c r="BE593" s="171"/>
      <c r="BF593" s="327"/>
      <c r="BG593" s="198"/>
      <c r="BH593" s="322"/>
      <c r="BI593" s="322"/>
      <c r="BJ593" s="322"/>
      <c r="BK593" s="323"/>
      <c r="BL593" s="198"/>
      <c r="BM593" s="192"/>
      <c r="BN593" s="192"/>
      <c r="BO593" s="228"/>
      <c r="BP593" s="323"/>
      <c r="BQ593" s="229"/>
      <c r="BR593" s="230"/>
      <c r="BS593" s="230"/>
    </row>
    <row r="594" spans="1:71" hidden="1">
      <c r="A594" s="185" t="str">
        <f>D594&amp;B594</f>
        <v/>
      </c>
      <c r="B594" s="317"/>
      <c r="C594" s="318"/>
      <c r="D594" s="319"/>
      <c r="E594" s="236">
        <v>589</v>
      </c>
      <c r="F594" s="170"/>
      <c r="G594" s="167"/>
      <c r="H594" s="172"/>
      <c r="I594" s="172"/>
      <c r="J594" s="252"/>
      <c r="K594" s="252"/>
      <c r="L594" s="189"/>
      <c r="M594" s="252"/>
      <c r="N594" s="252"/>
      <c r="O594" s="172"/>
      <c r="P594" s="172"/>
      <c r="Q594" s="189"/>
      <c r="R594" s="191"/>
      <c r="S594" s="170"/>
      <c r="T594" s="170"/>
      <c r="U594" s="169"/>
      <c r="V594" s="213"/>
      <c r="W594" s="172"/>
      <c r="X594" s="319"/>
      <c r="Y594" s="192"/>
      <c r="Z594" s="192"/>
      <c r="AA594" s="189"/>
      <c r="AB594" s="170"/>
      <c r="AC594" s="170"/>
      <c r="AD594" s="172"/>
      <c r="AE594" s="189"/>
      <c r="AF594" s="189"/>
      <c r="AG594" s="189"/>
      <c r="AH594" s="194"/>
      <c r="AI594" s="182"/>
      <c r="AJ594" s="9"/>
      <c r="AK594" s="324"/>
      <c r="AL594" s="324"/>
      <c r="AM594" s="324"/>
      <c r="AN594" s="324"/>
      <c r="AO594" s="325"/>
      <c r="AP594" s="326"/>
      <c r="AQ594" s="326"/>
      <c r="AR594" s="172"/>
      <c r="AS594" s="172"/>
      <c r="AT594" s="172"/>
      <c r="AU594" s="320"/>
      <c r="AV594" s="320"/>
      <c r="AW594" s="320"/>
      <c r="AX594" s="320"/>
      <c r="AY594" s="196"/>
      <c r="AZ594" s="170"/>
      <c r="BA594" s="321"/>
      <c r="BB594" s="191"/>
      <c r="BC594" s="75"/>
      <c r="BD594" s="75"/>
      <c r="BE594" s="171"/>
      <c r="BF594" s="327"/>
      <c r="BG594" s="198"/>
      <c r="BH594" s="322"/>
      <c r="BI594" s="322"/>
      <c r="BJ594" s="322"/>
      <c r="BK594" s="323"/>
      <c r="BL594" s="198"/>
      <c r="BM594" s="192"/>
      <c r="BN594" s="192"/>
      <c r="BO594" s="228"/>
      <c r="BP594" s="323"/>
      <c r="BQ594" s="229"/>
      <c r="BR594" s="230"/>
      <c r="BS594" s="230"/>
    </row>
    <row r="595" spans="1:71" hidden="1">
      <c r="A595" s="185" t="str">
        <f>D595&amp;B595</f>
        <v/>
      </c>
      <c r="B595" s="317"/>
      <c r="C595" s="318"/>
      <c r="D595" s="319"/>
      <c r="E595" s="236">
        <v>590</v>
      </c>
      <c r="F595" s="170"/>
      <c r="G595" s="167"/>
      <c r="H595" s="172"/>
      <c r="I595" s="172"/>
      <c r="J595" s="252"/>
      <c r="K595" s="252"/>
      <c r="L595" s="189"/>
      <c r="M595" s="252"/>
      <c r="N595" s="252"/>
      <c r="O595" s="172"/>
      <c r="P595" s="172"/>
      <c r="Q595" s="189"/>
      <c r="R595" s="191"/>
      <c r="S595" s="170"/>
      <c r="T595" s="170"/>
      <c r="U595" s="169"/>
      <c r="V595" s="213"/>
      <c r="W595" s="172"/>
      <c r="X595" s="319"/>
      <c r="Y595" s="192"/>
      <c r="Z595" s="192"/>
      <c r="AA595" s="189"/>
      <c r="AB595" s="170"/>
      <c r="AC595" s="170"/>
      <c r="AD595" s="172"/>
      <c r="AE595" s="189"/>
      <c r="AF595" s="189"/>
      <c r="AG595" s="189"/>
      <c r="AH595" s="194"/>
      <c r="AI595" s="182"/>
      <c r="AJ595" s="9"/>
      <c r="AK595" s="324"/>
      <c r="AL595" s="324"/>
      <c r="AM595" s="324"/>
      <c r="AN595" s="324"/>
      <c r="AO595" s="325"/>
      <c r="AP595" s="326"/>
      <c r="AQ595" s="326"/>
      <c r="AR595" s="172"/>
      <c r="AS595" s="172"/>
      <c r="AT595" s="172"/>
      <c r="AU595" s="320"/>
      <c r="AV595" s="320"/>
      <c r="AW595" s="320"/>
      <c r="AX595" s="320"/>
      <c r="AY595" s="196"/>
      <c r="AZ595" s="170"/>
      <c r="BA595" s="321"/>
      <c r="BB595" s="191"/>
      <c r="BC595" s="75"/>
      <c r="BD595" s="75"/>
      <c r="BE595" s="171"/>
      <c r="BF595" s="327"/>
      <c r="BG595" s="198"/>
      <c r="BH595" s="322"/>
      <c r="BI595" s="322"/>
      <c r="BJ595" s="322"/>
      <c r="BK595" s="323"/>
      <c r="BL595" s="198"/>
      <c r="BM595" s="192"/>
      <c r="BN595" s="192"/>
      <c r="BO595" s="228"/>
      <c r="BP595" s="323"/>
      <c r="BQ595" s="229"/>
      <c r="BR595" s="230"/>
      <c r="BS595" s="230"/>
    </row>
    <row r="596" spans="1:71" hidden="1">
      <c r="A596" s="185" t="str">
        <f>D596&amp;B596</f>
        <v/>
      </c>
      <c r="B596" s="317"/>
      <c r="C596" s="318"/>
      <c r="D596" s="319"/>
      <c r="E596" s="236">
        <v>591</v>
      </c>
      <c r="F596" s="170"/>
      <c r="G596" s="167"/>
      <c r="H596" s="172"/>
      <c r="I596" s="172"/>
      <c r="J596" s="252"/>
      <c r="K596" s="252"/>
      <c r="L596" s="189"/>
      <c r="M596" s="252"/>
      <c r="N596" s="252"/>
      <c r="O596" s="172"/>
      <c r="P596" s="172"/>
      <c r="Q596" s="189"/>
      <c r="R596" s="191"/>
      <c r="S596" s="170"/>
      <c r="T596" s="170"/>
      <c r="U596" s="169"/>
      <c r="V596" s="213"/>
      <c r="W596" s="172"/>
      <c r="X596" s="319"/>
      <c r="Y596" s="192"/>
      <c r="Z596" s="192"/>
      <c r="AA596" s="189"/>
      <c r="AB596" s="170"/>
      <c r="AC596" s="170"/>
      <c r="AD596" s="172"/>
      <c r="AE596" s="189"/>
      <c r="AF596" s="189"/>
      <c r="AG596" s="189"/>
      <c r="AH596" s="194"/>
      <c r="AI596" s="182"/>
      <c r="AJ596" s="9"/>
      <c r="AK596" s="324"/>
      <c r="AL596" s="324"/>
      <c r="AM596" s="324"/>
      <c r="AN596" s="324"/>
      <c r="AO596" s="325"/>
      <c r="AP596" s="326"/>
      <c r="AQ596" s="326"/>
      <c r="AR596" s="172"/>
      <c r="AS596" s="172"/>
      <c r="AT596" s="172"/>
      <c r="AU596" s="320"/>
      <c r="AV596" s="320"/>
      <c r="AW596" s="320"/>
      <c r="AX596" s="320"/>
      <c r="AY596" s="196"/>
      <c r="AZ596" s="170"/>
      <c r="BA596" s="321"/>
      <c r="BB596" s="191"/>
      <c r="BC596" s="75"/>
      <c r="BD596" s="75"/>
      <c r="BE596" s="171"/>
      <c r="BF596" s="327"/>
      <c r="BG596" s="198"/>
      <c r="BH596" s="322"/>
      <c r="BI596" s="322"/>
      <c r="BJ596" s="322"/>
      <c r="BK596" s="323"/>
      <c r="BL596" s="198"/>
      <c r="BM596" s="192"/>
      <c r="BN596" s="192"/>
      <c r="BO596" s="228"/>
      <c r="BP596" s="323"/>
      <c r="BQ596" s="229"/>
      <c r="BR596" s="230"/>
      <c r="BS596" s="230"/>
    </row>
    <row r="597" spans="1:71" hidden="1">
      <c r="A597" s="185" t="str">
        <f>D597&amp;B597</f>
        <v/>
      </c>
      <c r="B597" s="317"/>
      <c r="C597" s="318"/>
      <c r="D597" s="319"/>
      <c r="E597" s="236">
        <v>592</v>
      </c>
      <c r="F597" s="170"/>
      <c r="G597" s="167"/>
      <c r="H597" s="172"/>
      <c r="I597" s="172"/>
      <c r="J597" s="252"/>
      <c r="K597" s="252"/>
      <c r="L597" s="189"/>
      <c r="M597" s="252"/>
      <c r="N597" s="252"/>
      <c r="O597" s="172"/>
      <c r="P597" s="172"/>
      <c r="Q597" s="189"/>
      <c r="R597" s="191"/>
      <c r="S597" s="170"/>
      <c r="T597" s="170"/>
      <c r="U597" s="169"/>
      <c r="V597" s="213"/>
      <c r="W597" s="172"/>
      <c r="X597" s="319"/>
      <c r="Y597" s="192"/>
      <c r="Z597" s="192"/>
      <c r="AA597" s="189"/>
      <c r="AB597" s="170"/>
      <c r="AC597" s="170"/>
      <c r="AD597" s="172"/>
      <c r="AE597" s="189"/>
      <c r="AF597" s="189"/>
      <c r="AG597" s="189"/>
      <c r="AH597" s="194"/>
      <c r="AI597" s="182"/>
      <c r="AJ597" s="9"/>
      <c r="AK597" s="324"/>
      <c r="AL597" s="324"/>
      <c r="AM597" s="324"/>
      <c r="AN597" s="324"/>
      <c r="AO597" s="325"/>
      <c r="AP597" s="326"/>
      <c r="AQ597" s="326"/>
      <c r="AR597" s="172"/>
      <c r="AS597" s="172"/>
      <c r="AT597" s="172"/>
      <c r="AU597" s="320"/>
      <c r="AV597" s="320"/>
      <c r="AW597" s="320"/>
      <c r="AX597" s="320"/>
      <c r="AY597" s="196"/>
      <c r="AZ597" s="170"/>
      <c r="BA597" s="321"/>
      <c r="BB597" s="191"/>
      <c r="BC597" s="75"/>
      <c r="BD597" s="75"/>
      <c r="BE597" s="171"/>
      <c r="BF597" s="327"/>
      <c r="BG597" s="198"/>
      <c r="BH597" s="322"/>
      <c r="BI597" s="322"/>
      <c r="BJ597" s="322"/>
      <c r="BK597" s="323"/>
      <c r="BL597" s="198"/>
      <c r="BM597" s="192"/>
      <c r="BN597" s="192"/>
      <c r="BO597" s="228"/>
      <c r="BP597" s="323"/>
      <c r="BQ597" s="229"/>
      <c r="BR597" s="230"/>
      <c r="BS597" s="230"/>
    </row>
    <row r="598" spans="1:71" hidden="1">
      <c r="A598" s="185" t="str">
        <f>D598&amp;B598</f>
        <v/>
      </c>
      <c r="B598" s="317"/>
      <c r="C598" s="318"/>
      <c r="D598" s="319"/>
      <c r="E598" s="236">
        <v>593</v>
      </c>
      <c r="F598" s="170"/>
      <c r="G598" s="167"/>
      <c r="H598" s="172"/>
      <c r="I598" s="172"/>
      <c r="J598" s="252"/>
      <c r="K598" s="252"/>
      <c r="L598" s="189"/>
      <c r="M598" s="252"/>
      <c r="N598" s="252"/>
      <c r="O598" s="172"/>
      <c r="P598" s="172"/>
      <c r="Q598" s="189"/>
      <c r="R598" s="191"/>
      <c r="S598" s="170"/>
      <c r="T598" s="170"/>
      <c r="U598" s="169"/>
      <c r="V598" s="213"/>
      <c r="W598" s="172"/>
      <c r="X598" s="319"/>
      <c r="Y598" s="192"/>
      <c r="Z598" s="192"/>
      <c r="AA598" s="189"/>
      <c r="AB598" s="170"/>
      <c r="AC598" s="170"/>
      <c r="AD598" s="172"/>
      <c r="AE598" s="189"/>
      <c r="AF598" s="189"/>
      <c r="AG598" s="189"/>
      <c r="AH598" s="194"/>
      <c r="AI598" s="182"/>
      <c r="AJ598" s="9"/>
      <c r="AK598" s="324"/>
      <c r="AL598" s="324"/>
      <c r="AM598" s="324"/>
      <c r="AN598" s="324"/>
      <c r="AO598" s="325"/>
      <c r="AP598" s="326"/>
      <c r="AQ598" s="326"/>
      <c r="AR598" s="172"/>
      <c r="AS598" s="172"/>
      <c r="AT598" s="172"/>
      <c r="AU598" s="320"/>
      <c r="AV598" s="320"/>
      <c r="AW598" s="320"/>
      <c r="AX598" s="320"/>
      <c r="AY598" s="196"/>
      <c r="AZ598" s="170"/>
      <c r="BA598" s="321"/>
      <c r="BB598" s="191"/>
      <c r="BC598" s="75"/>
      <c r="BD598" s="75"/>
      <c r="BE598" s="171"/>
      <c r="BF598" s="327"/>
      <c r="BG598" s="198"/>
      <c r="BH598" s="322"/>
      <c r="BI598" s="322"/>
      <c r="BJ598" s="322"/>
      <c r="BK598" s="323"/>
      <c r="BL598" s="198"/>
      <c r="BM598" s="192"/>
      <c r="BN598" s="192"/>
      <c r="BO598" s="228"/>
      <c r="BP598" s="323"/>
      <c r="BQ598" s="229"/>
      <c r="BR598" s="230"/>
      <c r="BS598" s="230"/>
    </row>
    <row r="599" spans="1:71" hidden="1">
      <c r="A599" s="185" t="str">
        <f>D599&amp;B599</f>
        <v/>
      </c>
      <c r="B599" s="317"/>
      <c r="C599" s="318"/>
      <c r="D599" s="319"/>
      <c r="E599" s="236">
        <v>594</v>
      </c>
      <c r="F599" s="170"/>
      <c r="G599" s="167"/>
      <c r="H599" s="172"/>
      <c r="I599" s="172"/>
      <c r="J599" s="252"/>
      <c r="K599" s="252"/>
      <c r="L599" s="189"/>
      <c r="M599" s="252"/>
      <c r="N599" s="252"/>
      <c r="O599" s="172"/>
      <c r="P599" s="172"/>
      <c r="Q599" s="189"/>
      <c r="R599" s="191"/>
      <c r="S599" s="170"/>
      <c r="T599" s="170"/>
      <c r="U599" s="169"/>
      <c r="V599" s="213"/>
      <c r="W599" s="172"/>
      <c r="X599" s="319"/>
      <c r="Y599" s="192"/>
      <c r="Z599" s="192"/>
      <c r="AA599" s="189"/>
      <c r="AB599" s="170"/>
      <c r="AC599" s="170"/>
      <c r="AD599" s="172"/>
      <c r="AE599" s="189"/>
      <c r="AF599" s="189"/>
      <c r="AG599" s="189"/>
      <c r="AH599" s="194"/>
      <c r="AI599" s="182"/>
      <c r="AJ599" s="9"/>
      <c r="AK599" s="324"/>
      <c r="AL599" s="324"/>
      <c r="AM599" s="324"/>
      <c r="AN599" s="324"/>
      <c r="AO599" s="325"/>
      <c r="AP599" s="326"/>
      <c r="AQ599" s="326"/>
      <c r="AR599" s="172"/>
      <c r="AS599" s="172"/>
      <c r="AT599" s="172"/>
      <c r="AU599" s="320"/>
      <c r="AV599" s="320"/>
      <c r="AW599" s="320"/>
      <c r="AX599" s="320"/>
      <c r="AY599" s="196"/>
      <c r="AZ599" s="170"/>
      <c r="BA599" s="321"/>
      <c r="BB599" s="191"/>
      <c r="BC599" s="75"/>
      <c r="BD599" s="75"/>
      <c r="BE599" s="171"/>
      <c r="BF599" s="327"/>
      <c r="BG599" s="198"/>
      <c r="BH599" s="322"/>
      <c r="BI599" s="322"/>
      <c r="BJ599" s="322"/>
      <c r="BK599" s="323"/>
      <c r="BL599" s="198"/>
      <c r="BM599" s="192"/>
      <c r="BN599" s="192"/>
      <c r="BO599" s="228"/>
      <c r="BP599" s="323"/>
      <c r="BQ599" s="229"/>
      <c r="BR599" s="230"/>
      <c r="BS599" s="230"/>
    </row>
    <row r="600" spans="1:71" hidden="1">
      <c r="A600" s="185" t="str">
        <f>D600&amp;B600</f>
        <v/>
      </c>
      <c r="B600" s="186"/>
      <c r="C600" s="318"/>
      <c r="D600" s="319"/>
      <c r="E600" s="236">
        <v>595</v>
      </c>
      <c r="F600" s="170"/>
      <c r="G600" s="167"/>
      <c r="H600" s="172"/>
      <c r="I600" s="172"/>
      <c r="J600" s="252"/>
      <c r="K600" s="252"/>
      <c r="L600" s="189"/>
      <c r="M600" s="252"/>
      <c r="N600" s="252"/>
      <c r="O600" s="172"/>
      <c r="P600" s="172"/>
      <c r="Q600" s="189"/>
      <c r="R600" s="191"/>
      <c r="S600" s="170"/>
      <c r="T600" s="170"/>
      <c r="U600" s="169"/>
      <c r="V600" s="213"/>
      <c r="W600" s="172"/>
      <c r="X600" s="319"/>
      <c r="Y600" s="192"/>
      <c r="Z600" s="192"/>
      <c r="AA600" s="189"/>
      <c r="AB600" s="170"/>
      <c r="AC600" s="170"/>
      <c r="AD600" s="172"/>
      <c r="AE600" s="189"/>
      <c r="AF600" s="189"/>
      <c r="AG600" s="189"/>
      <c r="AH600" s="194"/>
      <c r="AI600" s="182"/>
      <c r="AJ600" s="9"/>
      <c r="AK600" s="324"/>
      <c r="AL600" s="324"/>
      <c r="AM600" s="324"/>
      <c r="AN600" s="324"/>
      <c r="AO600" s="325"/>
      <c r="AP600" s="326"/>
      <c r="AQ600" s="326"/>
      <c r="AR600" s="172"/>
      <c r="AS600" s="172"/>
      <c r="AT600" s="172"/>
      <c r="AU600" s="320"/>
      <c r="AV600" s="320"/>
      <c r="AW600" s="320"/>
      <c r="AX600" s="320"/>
      <c r="AY600" s="196"/>
      <c r="AZ600" s="170"/>
      <c r="BA600" s="321"/>
      <c r="BB600" s="191"/>
      <c r="BC600" s="75"/>
      <c r="BD600" s="75"/>
      <c r="BE600" s="171"/>
      <c r="BF600" s="327"/>
      <c r="BG600" s="198"/>
      <c r="BH600" s="322"/>
      <c r="BI600" s="322"/>
      <c r="BJ600" s="322"/>
      <c r="BK600" s="323"/>
      <c r="BL600" s="198"/>
      <c r="BM600" s="192"/>
      <c r="BN600" s="192"/>
      <c r="BO600" s="228"/>
      <c r="BP600" s="323"/>
      <c r="BQ600" s="229"/>
      <c r="BR600" s="230"/>
      <c r="BS600" s="230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9:Y324 X308:Y308 V335:Y336 X338:Y338 V339:Y342 Y337 Y334 Y326 V327:Y327 V328:V329 X328:Y329 X309 Y309:Y315 X325:Y325 V326:W326 V310:X313 X343:Y343 V344:Y434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 Z323:AC323 AB333:AC333 Z332:AC332 AB331 AB329:AC329 Z330:AD330 Z315:AD315 Z312:Z314 AC312:AC314 Z311:AC311 AB309:AC309 Z310:AD310 Z321:Z322 AC321:AC322 Z320:AC320 Z316:Z318 Z319:AD319 Z308:Z309 AC335:AC336 Z333 Z338 AC338 Z339:AD342 Z335:Z336 Z327:AD327 Z328:Z329 AA326:AD326 Z344:AD350 Z343 Z353:AD434 AC351:AC352 Z351:Z352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29 W314 W309 W338 W333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X326 V325:W325 V343:W343" name="Range1_11_18"/>
    <protectedRange sqref="Z326 AA325:AD325 AA343:AD343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89" priority="12084" operator="equal">
      <formula>"ERRO"</formula>
    </cfRule>
  </conditionalFormatting>
  <conditionalFormatting sqref="X4 Y1:Z5 Y476:Y551 Y435:Z475">
    <cfRule type="cellIs" dxfId="5888" priority="12073" operator="equal">
      <formula>"OPORTUNIDADE"</formula>
    </cfRule>
  </conditionalFormatting>
  <conditionalFormatting sqref="AZ6:AZ523">
    <cfRule type="expression" dxfId="5887" priority="12068">
      <formula>$BU6=1</formula>
    </cfRule>
  </conditionalFormatting>
  <conditionalFormatting sqref="BQ6:BQ600">
    <cfRule type="cellIs" dxfId="5886" priority="12079" operator="equal">
      <formula>"Produção e Intervalo"</formula>
    </cfRule>
    <cfRule type="cellIs" dxfId="5885" priority="12080" operator="equal">
      <formula>"Aderente"</formula>
    </cfRule>
    <cfRule type="cellIs" dxfId="5884" priority="12081" operator="equal">
      <formula>"Intervalo"</formula>
    </cfRule>
    <cfRule type="cellIs" dxfId="5883" priority="12082" operator="equal">
      <formula>"Produção"</formula>
    </cfRule>
    <cfRule type="cellIs" dxfId="5882" priority="12083" operator="equal">
      <formula>"ERRO"</formula>
    </cfRule>
  </conditionalFormatting>
  <conditionalFormatting sqref="BR6:BS553">
    <cfRule type="cellIs" dxfId="5881" priority="12061" operator="equal">
      <formula>"*"</formula>
    </cfRule>
    <cfRule type="cellIs" dxfId="5880" priority="12062" operator="greaterThanOrEqual">
      <formula>1</formula>
    </cfRule>
    <cfRule type="cellIs" dxfId="5879" priority="12063" operator="lessThan">
      <formula>1</formula>
    </cfRule>
  </conditionalFormatting>
  <conditionalFormatting sqref="X476:X523 Y476:Y551 Y435:Z475">
    <cfRule type="cellIs" dxfId="5878" priority="12009" operator="equal">
      <formula>"NÃO"</formula>
    </cfRule>
    <cfRule type="cellIs" dxfId="5877" priority="12010" operator="equal">
      <formula>"SIM"</formula>
    </cfRule>
  </conditionalFormatting>
  <conditionalFormatting sqref="X476:X523">
    <cfRule type="cellIs" dxfId="5876" priority="12008" operator="equal">
      <formula>"OPORTUNIDADE"</formula>
    </cfRule>
  </conditionalFormatting>
  <conditionalFormatting sqref="Z476:Z523">
    <cfRule type="cellIs" dxfId="5875" priority="12006" operator="equal">
      <formula>"NÃO"</formula>
    </cfRule>
    <cfRule type="cellIs" dxfId="5874" priority="12007" operator="equal">
      <formula>"SIM"</formula>
    </cfRule>
  </conditionalFormatting>
  <conditionalFormatting sqref="Z476:Z523">
    <cfRule type="cellIs" dxfId="5873" priority="12005" operator="equal">
      <formula>"OPORTUNIDADE"</formula>
    </cfRule>
  </conditionalFormatting>
  <conditionalFormatting sqref="Y1048576">
    <cfRule type="cellIs" dxfId="5872" priority="11890" operator="equal">
      <formula>"OPORTUNIDADE"</formula>
    </cfRule>
  </conditionalFormatting>
  <conditionalFormatting sqref="Y1048576">
    <cfRule type="cellIs" dxfId="5871" priority="11888" operator="equal">
      <formula>"NÃO"</formula>
    </cfRule>
    <cfRule type="cellIs" dxfId="5870" priority="11889" operator="equal">
      <formula>"SIM"</formula>
    </cfRule>
  </conditionalFormatting>
  <conditionalFormatting sqref="Z524:Z549">
    <cfRule type="cellIs" dxfId="5869" priority="11625" operator="equal">
      <formula>"OPORTUNIDADE"</formula>
    </cfRule>
  </conditionalFormatting>
  <conditionalFormatting sqref="Z524:Z549">
    <cfRule type="cellIs" dxfId="5868" priority="11623" operator="equal">
      <formula>"NÃO"</formula>
    </cfRule>
    <cfRule type="cellIs" dxfId="5867" priority="11624" operator="equal">
      <formula>"SIM"</formula>
    </cfRule>
  </conditionalFormatting>
  <conditionalFormatting sqref="X550">
    <cfRule type="cellIs" dxfId="5866" priority="11611" operator="equal">
      <formula>"NÃO"</formula>
    </cfRule>
    <cfRule type="cellIs" dxfId="5865" priority="11612" operator="equal">
      <formula>"SIM"</formula>
    </cfRule>
  </conditionalFormatting>
  <conditionalFormatting sqref="X550">
    <cfRule type="cellIs" dxfId="5864" priority="11610" operator="equal">
      <formula>"OPORTUNIDADE"</formula>
    </cfRule>
  </conditionalFormatting>
  <conditionalFormatting sqref="Z550">
    <cfRule type="cellIs" dxfId="5863" priority="11608" operator="equal">
      <formula>"NÃO"</formula>
    </cfRule>
    <cfRule type="cellIs" dxfId="5862" priority="11609" operator="equal">
      <formula>"SIM"</formula>
    </cfRule>
  </conditionalFormatting>
  <conditionalFormatting sqref="Z550">
    <cfRule type="cellIs" dxfId="5861" priority="11607" operator="equal">
      <formula>"OPORTUNIDADE"</formula>
    </cfRule>
  </conditionalFormatting>
  <conditionalFormatting sqref="BI550">
    <cfRule type="iconSet" priority="1161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617">
      <iconSet showValue="0">
        <cfvo type="percent" val="0"/>
        <cfvo type="num" val="1"/>
        <cfvo type="num" val="1" gte="0"/>
      </iconSet>
    </cfRule>
    <cfRule type="iconSet" priority="1161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61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60" priority="1222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59" priority="1079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4:Y337 Y327:Z330 Y307:Z323 Y337:Z434">
    <cfRule type="cellIs" dxfId="5858" priority="10793" operator="equal">
      <formula>"NÃO"</formula>
    </cfRule>
    <cfRule type="cellIs" dxfId="5857" priority="10794" operator="equal">
      <formula>"SIM"</formula>
    </cfRule>
  </conditionalFormatting>
  <conditionalFormatting sqref="BI6:BI523">
    <cfRule type="iconSet" priority="1234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50">
      <iconSet showValue="0">
        <cfvo type="percent" val="0"/>
        <cfvo type="num" val="1"/>
        <cfvo type="num" val="1" gte="0"/>
      </iconSet>
    </cfRule>
    <cfRule type="iconSet" priority="1235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56" priority="12387">
      <formula>$BU498=1</formula>
    </cfRule>
  </conditionalFormatting>
  <conditionalFormatting sqref="BI524:BI549">
    <cfRule type="iconSet" priority="1238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90">
      <iconSet showValue="0">
        <cfvo type="percent" val="0"/>
        <cfvo type="num" val="1"/>
        <cfvo type="num" val="1" gte="0"/>
      </iconSet>
    </cfRule>
    <cfRule type="iconSet" priority="1239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9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9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55" priority="10566" operator="equal">
      <formula>"OPORTUNIDADE"</formula>
    </cfRule>
  </conditionalFormatting>
  <conditionalFormatting sqref="Y6:Z16">
    <cfRule type="cellIs" dxfId="5854" priority="10564" operator="equal">
      <formula>"NÃO"</formula>
    </cfRule>
    <cfRule type="cellIs" dxfId="5853" priority="10565" operator="equal">
      <formula>"SIM"</formula>
    </cfRule>
  </conditionalFormatting>
  <conditionalFormatting sqref="BJ6">
    <cfRule type="iconSet" priority="1056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6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52" priority="10561" operator="equal">
      <formula>"OPORTUNIDADE"</formula>
    </cfRule>
  </conditionalFormatting>
  <conditionalFormatting sqref="Z23">
    <cfRule type="cellIs" dxfId="5851" priority="10559" operator="equal">
      <formula>"NÃO"</formula>
    </cfRule>
    <cfRule type="cellIs" dxfId="5850" priority="10560" operator="equal">
      <formula>"SIM"</formula>
    </cfRule>
  </conditionalFormatting>
  <conditionalFormatting sqref="Z20:Z21">
    <cfRule type="cellIs" dxfId="5849" priority="10555" operator="equal">
      <formula>"OPORTUNIDADE"</formula>
    </cfRule>
  </conditionalFormatting>
  <conditionalFormatting sqref="Z20:Z21">
    <cfRule type="cellIs" dxfId="5848" priority="10553" operator="equal">
      <formula>"NÃO"</formula>
    </cfRule>
    <cfRule type="cellIs" dxfId="5847" priority="10554" operator="equal">
      <formula>"SIM"</formula>
    </cfRule>
  </conditionalFormatting>
  <conditionalFormatting sqref="Z25:Z26">
    <cfRule type="cellIs" dxfId="5846" priority="10549" operator="equal">
      <formula>"OPORTUNIDADE"</formula>
    </cfRule>
  </conditionalFormatting>
  <conditionalFormatting sqref="Z25:Z26">
    <cfRule type="cellIs" dxfId="5845" priority="10547" operator="equal">
      <formula>"NÃO"</formula>
    </cfRule>
    <cfRule type="cellIs" dxfId="5844" priority="10548" operator="equal">
      <formula>"SIM"</formula>
    </cfRule>
  </conditionalFormatting>
  <conditionalFormatting sqref="Z23:Z24">
    <cfRule type="cellIs" dxfId="5843" priority="10546" operator="equal">
      <formula>"OPORTUNIDADE"</formula>
    </cfRule>
  </conditionalFormatting>
  <conditionalFormatting sqref="Z23:Z24">
    <cfRule type="cellIs" dxfId="5842" priority="10544" operator="equal">
      <formula>"NÃO"</formula>
    </cfRule>
    <cfRule type="cellIs" dxfId="5841" priority="10545" operator="equal">
      <formula>"SIM"</formula>
    </cfRule>
  </conditionalFormatting>
  <conditionalFormatting sqref="Z19:Z21">
    <cfRule type="cellIs" dxfId="5840" priority="10543" operator="equal">
      <formula>"OPORTUNIDADE"</formula>
    </cfRule>
  </conditionalFormatting>
  <conditionalFormatting sqref="Z19:Z21">
    <cfRule type="cellIs" dxfId="5839" priority="10541" operator="equal">
      <formula>"NÃO"</formula>
    </cfRule>
    <cfRule type="cellIs" dxfId="5838" priority="10542" operator="equal">
      <formula>"SIM"</formula>
    </cfRule>
  </conditionalFormatting>
  <conditionalFormatting sqref="Y19:Y29">
    <cfRule type="cellIs" dxfId="5837" priority="10540" operator="equal">
      <formula>"OPORTUNIDADE"</formula>
    </cfRule>
  </conditionalFormatting>
  <conditionalFormatting sqref="Y19:Y29">
    <cfRule type="cellIs" dxfId="5836" priority="10538" operator="equal">
      <formula>"NÃO"</formula>
    </cfRule>
    <cfRule type="cellIs" dxfId="5835" priority="10539" operator="equal">
      <formula>"SIM"</formula>
    </cfRule>
  </conditionalFormatting>
  <conditionalFormatting sqref="Z19:Z20">
    <cfRule type="cellIs" dxfId="5834" priority="10537" operator="equal">
      <formula>"OPORTUNIDADE"</formula>
    </cfRule>
  </conditionalFormatting>
  <conditionalFormatting sqref="Z19:Z20">
    <cfRule type="cellIs" dxfId="5833" priority="10535" operator="equal">
      <formula>"NÃO"</formula>
    </cfRule>
    <cfRule type="cellIs" dxfId="5832" priority="10536" operator="equal">
      <formula>"SIM"</formula>
    </cfRule>
  </conditionalFormatting>
  <conditionalFormatting sqref="Y19:Y29">
    <cfRule type="cellIs" dxfId="5831" priority="10534" operator="equal">
      <formula>"OPORTUNIDADE"</formula>
    </cfRule>
  </conditionalFormatting>
  <conditionalFormatting sqref="Y19:Y29">
    <cfRule type="cellIs" dxfId="5830" priority="10532" operator="equal">
      <formula>"NÃO"</formula>
    </cfRule>
    <cfRule type="cellIs" dxfId="5829" priority="10533" operator="equal">
      <formula>"SIM"</formula>
    </cfRule>
  </conditionalFormatting>
  <conditionalFormatting sqref="BP13">
    <cfRule type="iconSet" priority="1053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28" priority="10530" operator="equal">
      <formula>"OPORTUNIDADE"</formula>
    </cfRule>
  </conditionalFormatting>
  <conditionalFormatting sqref="Z28">
    <cfRule type="cellIs" dxfId="5827" priority="10528" operator="equal">
      <formula>"NÃO"</formula>
    </cfRule>
    <cfRule type="cellIs" dxfId="5826" priority="10529" operator="equal">
      <formula>"SIM"</formula>
    </cfRule>
  </conditionalFormatting>
  <conditionalFormatting sqref="Z29">
    <cfRule type="cellIs" dxfId="5825" priority="10524" operator="equal">
      <formula>"OPORTUNIDADE"</formula>
    </cfRule>
  </conditionalFormatting>
  <conditionalFormatting sqref="Z29">
    <cfRule type="cellIs" dxfId="5824" priority="10522" operator="equal">
      <formula>"NÃO"</formula>
    </cfRule>
    <cfRule type="cellIs" dxfId="5823" priority="10523" operator="equal">
      <formula>"SIM"</formula>
    </cfRule>
  </conditionalFormatting>
  <conditionalFormatting sqref="Z27">
    <cfRule type="cellIs" dxfId="5822" priority="10521" operator="equal">
      <formula>"OPORTUNIDADE"</formula>
    </cfRule>
  </conditionalFormatting>
  <conditionalFormatting sqref="Z27">
    <cfRule type="cellIs" dxfId="5821" priority="10519" operator="equal">
      <formula>"NÃO"</formula>
    </cfRule>
    <cfRule type="cellIs" dxfId="5820" priority="10520" operator="equal">
      <formula>"SIM"</formula>
    </cfRule>
  </conditionalFormatting>
  <conditionalFormatting sqref="Z18:Z19">
    <cfRule type="cellIs" dxfId="5819" priority="10515" operator="equal">
      <formula>"OPORTUNIDADE"</formula>
    </cfRule>
  </conditionalFormatting>
  <conditionalFormatting sqref="Z18:Z19">
    <cfRule type="cellIs" dxfId="5818" priority="10513" operator="equal">
      <formula>"NÃO"</formula>
    </cfRule>
    <cfRule type="cellIs" dxfId="5817" priority="10514" operator="equal">
      <formula>"SIM"</formula>
    </cfRule>
  </conditionalFormatting>
  <conditionalFormatting sqref="Y18:Y29">
    <cfRule type="cellIs" dxfId="5816" priority="10512" operator="equal">
      <formula>"OPORTUNIDADE"</formula>
    </cfRule>
  </conditionalFormatting>
  <conditionalFormatting sqref="Y18:Y29">
    <cfRule type="cellIs" dxfId="5815" priority="10510" operator="equal">
      <formula>"NÃO"</formula>
    </cfRule>
    <cfRule type="cellIs" dxfId="5814" priority="10511" operator="equal">
      <formula>"SIM"</formula>
    </cfRule>
  </conditionalFormatting>
  <conditionalFormatting sqref="BK6">
    <cfRule type="iconSet" priority="1050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13" priority="10507" operator="equal">
      <formula>"OPORTUNIDADE"</formula>
    </cfRule>
  </conditionalFormatting>
  <conditionalFormatting sqref="Z24">
    <cfRule type="cellIs" dxfId="5812" priority="10505" operator="equal">
      <formula>"NÃO"</formula>
    </cfRule>
    <cfRule type="cellIs" dxfId="5811" priority="10506" operator="equal">
      <formula>"SIM"</formula>
    </cfRule>
  </conditionalFormatting>
  <conditionalFormatting sqref="BP9">
    <cfRule type="iconSet" priority="1050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810" priority="10503" operator="equal">
      <formula>"OPORTUNIDADE"</formula>
    </cfRule>
  </conditionalFormatting>
  <conditionalFormatting sqref="Z25">
    <cfRule type="cellIs" dxfId="5809" priority="10501" operator="equal">
      <formula>"NÃO"</formula>
    </cfRule>
    <cfRule type="cellIs" dxfId="5808" priority="10502" operator="equal">
      <formula>"SIM"</formula>
    </cfRule>
  </conditionalFormatting>
  <conditionalFormatting sqref="Z21">
    <cfRule type="cellIs" dxfId="5807" priority="10497" operator="equal">
      <formula>"OPORTUNIDADE"</formula>
    </cfRule>
  </conditionalFormatting>
  <conditionalFormatting sqref="Z21">
    <cfRule type="cellIs" dxfId="5806" priority="10495" operator="equal">
      <formula>"NÃO"</formula>
    </cfRule>
    <cfRule type="cellIs" dxfId="5805" priority="10496" operator="equal">
      <formula>"SIM"</formula>
    </cfRule>
  </conditionalFormatting>
  <conditionalFormatting sqref="Z22">
    <cfRule type="cellIs" dxfId="5804" priority="10494" operator="equal">
      <formula>"OPORTUNIDADE"</formula>
    </cfRule>
  </conditionalFormatting>
  <conditionalFormatting sqref="Z22">
    <cfRule type="cellIs" dxfId="5803" priority="10492" operator="equal">
      <formula>"NÃO"</formula>
    </cfRule>
    <cfRule type="cellIs" dxfId="5802" priority="10493" operator="equal">
      <formula>"SIM"</formula>
    </cfRule>
  </conditionalFormatting>
  <conditionalFormatting sqref="BJ19">
    <cfRule type="iconSet" priority="104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8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8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801" priority="10480" operator="equal">
      <formula>"OPORTUNIDADE"</formula>
    </cfRule>
  </conditionalFormatting>
  <conditionalFormatting sqref="Z36">
    <cfRule type="cellIs" dxfId="5800" priority="10478" operator="equal">
      <formula>"NÃO"</formula>
    </cfRule>
    <cfRule type="cellIs" dxfId="5799" priority="10479" operator="equal">
      <formula>"SIM"</formula>
    </cfRule>
  </conditionalFormatting>
  <conditionalFormatting sqref="Z36">
    <cfRule type="cellIs" dxfId="5798" priority="10477" operator="equal">
      <formula>"OPORTUNIDADE"</formula>
    </cfRule>
  </conditionalFormatting>
  <conditionalFormatting sqref="Z36">
    <cfRule type="cellIs" dxfId="5797" priority="10475" operator="equal">
      <formula>"NÃO"</formula>
    </cfRule>
    <cfRule type="cellIs" dxfId="5796" priority="10476" operator="equal">
      <formula>"SIM"</formula>
    </cfRule>
  </conditionalFormatting>
  <conditionalFormatting sqref="Z36">
    <cfRule type="cellIs" dxfId="5795" priority="10465" operator="equal">
      <formula>"OPORTUNIDADE"</formula>
    </cfRule>
  </conditionalFormatting>
  <conditionalFormatting sqref="Z36">
    <cfRule type="cellIs" dxfId="5794" priority="10463" operator="equal">
      <formula>"NÃO"</formula>
    </cfRule>
    <cfRule type="cellIs" dxfId="5793" priority="10464" operator="equal">
      <formula>"SIM"</formula>
    </cfRule>
  </conditionalFormatting>
  <conditionalFormatting sqref="Z37:Z38">
    <cfRule type="cellIs" dxfId="5792" priority="10462" operator="equal">
      <formula>"OPORTUNIDADE"</formula>
    </cfRule>
  </conditionalFormatting>
  <conditionalFormatting sqref="Z37:Z38">
    <cfRule type="cellIs" dxfId="5791" priority="10460" operator="equal">
      <formula>"NÃO"</formula>
    </cfRule>
    <cfRule type="cellIs" dxfId="5790" priority="10461" operator="equal">
      <formula>"SIM"</formula>
    </cfRule>
  </conditionalFormatting>
  <conditionalFormatting sqref="BJ18">
    <cfRule type="iconSet" priority="1045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5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89" priority="10451" operator="equal">
      <formula>"OPORTUNIDADE"</formula>
    </cfRule>
  </conditionalFormatting>
  <conditionalFormatting sqref="Z35:Z36">
    <cfRule type="cellIs" dxfId="5788" priority="10449" operator="equal">
      <formula>"NÃO"</formula>
    </cfRule>
    <cfRule type="cellIs" dxfId="5787" priority="10450" operator="equal">
      <formula>"SIM"</formula>
    </cfRule>
  </conditionalFormatting>
  <conditionalFormatting sqref="BK27">
    <cfRule type="iconSet" priority="1044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4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2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86" priority="10426" operator="equal">
      <formula>"OPORTUNIDADE"</formula>
    </cfRule>
  </conditionalFormatting>
  <conditionalFormatting sqref="Z34:Z35">
    <cfRule type="cellIs" dxfId="5785" priority="10424" operator="equal">
      <formula>"NÃO"</formula>
    </cfRule>
    <cfRule type="cellIs" dxfId="5784" priority="10425" operator="equal">
      <formula>"SIM"</formula>
    </cfRule>
  </conditionalFormatting>
  <conditionalFormatting sqref="Z33:Z35">
    <cfRule type="cellIs" dxfId="5783" priority="10423" operator="equal">
      <formula>"OPORTUNIDADE"</formula>
    </cfRule>
  </conditionalFormatting>
  <conditionalFormatting sqref="Z33:Z35">
    <cfRule type="cellIs" dxfId="5782" priority="10421" operator="equal">
      <formula>"NÃO"</formula>
    </cfRule>
    <cfRule type="cellIs" dxfId="5781" priority="10422" operator="equal">
      <formula>"SIM"</formula>
    </cfRule>
  </conditionalFormatting>
  <conditionalFormatting sqref="Z33:Z35">
    <cfRule type="cellIs" dxfId="5780" priority="10417" operator="equal">
      <formula>"OPORTUNIDADE"</formula>
    </cfRule>
  </conditionalFormatting>
  <conditionalFormatting sqref="Z33:Z35">
    <cfRule type="cellIs" dxfId="5779" priority="10415" operator="equal">
      <formula>"NÃO"</formula>
    </cfRule>
    <cfRule type="cellIs" dxfId="5778" priority="10416" operator="equal">
      <formula>"SIM"</formula>
    </cfRule>
  </conditionalFormatting>
  <conditionalFormatting sqref="Z33:Z34">
    <cfRule type="cellIs" dxfId="5777" priority="10411" operator="equal">
      <formula>"OPORTUNIDADE"</formula>
    </cfRule>
  </conditionalFormatting>
  <conditionalFormatting sqref="Z33:Z34">
    <cfRule type="cellIs" dxfId="5776" priority="10409" operator="equal">
      <formula>"NÃO"</formula>
    </cfRule>
    <cfRule type="cellIs" dxfId="5775" priority="10410" operator="equal">
      <formula>"SIM"</formula>
    </cfRule>
  </conditionalFormatting>
  <conditionalFormatting sqref="Y33:Y45">
    <cfRule type="cellIs" dxfId="5774" priority="10405" operator="equal">
      <formula>"OPORTUNIDADE"</formula>
    </cfRule>
  </conditionalFormatting>
  <conditionalFormatting sqref="Y33:Y45">
    <cfRule type="cellIs" dxfId="5773" priority="10403" operator="equal">
      <formula>"NÃO"</formula>
    </cfRule>
    <cfRule type="cellIs" dxfId="5772" priority="10404" operator="equal">
      <formula>"SIM"</formula>
    </cfRule>
  </conditionalFormatting>
  <conditionalFormatting sqref="Y34:Y45">
    <cfRule type="cellIs" dxfId="5771" priority="10402" operator="equal">
      <formula>"OPORTUNIDADE"</formula>
    </cfRule>
  </conditionalFormatting>
  <conditionalFormatting sqref="Y34:Y45">
    <cfRule type="cellIs" dxfId="5770" priority="10400" operator="equal">
      <formula>"NÃO"</formula>
    </cfRule>
    <cfRule type="cellIs" dxfId="5769" priority="10401" operator="equal">
      <formula>"SIM"</formula>
    </cfRule>
  </conditionalFormatting>
  <conditionalFormatting sqref="BK22">
    <cfRule type="iconSet" priority="1039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68" priority="10392" operator="equal">
      <formula>"OPORTUNIDADE"</formula>
    </cfRule>
  </conditionalFormatting>
  <conditionalFormatting sqref="Z42:Z43">
    <cfRule type="cellIs" dxfId="5767" priority="10390" operator="equal">
      <formula>"NÃO"</formula>
    </cfRule>
    <cfRule type="cellIs" dxfId="5766" priority="10391" operator="equal">
      <formula>"SIM"</formula>
    </cfRule>
  </conditionalFormatting>
  <conditionalFormatting sqref="Y46:Y50 Y52:Y60">
    <cfRule type="cellIs" dxfId="5765" priority="10386" operator="equal">
      <formula>"OPORTUNIDADE"</formula>
    </cfRule>
  </conditionalFormatting>
  <conditionalFormatting sqref="Y46:Y50 Y52:Y60">
    <cfRule type="cellIs" dxfId="5764" priority="10384" operator="equal">
      <formula>"NÃO"</formula>
    </cfRule>
    <cfRule type="cellIs" dxfId="5763" priority="10385" operator="equal">
      <formula>"SIM"</formula>
    </cfRule>
  </conditionalFormatting>
  <conditionalFormatting sqref="Z43:Z45">
    <cfRule type="cellIs" dxfId="5762" priority="10377" operator="equal">
      <formula>"OPORTUNIDADE"</formula>
    </cfRule>
  </conditionalFormatting>
  <conditionalFormatting sqref="Z43:Z45">
    <cfRule type="cellIs" dxfId="5761" priority="10375" operator="equal">
      <formula>"NÃO"</formula>
    </cfRule>
    <cfRule type="cellIs" dxfId="5760" priority="10376" operator="equal">
      <formula>"SIM"</formula>
    </cfRule>
  </conditionalFormatting>
  <conditionalFormatting sqref="Z39">
    <cfRule type="cellIs" dxfId="5759" priority="10371" operator="equal">
      <formula>"OPORTUNIDADE"</formula>
    </cfRule>
  </conditionalFormatting>
  <conditionalFormatting sqref="Z39">
    <cfRule type="cellIs" dxfId="5758" priority="10369" operator="equal">
      <formula>"NÃO"</formula>
    </cfRule>
    <cfRule type="cellIs" dxfId="5757" priority="10370" operator="equal">
      <formula>"SIM"</formula>
    </cfRule>
  </conditionalFormatting>
  <conditionalFormatting sqref="Z43:Z44">
    <cfRule type="cellIs" dxfId="5756" priority="10344" operator="equal">
      <formula>"OPORTUNIDADE"</formula>
    </cfRule>
  </conditionalFormatting>
  <conditionalFormatting sqref="Z43:Z44">
    <cfRule type="cellIs" dxfId="5755" priority="10342" operator="equal">
      <formula>"NÃO"</formula>
    </cfRule>
    <cfRule type="cellIs" dxfId="5754" priority="10343" operator="equal">
      <formula>"SIM"</formula>
    </cfRule>
  </conditionalFormatting>
  <conditionalFormatting sqref="Z44:Z46">
    <cfRule type="cellIs" dxfId="5753" priority="10335" operator="equal">
      <formula>"OPORTUNIDADE"</formula>
    </cfRule>
  </conditionalFormatting>
  <conditionalFormatting sqref="Z44:Z46">
    <cfRule type="cellIs" dxfId="5752" priority="10333" operator="equal">
      <formula>"NÃO"</formula>
    </cfRule>
    <cfRule type="cellIs" dxfId="5751" priority="10334" operator="equal">
      <formula>"SIM"</formula>
    </cfRule>
  </conditionalFormatting>
  <conditionalFormatting sqref="BP27">
    <cfRule type="iconSet" priority="1031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50" priority="10313" operator="equal">
      <formula>"OPORTUNIDADE"</formula>
    </cfRule>
  </conditionalFormatting>
  <conditionalFormatting sqref="Y47:Y60">
    <cfRule type="cellIs" dxfId="5749" priority="10311" operator="equal">
      <formula>"NÃO"</formula>
    </cfRule>
    <cfRule type="cellIs" dxfId="5748" priority="10312" operator="equal">
      <formula>"SIM"</formula>
    </cfRule>
  </conditionalFormatting>
  <conditionalFormatting sqref="Z47:Z48">
    <cfRule type="cellIs" dxfId="5747" priority="10310" operator="equal">
      <formula>"OPORTUNIDADE"</formula>
    </cfRule>
  </conditionalFormatting>
  <conditionalFormatting sqref="Z47:Z48">
    <cfRule type="cellIs" dxfId="5746" priority="10308" operator="equal">
      <formula>"NÃO"</formula>
    </cfRule>
    <cfRule type="cellIs" dxfId="5745" priority="10309" operator="equal">
      <formula>"SIM"</formula>
    </cfRule>
  </conditionalFormatting>
  <conditionalFormatting sqref="Z47:Z48">
    <cfRule type="cellIs" dxfId="5744" priority="10307" operator="equal">
      <formula>"OPORTUNIDADE"</formula>
    </cfRule>
  </conditionalFormatting>
  <conditionalFormatting sqref="Z47:Z48">
    <cfRule type="cellIs" dxfId="5743" priority="10305" operator="equal">
      <formula>"NÃO"</formula>
    </cfRule>
    <cfRule type="cellIs" dxfId="5742" priority="10306" operator="equal">
      <formula>"SIM"</formula>
    </cfRule>
  </conditionalFormatting>
  <conditionalFormatting sqref="Y47:Y50 Y52:Y60">
    <cfRule type="cellIs" dxfId="5741" priority="10304" operator="equal">
      <formula>"OPORTUNIDADE"</formula>
    </cfRule>
  </conditionalFormatting>
  <conditionalFormatting sqref="Y47:Y50 Y52:Y60">
    <cfRule type="cellIs" dxfId="5740" priority="10302" operator="equal">
      <formula>"NÃO"</formula>
    </cfRule>
    <cfRule type="cellIs" dxfId="5739" priority="10303" operator="equal">
      <formula>"SIM"</formula>
    </cfRule>
  </conditionalFormatting>
  <conditionalFormatting sqref="Z47">
    <cfRule type="cellIs" dxfId="5738" priority="10301" operator="equal">
      <formula>"OPORTUNIDADE"</formula>
    </cfRule>
  </conditionalFormatting>
  <conditionalFormatting sqref="Z47">
    <cfRule type="cellIs" dxfId="5737" priority="10299" operator="equal">
      <formula>"NÃO"</formula>
    </cfRule>
    <cfRule type="cellIs" dxfId="5736" priority="10300" operator="equal">
      <formula>"SIM"</formula>
    </cfRule>
  </conditionalFormatting>
  <conditionalFormatting sqref="Z47">
    <cfRule type="cellIs" dxfId="5735" priority="10298" operator="equal">
      <formula>"OPORTUNIDADE"</formula>
    </cfRule>
  </conditionalFormatting>
  <conditionalFormatting sqref="Z47">
    <cfRule type="cellIs" dxfId="5734" priority="10296" operator="equal">
      <formula>"NÃO"</formula>
    </cfRule>
    <cfRule type="cellIs" dxfId="5733" priority="10297" operator="equal">
      <formula>"SIM"</formula>
    </cfRule>
  </conditionalFormatting>
  <conditionalFormatting sqref="Z47">
    <cfRule type="cellIs" dxfId="5732" priority="10295" operator="equal">
      <formula>"OPORTUNIDADE"</formula>
    </cfRule>
  </conditionalFormatting>
  <conditionalFormatting sqref="Z47">
    <cfRule type="cellIs" dxfId="5731" priority="10293" operator="equal">
      <formula>"NÃO"</formula>
    </cfRule>
    <cfRule type="cellIs" dxfId="5730" priority="10294" operator="equal">
      <formula>"SIM"</formula>
    </cfRule>
  </conditionalFormatting>
  <conditionalFormatting sqref="Z41">
    <cfRule type="cellIs" dxfId="5729" priority="10289" operator="equal">
      <formula>"OPORTUNIDADE"</formula>
    </cfRule>
  </conditionalFormatting>
  <conditionalFormatting sqref="Z41">
    <cfRule type="cellIs" dxfId="5728" priority="10287" operator="equal">
      <formula>"NÃO"</formula>
    </cfRule>
    <cfRule type="cellIs" dxfId="5727" priority="10288" operator="equal">
      <formula>"SIM"</formula>
    </cfRule>
  </conditionalFormatting>
  <conditionalFormatting sqref="Z41">
    <cfRule type="cellIs" dxfId="5726" priority="10286" operator="equal">
      <formula>"OPORTUNIDADE"</formula>
    </cfRule>
  </conditionalFormatting>
  <conditionalFormatting sqref="Z41">
    <cfRule type="cellIs" dxfId="5725" priority="10284" operator="equal">
      <formula>"NÃO"</formula>
    </cfRule>
    <cfRule type="cellIs" dxfId="5724" priority="10285" operator="equal">
      <formula>"SIM"</formula>
    </cfRule>
  </conditionalFormatting>
  <conditionalFormatting sqref="Z40">
    <cfRule type="cellIs" dxfId="5723" priority="10280" operator="equal">
      <formula>"OPORTUNIDADE"</formula>
    </cfRule>
  </conditionalFormatting>
  <conditionalFormatting sqref="Z40">
    <cfRule type="cellIs" dxfId="5722" priority="10278" operator="equal">
      <formula>"NÃO"</formula>
    </cfRule>
    <cfRule type="cellIs" dxfId="5721" priority="10279" operator="equal">
      <formula>"SIM"</formula>
    </cfRule>
  </conditionalFormatting>
  <conditionalFormatting sqref="Z40">
    <cfRule type="cellIs" dxfId="5720" priority="10277" operator="equal">
      <formula>"OPORTUNIDADE"</formula>
    </cfRule>
  </conditionalFormatting>
  <conditionalFormatting sqref="Z40">
    <cfRule type="cellIs" dxfId="5719" priority="10275" operator="equal">
      <formula>"NÃO"</formula>
    </cfRule>
    <cfRule type="cellIs" dxfId="5718" priority="10276" operator="equal">
      <formula>"SIM"</formula>
    </cfRule>
  </conditionalFormatting>
  <conditionalFormatting sqref="Z40">
    <cfRule type="cellIs" dxfId="5717" priority="10274" operator="equal">
      <formula>"OPORTUNIDADE"</formula>
    </cfRule>
  </conditionalFormatting>
  <conditionalFormatting sqref="Z40">
    <cfRule type="cellIs" dxfId="5716" priority="10272" operator="equal">
      <formula>"NÃO"</formula>
    </cfRule>
    <cfRule type="cellIs" dxfId="5715" priority="10273" operator="equal">
      <formula>"SIM"</formula>
    </cfRule>
  </conditionalFormatting>
  <conditionalFormatting sqref="BP23">
    <cfRule type="iconSet" priority="1027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7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14" priority="10269" operator="equal">
      <formula>"OPORTUNIDADE"</formula>
    </cfRule>
  </conditionalFormatting>
  <conditionalFormatting sqref="Z45">
    <cfRule type="cellIs" dxfId="5713" priority="10267" operator="equal">
      <formula>"NÃO"</formula>
    </cfRule>
    <cfRule type="cellIs" dxfId="5712" priority="10268" operator="equal">
      <formula>"SIM"</formula>
    </cfRule>
  </conditionalFormatting>
  <conditionalFormatting sqref="BJ35:BK35">
    <cfRule type="iconSet" priority="1026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6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6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6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324 BJ326:BJ330 BJ332:BJ523">
    <cfRule type="iconSet" priority="1239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711" priority="10262" operator="equal">
      <formula>"OPORTUNIDADE"</formula>
    </cfRule>
  </conditionalFormatting>
  <conditionalFormatting sqref="Z47:Z49">
    <cfRule type="cellIs" dxfId="5710" priority="10260" operator="equal">
      <formula>"NÃO"</formula>
    </cfRule>
    <cfRule type="cellIs" dxfId="5709" priority="10261" operator="equal">
      <formula>"SIM"</formula>
    </cfRule>
  </conditionalFormatting>
  <conditionalFormatting sqref="Z47:Z49">
    <cfRule type="cellIs" dxfId="5708" priority="10259" operator="equal">
      <formula>"OPORTUNIDADE"</formula>
    </cfRule>
  </conditionalFormatting>
  <conditionalFormatting sqref="Z47:Z49">
    <cfRule type="cellIs" dxfId="5707" priority="10257" operator="equal">
      <formula>"NÃO"</formula>
    </cfRule>
    <cfRule type="cellIs" dxfId="5706" priority="10258" operator="equal">
      <formula>"SIM"</formula>
    </cfRule>
  </conditionalFormatting>
  <conditionalFormatting sqref="Z47:Z49">
    <cfRule type="cellIs" dxfId="5705" priority="10256" operator="equal">
      <formula>"OPORTUNIDADE"</formula>
    </cfRule>
  </conditionalFormatting>
  <conditionalFormatting sqref="Z47:Z49">
    <cfRule type="cellIs" dxfId="5704" priority="10254" operator="equal">
      <formula>"NÃO"</formula>
    </cfRule>
    <cfRule type="cellIs" dxfId="5703" priority="10255" operator="equal">
      <formula>"SIM"</formula>
    </cfRule>
  </conditionalFormatting>
  <conditionalFormatting sqref="Z47:Z49">
    <cfRule type="cellIs" dxfId="5702" priority="10253" operator="equal">
      <formula>"OPORTUNIDADE"</formula>
    </cfRule>
  </conditionalFormatting>
  <conditionalFormatting sqref="Z47:Z49">
    <cfRule type="cellIs" dxfId="5701" priority="10251" operator="equal">
      <formula>"NÃO"</formula>
    </cfRule>
    <cfRule type="cellIs" dxfId="5700" priority="10252" operator="equal">
      <formula>"SIM"</formula>
    </cfRule>
  </conditionalFormatting>
  <conditionalFormatting sqref="Z49">
    <cfRule type="cellIs" dxfId="5699" priority="10244" operator="equal">
      <formula>"OPORTUNIDADE"</formula>
    </cfRule>
  </conditionalFormatting>
  <conditionalFormatting sqref="Z49">
    <cfRule type="cellIs" dxfId="5698" priority="10242" operator="equal">
      <formula>"NÃO"</formula>
    </cfRule>
    <cfRule type="cellIs" dxfId="5697" priority="10243" operator="equal">
      <formula>"SIM"</formula>
    </cfRule>
  </conditionalFormatting>
  <conditionalFormatting sqref="Z49">
    <cfRule type="cellIs" dxfId="5696" priority="10241" operator="equal">
      <formula>"OPORTUNIDADE"</formula>
    </cfRule>
  </conditionalFormatting>
  <conditionalFormatting sqref="Z49">
    <cfRule type="cellIs" dxfId="5695" priority="10239" operator="equal">
      <formula>"NÃO"</formula>
    </cfRule>
    <cfRule type="cellIs" dxfId="5694" priority="10240" operator="equal">
      <formula>"SIM"</formula>
    </cfRule>
  </conditionalFormatting>
  <conditionalFormatting sqref="Z49">
    <cfRule type="cellIs" dxfId="5693" priority="10238" operator="equal">
      <formula>"OPORTUNIDADE"</formula>
    </cfRule>
  </conditionalFormatting>
  <conditionalFormatting sqref="Z49">
    <cfRule type="cellIs" dxfId="5692" priority="10236" operator="equal">
      <formula>"NÃO"</formula>
    </cfRule>
    <cfRule type="cellIs" dxfId="5691" priority="10237" operator="equal">
      <formula>"SIM"</formula>
    </cfRule>
  </conditionalFormatting>
  <conditionalFormatting sqref="Z49">
    <cfRule type="cellIs" dxfId="5690" priority="10235" operator="equal">
      <formula>"OPORTUNIDADE"</formula>
    </cfRule>
  </conditionalFormatting>
  <conditionalFormatting sqref="Z49">
    <cfRule type="cellIs" dxfId="5689" priority="10233" operator="equal">
      <formula>"NÃO"</formula>
    </cfRule>
    <cfRule type="cellIs" dxfId="5688" priority="10234" operator="equal">
      <formula>"SIM"</formula>
    </cfRule>
  </conditionalFormatting>
  <conditionalFormatting sqref="Z56">
    <cfRule type="cellIs" dxfId="5687" priority="10220" operator="equal">
      <formula>"OPORTUNIDADE"</formula>
    </cfRule>
  </conditionalFormatting>
  <conditionalFormatting sqref="Z56">
    <cfRule type="cellIs" dxfId="5686" priority="10218" operator="equal">
      <formula>"NÃO"</formula>
    </cfRule>
    <cfRule type="cellIs" dxfId="5685" priority="10219" operator="equal">
      <formula>"SIM"</formula>
    </cfRule>
  </conditionalFormatting>
  <conditionalFormatting sqref="Z56">
    <cfRule type="cellIs" dxfId="5684" priority="10217" operator="equal">
      <formula>"OPORTUNIDADE"</formula>
    </cfRule>
  </conditionalFormatting>
  <conditionalFormatting sqref="Z56">
    <cfRule type="cellIs" dxfId="5683" priority="10215" operator="equal">
      <formula>"NÃO"</formula>
    </cfRule>
    <cfRule type="cellIs" dxfId="5682" priority="10216" operator="equal">
      <formula>"SIM"</formula>
    </cfRule>
  </conditionalFormatting>
  <conditionalFormatting sqref="Z56">
    <cfRule type="cellIs" dxfId="5681" priority="10214" operator="equal">
      <formula>"OPORTUNIDADE"</formula>
    </cfRule>
  </conditionalFormatting>
  <conditionalFormatting sqref="Z56">
    <cfRule type="cellIs" dxfId="5680" priority="10212" operator="equal">
      <formula>"NÃO"</formula>
    </cfRule>
    <cfRule type="cellIs" dxfId="5679" priority="10213" operator="equal">
      <formula>"SIM"</formula>
    </cfRule>
  </conditionalFormatting>
  <conditionalFormatting sqref="Z58">
    <cfRule type="cellIs" dxfId="5678" priority="10208" operator="equal">
      <formula>"OPORTUNIDADE"</formula>
    </cfRule>
  </conditionalFormatting>
  <conditionalFormatting sqref="Z58">
    <cfRule type="cellIs" dxfId="5677" priority="10206" operator="equal">
      <formula>"NÃO"</formula>
    </cfRule>
    <cfRule type="cellIs" dxfId="5676" priority="10207" operator="equal">
      <formula>"SIM"</formula>
    </cfRule>
  </conditionalFormatting>
  <conditionalFormatting sqref="Z58">
    <cfRule type="cellIs" dxfId="5675" priority="10205" operator="equal">
      <formula>"OPORTUNIDADE"</formula>
    </cfRule>
  </conditionalFormatting>
  <conditionalFormatting sqref="Z58">
    <cfRule type="cellIs" dxfId="5674" priority="10203" operator="equal">
      <formula>"NÃO"</formula>
    </cfRule>
    <cfRule type="cellIs" dxfId="5673" priority="10204" operator="equal">
      <formula>"SIM"</formula>
    </cfRule>
  </conditionalFormatting>
  <conditionalFormatting sqref="Z57">
    <cfRule type="cellIs" dxfId="5672" priority="10190" operator="equal">
      <formula>"OPORTUNIDADE"</formula>
    </cfRule>
  </conditionalFormatting>
  <conditionalFormatting sqref="Z57">
    <cfRule type="cellIs" dxfId="5671" priority="10188" operator="equal">
      <formula>"NÃO"</formula>
    </cfRule>
    <cfRule type="cellIs" dxfId="5670" priority="10189" operator="equal">
      <formula>"SIM"</formula>
    </cfRule>
  </conditionalFormatting>
  <conditionalFormatting sqref="BP45">
    <cfRule type="iconSet" priority="1018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69" priority="10185" operator="equal">
      <formula>"OPORTUNIDADE"</formula>
    </cfRule>
  </conditionalFormatting>
  <conditionalFormatting sqref="Y66">
    <cfRule type="cellIs" dxfId="5668" priority="10183" operator="equal">
      <formula>"NÃO"</formula>
    </cfRule>
    <cfRule type="cellIs" dxfId="5667" priority="10184" operator="equal">
      <formula>"SIM"</formula>
    </cfRule>
  </conditionalFormatting>
  <conditionalFormatting sqref="Z66">
    <cfRule type="cellIs" dxfId="5666" priority="10182" operator="equal">
      <formula>"OPORTUNIDADE"</formula>
    </cfRule>
  </conditionalFormatting>
  <conditionalFormatting sqref="Z66">
    <cfRule type="cellIs" dxfId="5665" priority="10180" operator="equal">
      <formula>"NÃO"</formula>
    </cfRule>
    <cfRule type="cellIs" dxfId="5664" priority="10181" operator="equal">
      <formula>"SIM"</formula>
    </cfRule>
  </conditionalFormatting>
  <conditionalFormatting sqref="Z51">
    <cfRule type="cellIs" dxfId="5663" priority="10179" operator="equal">
      <formula>"OPORTUNIDADE"</formula>
    </cfRule>
  </conditionalFormatting>
  <conditionalFormatting sqref="Z51">
    <cfRule type="cellIs" dxfId="5662" priority="10177" operator="equal">
      <formula>"NÃO"</formula>
    </cfRule>
    <cfRule type="cellIs" dxfId="5661" priority="10178" operator="equal">
      <formula>"SIM"</formula>
    </cfRule>
  </conditionalFormatting>
  <conditionalFormatting sqref="Z51">
    <cfRule type="cellIs" dxfId="5660" priority="10176" operator="equal">
      <formula>"OPORTUNIDADE"</formula>
    </cfRule>
  </conditionalFormatting>
  <conditionalFormatting sqref="Z51">
    <cfRule type="cellIs" dxfId="5659" priority="10174" operator="equal">
      <formula>"NÃO"</formula>
    </cfRule>
    <cfRule type="cellIs" dxfId="5658" priority="10175" operator="equal">
      <formula>"SIM"</formula>
    </cfRule>
  </conditionalFormatting>
  <conditionalFormatting sqref="Z51">
    <cfRule type="cellIs" dxfId="5657" priority="10164" operator="equal">
      <formula>"OPORTUNIDADE"</formula>
    </cfRule>
  </conditionalFormatting>
  <conditionalFormatting sqref="Z51">
    <cfRule type="cellIs" dxfId="5656" priority="10162" operator="equal">
      <formula>"NÃO"</formula>
    </cfRule>
    <cfRule type="cellIs" dxfId="5655" priority="10163" operator="equal">
      <formula>"SIM"</formula>
    </cfRule>
  </conditionalFormatting>
  <conditionalFormatting sqref="Z50">
    <cfRule type="cellIs" dxfId="5654" priority="10161" operator="equal">
      <formula>"OPORTUNIDADE"</formula>
    </cfRule>
  </conditionalFormatting>
  <conditionalFormatting sqref="Z50">
    <cfRule type="cellIs" dxfId="5653" priority="10159" operator="equal">
      <formula>"NÃO"</formula>
    </cfRule>
    <cfRule type="cellIs" dxfId="5652" priority="10160" operator="equal">
      <formula>"SIM"</formula>
    </cfRule>
  </conditionalFormatting>
  <conditionalFormatting sqref="Z60">
    <cfRule type="cellIs" dxfId="5651" priority="10146" operator="equal">
      <formula>"OPORTUNIDADE"</formula>
    </cfRule>
  </conditionalFormatting>
  <conditionalFormatting sqref="Z60">
    <cfRule type="cellIs" dxfId="5650" priority="10144" operator="equal">
      <formula>"NÃO"</formula>
    </cfRule>
    <cfRule type="cellIs" dxfId="5649" priority="10145" operator="equal">
      <formula>"SIM"</formula>
    </cfRule>
  </conditionalFormatting>
  <conditionalFormatting sqref="Z60">
    <cfRule type="cellIs" dxfId="5648" priority="10143" operator="equal">
      <formula>"OPORTUNIDADE"</formula>
    </cfRule>
  </conditionalFormatting>
  <conditionalFormatting sqref="Z60">
    <cfRule type="cellIs" dxfId="5647" priority="10141" operator="equal">
      <formula>"NÃO"</formula>
    </cfRule>
    <cfRule type="cellIs" dxfId="5646" priority="10142" operator="equal">
      <formula>"SIM"</formula>
    </cfRule>
  </conditionalFormatting>
  <conditionalFormatting sqref="Z60">
    <cfRule type="cellIs" dxfId="5645" priority="10140" operator="equal">
      <formula>"OPORTUNIDADE"</formula>
    </cfRule>
  </conditionalFormatting>
  <conditionalFormatting sqref="Z60">
    <cfRule type="cellIs" dxfId="5644" priority="10138" operator="equal">
      <formula>"NÃO"</formula>
    </cfRule>
    <cfRule type="cellIs" dxfId="5643" priority="10139" operator="equal">
      <formula>"SIM"</formula>
    </cfRule>
  </conditionalFormatting>
  <conditionalFormatting sqref="Y64">
    <cfRule type="cellIs" dxfId="5642" priority="10134" operator="equal">
      <formula>"OPORTUNIDADE"</formula>
    </cfRule>
  </conditionalFormatting>
  <conditionalFormatting sqref="Y64">
    <cfRule type="cellIs" dxfId="5641" priority="10132" operator="equal">
      <formula>"NÃO"</formula>
    </cfRule>
    <cfRule type="cellIs" dxfId="5640" priority="10133" operator="equal">
      <formula>"SIM"</formula>
    </cfRule>
  </conditionalFormatting>
  <conditionalFormatting sqref="Z64">
    <cfRule type="cellIs" dxfId="5639" priority="10131" operator="equal">
      <formula>"OPORTUNIDADE"</formula>
    </cfRule>
  </conditionalFormatting>
  <conditionalFormatting sqref="Z64">
    <cfRule type="cellIs" dxfId="5638" priority="10129" operator="equal">
      <formula>"NÃO"</formula>
    </cfRule>
    <cfRule type="cellIs" dxfId="5637" priority="10130" operator="equal">
      <formula>"SIM"</formula>
    </cfRule>
  </conditionalFormatting>
  <conditionalFormatting sqref="Y65">
    <cfRule type="cellIs" dxfId="5636" priority="10104" operator="equal">
      <formula>"OPORTUNIDADE"</formula>
    </cfRule>
  </conditionalFormatting>
  <conditionalFormatting sqref="Y65">
    <cfRule type="cellIs" dxfId="5635" priority="10102" operator="equal">
      <formula>"NÃO"</formula>
    </cfRule>
    <cfRule type="cellIs" dxfId="5634" priority="10103" operator="equal">
      <formula>"SIM"</formula>
    </cfRule>
  </conditionalFormatting>
  <conditionalFormatting sqref="Z65">
    <cfRule type="cellIs" dxfId="5633" priority="10101" operator="equal">
      <formula>"OPORTUNIDADE"</formula>
    </cfRule>
  </conditionalFormatting>
  <conditionalFormatting sqref="Z65">
    <cfRule type="cellIs" dxfId="5632" priority="10099" operator="equal">
      <formula>"NÃO"</formula>
    </cfRule>
    <cfRule type="cellIs" dxfId="5631" priority="10100" operator="equal">
      <formula>"SIM"</formula>
    </cfRule>
  </conditionalFormatting>
  <conditionalFormatting sqref="Z65">
    <cfRule type="cellIs" dxfId="5630" priority="10098" operator="equal">
      <formula>"OPORTUNIDADE"</formula>
    </cfRule>
  </conditionalFormatting>
  <conditionalFormatting sqref="Z65">
    <cfRule type="cellIs" dxfId="5629" priority="10096" operator="equal">
      <formula>"NÃO"</formula>
    </cfRule>
    <cfRule type="cellIs" dxfId="5628" priority="10097" operator="equal">
      <formula>"SIM"</formula>
    </cfRule>
  </conditionalFormatting>
  <conditionalFormatting sqref="Z65">
    <cfRule type="cellIs" dxfId="5627" priority="10095" operator="equal">
      <formula>"OPORTUNIDADE"</formula>
    </cfRule>
  </conditionalFormatting>
  <conditionalFormatting sqref="Z65">
    <cfRule type="cellIs" dxfId="5626" priority="10093" operator="equal">
      <formula>"NÃO"</formula>
    </cfRule>
    <cfRule type="cellIs" dxfId="5625" priority="10094" operator="equal">
      <formula>"SIM"</formula>
    </cfRule>
  </conditionalFormatting>
  <conditionalFormatting sqref="Y73:Y75">
    <cfRule type="cellIs" dxfId="5624" priority="10092" operator="equal">
      <formula>"OPORTUNIDADE"</formula>
    </cfRule>
  </conditionalFormatting>
  <conditionalFormatting sqref="Y73:Y75">
    <cfRule type="cellIs" dxfId="5623" priority="10090" operator="equal">
      <formula>"NÃO"</formula>
    </cfRule>
    <cfRule type="cellIs" dxfId="5622" priority="10091" operator="equal">
      <formula>"SIM"</formula>
    </cfRule>
  </conditionalFormatting>
  <conditionalFormatting sqref="Z73:Z74">
    <cfRule type="cellIs" dxfId="5621" priority="10089" operator="equal">
      <formula>"OPORTUNIDADE"</formula>
    </cfRule>
  </conditionalFormatting>
  <conditionalFormatting sqref="Z73:Z74">
    <cfRule type="cellIs" dxfId="5620" priority="10087" operator="equal">
      <formula>"NÃO"</formula>
    </cfRule>
    <cfRule type="cellIs" dxfId="5619" priority="10088" operator="equal">
      <formula>"SIM"</formula>
    </cfRule>
  </conditionalFormatting>
  <conditionalFormatting sqref="Z72">
    <cfRule type="cellIs" dxfId="5618" priority="10086" operator="equal">
      <formula>"OPORTUNIDADE"</formula>
    </cfRule>
  </conditionalFormatting>
  <conditionalFormatting sqref="Z72">
    <cfRule type="cellIs" dxfId="5617" priority="10084" operator="equal">
      <formula>"NÃO"</formula>
    </cfRule>
    <cfRule type="cellIs" dxfId="5616" priority="10085" operator="equal">
      <formula>"SIM"</formula>
    </cfRule>
  </conditionalFormatting>
  <conditionalFormatting sqref="Z72">
    <cfRule type="cellIs" dxfId="5615" priority="10083" operator="equal">
      <formula>"OPORTUNIDADE"</formula>
    </cfRule>
  </conditionalFormatting>
  <conditionalFormatting sqref="Z72">
    <cfRule type="cellIs" dxfId="5614" priority="10081" operator="equal">
      <formula>"NÃO"</formula>
    </cfRule>
    <cfRule type="cellIs" dxfId="5613" priority="10082" operator="equal">
      <formula>"SIM"</formula>
    </cfRule>
  </conditionalFormatting>
  <conditionalFormatting sqref="Z72">
    <cfRule type="cellIs" dxfId="5612" priority="10080" operator="equal">
      <formula>"OPORTUNIDADE"</formula>
    </cfRule>
  </conditionalFormatting>
  <conditionalFormatting sqref="Z72">
    <cfRule type="cellIs" dxfId="5611" priority="10078" operator="equal">
      <formula>"NÃO"</formula>
    </cfRule>
    <cfRule type="cellIs" dxfId="5610" priority="10079" operator="equal">
      <formula>"SIM"</formula>
    </cfRule>
  </conditionalFormatting>
  <conditionalFormatting sqref="Y72:Y73">
    <cfRule type="cellIs" dxfId="5609" priority="10077" operator="equal">
      <formula>"OPORTUNIDADE"</formula>
    </cfRule>
  </conditionalFormatting>
  <conditionalFormatting sqref="Y72:Y73">
    <cfRule type="cellIs" dxfId="5608" priority="10075" operator="equal">
      <formula>"NÃO"</formula>
    </cfRule>
    <cfRule type="cellIs" dxfId="5607" priority="10076" operator="equal">
      <formula>"SIM"</formula>
    </cfRule>
  </conditionalFormatting>
  <conditionalFormatting sqref="BK38">
    <cfRule type="iconSet" priority="1007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606" priority="10073" operator="equal">
      <formula>"OPORTUNIDADE"</formula>
    </cfRule>
  </conditionalFormatting>
  <conditionalFormatting sqref="Z72:Z73">
    <cfRule type="cellIs" dxfId="5605" priority="10071" operator="equal">
      <formula>"NÃO"</formula>
    </cfRule>
    <cfRule type="cellIs" dxfId="5604" priority="10072" operator="equal">
      <formula>"SIM"</formula>
    </cfRule>
  </conditionalFormatting>
  <conditionalFormatting sqref="Y71">
    <cfRule type="cellIs" dxfId="5603" priority="10070" operator="equal">
      <formula>"OPORTUNIDADE"</formula>
    </cfRule>
  </conditionalFormatting>
  <conditionalFormatting sqref="Y71">
    <cfRule type="cellIs" dxfId="5602" priority="10068" operator="equal">
      <formula>"NÃO"</formula>
    </cfRule>
    <cfRule type="cellIs" dxfId="5601" priority="10069" operator="equal">
      <formula>"SIM"</formula>
    </cfRule>
  </conditionalFormatting>
  <conditionalFormatting sqref="Z71">
    <cfRule type="cellIs" dxfId="5600" priority="10067" operator="equal">
      <formula>"OPORTUNIDADE"</formula>
    </cfRule>
  </conditionalFormatting>
  <conditionalFormatting sqref="Z71">
    <cfRule type="cellIs" dxfId="5599" priority="10065" operator="equal">
      <formula>"NÃO"</formula>
    </cfRule>
    <cfRule type="cellIs" dxfId="5598" priority="10066" operator="equal">
      <formula>"SIM"</formula>
    </cfRule>
  </conditionalFormatting>
  <conditionalFormatting sqref="Z71">
    <cfRule type="cellIs" dxfId="5597" priority="10064" operator="equal">
      <formula>"OPORTUNIDADE"</formula>
    </cfRule>
  </conditionalFormatting>
  <conditionalFormatting sqref="Z71">
    <cfRule type="cellIs" dxfId="5596" priority="10062" operator="equal">
      <formula>"NÃO"</formula>
    </cfRule>
    <cfRule type="cellIs" dxfId="5595" priority="10063" operator="equal">
      <formula>"SIM"</formula>
    </cfRule>
  </conditionalFormatting>
  <conditionalFormatting sqref="Z71">
    <cfRule type="cellIs" dxfId="5594" priority="10061" operator="equal">
      <formula>"OPORTUNIDADE"</formula>
    </cfRule>
  </conditionalFormatting>
  <conditionalFormatting sqref="Z71">
    <cfRule type="cellIs" dxfId="5593" priority="10059" operator="equal">
      <formula>"NÃO"</formula>
    </cfRule>
    <cfRule type="cellIs" dxfId="5592" priority="10060" operator="equal">
      <formula>"SIM"</formula>
    </cfRule>
  </conditionalFormatting>
  <conditionalFormatting sqref="Z75">
    <cfRule type="cellIs" dxfId="5591" priority="10052" operator="equal">
      <formula>"OPORTUNIDADE"</formula>
    </cfRule>
  </conditionalFormatting>
  <conditionalFormatting sqref="Z75">
    <cfRule type="cellIs" dxfId="5590" priority="10050" operator="equal">
      <formula>"NÃO"</formula>
    </cfRule>
    <cfRule type="cellIs" dxfId="5589" priority="10051" operator="equal">
      <formula>"SIM"</formula>
    </cfRule>
  </conditionalFormatting>
  <conditionalFormatting sqref="Y75">
    <cfRule type="cellIs" dxfId="5588" priority="10049" operator="equal">
      <formula>"OPORTUNIDADE"</formula>
    </cfRule>
  </conditionalFormatting>
  <conditionalFormatting sqref="Y75">
    <cfRule type="cellIs" dxfId="5587" priority="10047" operator="equal">
      <formula>"NÃO"</formula>
    </cfRule>
    <cfRule type="cellIs" dxfId="5586" priority="10048" operator="equal">
      <formula>"SIM"</formula>
    </cfRule>
  </conditionalFormatting>
  <conditionalFormatting sqref="BK33">
    <cfRule type="iconSet" priority="1004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85" priority="10045" operator="equal">
      <formula>"OPORTUNIDADE"</formula>
    </cfRule>
  </conditionalFormatting>
  <conditionalFormatting sqref="Y68:Y69">
    <cfRule type="cellIs" dxfId="5584" priority="10043" operator="equal">
      <formula>"NÃO"</formula>
    </cfRule>
    <cfRule type="cellIs" dxfId="5583" priority="10044" operator="equal">
      <formula>"SIM"</formula>
    </cfRule>
  </conditionalFormatting>
  <conditionalFormatting sqref="Z68">
    <cfRule type="cellIs" dxfId="5582" priority="10042" operator="equal">
      <formula>"OPORTUNIDADE"</formula>
    </cfRule>
  </conditionalFormatting>
  <conditionalFormatting sqref="Z68">
    <cfRule type="cellIs" dxfId="5581" priority="10040" operator="equal">
      <formula>"NÃO"</formula>
    </cfRule>
    <cfRule type="cellIs" dxfId="5580" priority="10041" operator="equal">
      <formula>"SIM"</formula>
    </cfRule>
  </conditionalFormatting>
  <conditionalFormatting sqref="Z68">
    <cfRule type="cellIs" dxfId="5579" priority="10039" operator="equal">
      <formula>"OPORTUNIDADE"</formula>
    </cfRule>
  </conditionalFormatting>
  <conditionalFormatting sqref="Z68">
    <cfRule type="cellIs" dxfId="5578" priority="10037" operator="equal">
      <formula>"NÃO"</formula>
    </cfRule>
    <cfRule type="cellIs" dxfId="5577" priority="10038" operator="equal">
      <formula>"SIM"</formula>
    </cfRule>
  </conditionalFormatting>
  <conditionalFormatting sqref="Z68">
    <cfRule type="cellIs" dxfId="5576" priority="10036" operator="equal">
      <formula>"OPORTUNIDADE"</formula>
    </cfRule>
  </conditionalFormatting>
  <conditionalFormatting sqref="Z68">
    <cfRule type="cellIs" dxfId="5575" priority="10034" operator="equal">
      <formula>"NÃO"</formula>
    </cfRule>
    <cfRule type="cellIs" dxfId="5574" priority="10035" operator="equal">
      <formula>"SIM"</formula>
    </cfRule>
  </conditionalFormatting>
  <conditionalFormatting sqref="Z68">
    <cfRule type="cellIs" dxfId="5573" priority="10033" operator="equal">
      <formula>"OPORTUNIDADE"</formula>
    </cfRule>
  </conditionalFormatting>
  <conditionalFormatting sqref="Z68">
    <cfRule type="cellIs" dxfId="5572" priority="10031" operator="equal">
      <formula>"NÃO"</formula>
    </cfRule>
    <cfRule type="cellIs" dxfId="5571" priority="10032" operator="equal">
      <formula>"SIM"</formula>
    </cfRule>
  </conditionalFormatting>
  <conditionalFormatting sqref="Z68">
    <cfRule type="cellIs" dxfId="5570" priority="10030" operator="equal">
      <formula>"OPORTUNIDADE"</formula>
    </cfRule>
  </conditionalFormatting>
  <conditionalFormatting sqref="Z68">
    <cfRule type="cellIs" dxfId="5569" priority="10028" operator="equal">
      <formula>"NÃO"</formula>
    </cfRule>
    <cfRule type="cellIs" dxfId="5568" priority="10029" operator="equal">
      <formula>"SIM"</formula>
    </cfRule>
  </conditionalFormatting>
  <conditionalFormatting sqref="Z68">
    <cfRule type="cellIs" dxfId="5567" priority="10027" operator="equal">
      <formula>"OPORTUNIDADE"</formula>
    </cfRule>
  </conditionalFormatting>
  <conditionalFormatting sqref="Z68">
    <cfRule type="cellIs" dxfId="5566" priority="10025" operator="equal">
      <formula>"NÃO"</formula>
    </cfRule>
    <cfRule type="cellIs" dxfId="5565" priority="10026" operator="equal">
      <formula>"SIM"</formula>
    </cfRule>
  </conditionalFormatting>
  <conditionalFormatting sqref="Z68">
    <cfRule type="cellIs" dxfId="5564" priority="10024" operator="equal">
      <formula>"OPORTUNIDADE"</formula>
    </cfRule>
  </conditionalFormatting>
  <conditionalFormatting sqref="Z68">
    <cfRule type="cellIs" dxfId="5563" priority="10022" operator="equal">
      <formula>"NÃO"</formula>
    </cfRule>
    <cfRule type="cellIs" dxfId="5562" priority="10023" operator="equal">
      <formula>"SIM"</formula>
    </cfRule>
  </conditionalFormatting>
  <conditionalFormatting sqref="Z68">
    <cfRule type="cellIs" dxfId="5561" priority="10021" operator="equal">
      <formula>"OPORTUNIDADE"</formula>
    </cfRule>
  </conditionalFormatting>
  <conditionalFormatting sqref="Z68">
    <cfRule type="cellIs" dxfId="5560" priority="10019" operator="equal">
      <formula>"NÃO"</formula>
    </cfRule>
    <cfRule type="cellIs" dxfId="5559" priority="10020" operator="equal">
      <formula>"SIM"</formula>
    </cfRule>
  </conditionalFormatting>
  <conditionalFormatting sqref="Y67:Y69">
    <cfRule type="cellIs" dxfId="5558" priority="10018" operator="equal">
      <formula>"OPORTUNIDADE"</formula>
    </cfRule>
  </conditionalFormatting>
  <conditionalFormatting sqref="Y67:Y69">
    <cfRule type="cellIs" dxfId="5557" priority="10016" operator="equal">
      <formula>"NÃO"</formula>
    </cfRule>
    <cfRule type="cellIs" dxfId="5556" priority="10017" operator="equal">
      <formula>"SIM"</formula>
    </cfRule>
  </conditionalFormatting>
  <conditionalFormatting sqref="Z67:Z68">
    <cfRule type="cellIs" dxfId="5555" priority="10015" operator="equal">
      <formula>"OPORTUNIDADE"</formula>
    </cfRule>
  </conditionalFormatting>
  <conditionalFormatting sqref="Z67:Z68">
    <cfRule type="cellIs" dxfId="5554" priority="10013" operator="equal">
      <formula>"NÃO"</formula>
    </cfRule>
    <cfRule type="cellIs" dxfId="5553" priority="10014" operator="equal">
      <formula>"SIM"</formula>
    </cfRule>
  </conditionalFormatting>
  <conditionalFormatting sqref="Z69">
    <cfRule type="cellIs" dxfId="5552" priority="10012" operator="equal">
      <formula>"OPORTUNIDADE"</formula>
    </cfRule>
  </conditionalFormatting>
  <conditionalFormatting sqref="Z69">
    <cfRule type="cellIs" dxfId="5551" priority="10010" operator="equal">
      <formula>"NÃO"</formula>
    </cfRule>
    <cfRule type="cellIs" dxfId="5550" priority="10011" operator="equal">
      <formula>"SIM"</formula>
    </cfRule>
  </conditionalFormatting>
  <conditionalFormatting sqref="Z69">
    <cfRule type="cellIs" dxfId="5549" priority="10009" operator="equal">
      <formula>"OPORTUNIDADE"</formula>
    </cfRule>
  </conditionalFormatting>
  <conditionalFormatting sqref="Z69">
    <cfRule type="cellIs" dxfId="5548" priority="10007" operator="equal">
      <formula>"NÃO"</formula>
    </cfRule>
    <cfRule type="cellIs" dxfId="5547" priority="10008" operator="equal">
      <formula>"SIM"</formula>
    </cfRule>
  </conditionalFormatting>
  <conditionalFormatting sqref="Z69">
    <cfRule type="cellIs" dxfId="5546" priority="10006" operator="equal">
      <formula>"OPORTUNIDADE"</formula>
    </cfRule>
  </conditionalFormatting>
  <conditionalFormatting sqref="Z69">
    <cfRule type="cellIs" dxfId="5545" priority="10004" operator="equal">
      <formula>"NÃO"</formula>
    </cfRule>
    <cfRule type="cellIs" dxfId="5544" priority="10005" operator="equal">
      <formula>"SIM"</formula>
    </cfRule>
  </conditionalFormatting>
  <conditionalFormatting sqref="Z69">
    <cfRule type="cellIs" dxfId="5543" priority="10003" operator="equal">
      <formula>"OPORTUNIDADE"</formula>
    </cfRule>
  </conditionalFormatting>
  <conditionalFormatting sqref="Z69">
    <cfRule type="cellIs" dxfId="5542" priority="10001" operator="equal">
      <formula>"NÃO"</formula>
    </cfRule>
    <cfRule type="cellIs" dxfId="5541" priority="10002" operator="equal">
      <formula>"SIM"</formula>
    </cfRule>
  </conditionalFormatting>
  <conditionalFormatting sqref="BK37">
    <cfRule type="iconSet" priority="99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9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9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9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8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8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8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8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8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8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7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40" priority="9975" operator="equal">
      <formula>"OPORTUNIDADE"</formula>
    </cfRule>
  </conditionalFormatting>
  <conditionalFormatting sqref="Z91:Z92">
    <cfRule type="cellIs" dxfId="5539" priority="9973" operator="equal">
      <formula>"NÃO"</formula>
    </cfRule>
    <cfRule type="cellIs" dxfId="5538" priority="9974" operator="equal">
      <formula>"SIM"</formula>
    </cfRule>
  </conditionalFormatting>
  <conditionalFormatting sqref="Y91:Y100">
    <cfRule type="cellIs" dxfId="5537" priority="9972" operator="equal">
      <formula>"OPORTUNIDADE"</formula>
    </cfRule>
  </conditionalFormatting>
  <conditionalFormatting sqref="Y91:Y100">
    <cfRule type="cellIs" dxfId="5536" priority="9970" operator="equal">
      <formula>"NÃO"</formula>
    </cfRule>
    <cfRule type="cellIs" dxfId="5535" priority="9971" operator="equal">
      <formula>"SIM"</formula>
    </cfRule>
  </conditionalFormatting>
  <conditionalFormatting sqref="BK81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34" priority="9966" operator="equal">
      <formula>"OPORTUNIDADE"</formula>
    </cfRule>
  </conditionalFormatting>
  <conditionalFormatting sqref="Z96">
    <cfRule type="cellIs" dxfId="5533" priority="9964" operator="equal">
      <formula>"NÃO"</formula>
    </cfRule>
    <cfRule type="cellIs" dxfId="5532" priority="9965" operator="equal">
      <formula>"SIM"</formula>
    </cfRule>
  </conditionalFormatting>
  <conditionalFormatting sqref="BP84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5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5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4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4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4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4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4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31" priority="9930" operator="equal">
      <formula>"OPORTUNIDADE"</formula>
    </cfRule>
  </conditionalFormatting>
  <conditionalFormatting sqref="Y104:Y112">
    <cfRule type="cellIs" dxfId="5530" priority="9928" operator="equal">
      <formula>"NÃO"</formula>
    </cfRule>
    <cfRule type="cellIs" dxfId="5529" priority="9929" operator="equal">
      <formula>"SIM"</formula>
    </cfRule>
  </conditionalFormatting>
  <conditionalFormatting sqref="Z109">
    <cfRule type="cellIs" dxfId="5528" priority="9924" operator="equal">
      <formula>"OPORTUNIDADE"</formula>
    </cfRule>
  </conditionalFormatting>
  <conditionalFormatting sqref="Z109">
    <cfRule type="cellIs" dxfId="5527" priority="9922" operator="equal">
      <formula>"NÃO"</formula>
    </cfRule>
    <cfRule type="cellIs" dxfId="5526" priority="9923" operator="equal">
      <formula>"SIM"</formula>
    </cfRule>
  </conditionalFormatting>
  <conditionalFormatting sqref="Z109">
    <cfRule type="cellIs" dxfId="5525" priority="9921" operator="equal">
      <formula>"OPORTUNIDADE"</formula>
    </cfRule>
  </conditionalFormatting>
  <conditionalFormatting sqref="Z109">
    <cfRule type="cellIs" dxfId="5524" priority="9919" operator="equal">
      <formula>"NÃO"</formula>
    </cfRule>
    <cfRule type="cellIs" dxfId="5523" priority="9920" operator="equal">
      <formula>"SIM"</formula>
    </cfRule>
  </conditionalFormatting>
  <conditionalFormatting sqref="Z109">
    <cfRule type="cellIs" dxfId="5522" priority="9918" operator="equal">
      <formula>"OPORTUNIDADE"</formula>
    </cfRule>
  </conditionalFormatting>
  <conditionalFormatting sqref="Z109">
    <cfRule type="cellIs" dxfId="5521" priority="9916" operator="equal">
      <formula>"NÃO"</formula>
    </cfRule>
    <cfRule type="cellIs" dxfId="5520" priority="9917" operator="equal">
      <formula>"SIM"</formula>
    </cfRule>
  </conditionalFormatting>
  <conditionalFormatting sqref="Z109">
    <cfRule type="cellIs" dxfId="5519" priority="9912" operator="equal">
      <formula>"OPORTUNIDADE"</formula>
    </cfRule>
  </conditionalFormatting>
  <conditionalFormatting sqref="Z109">
    <cfRule type="cellIs" dxfId="5518" priority="9910" operator="equal">
      <formula>"NÃO"</formula>
    </cfRule>
    <cfRule type="cellIs" dxfId="5517" priority="9911" operator="equal">
      <formula>"SIM"</formula>
    </cfRule>
  </conditionalFormatting>
  <conditionalFormatting sqref="Z107:Z108">
    <cfRule type="cellIs" dxfId="5516" priority="9903" operator="equal">
      <formula>"OPORTUNIDADE"</formula>
    </cfRule>
  </conditionalFormatting>
  <conditionalFormatting sqref="Z107:Z108">
    <cfRule type="cellIs" dxfId="5515" priority="9901" operator="equal">
      <formula>"NÃO"</formula>
    </cfRule>
    <cfRule type="cellIs" dxfId="5514" priority="9902" operator="equal">
      <formula>"SIM"</formula>
    </cfRule>
  </conditionalFormatting>
  <conditionalFormatting sqref="BP96">
    <cfRule type="iconSet" priority="989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13" priority="9890" operator="equal">
      <formula>"OPORTUNIDADE"</formula>
    </cfRule>
  </conditionalFormatting>
  <conditionalFormatting sqref="Z108">
    <cfRule type="cellIs" dxfId="5512" priority="9888" operator="equal">
      <formula>"NÃO"</formula>
    </cfRule>
    <cfRule type="cellIs" dxfId="5511" priority="9889" operator="equal">
      <formula>"SIM"</formula>
    </cfRule>
  </conditionalFormatting>
  <conditionalFormatting sqref="Z111">
    <cfRule type="cellIs" dxfId="5510" priority="9884" operator="equal">
      <formula>"OPORTUNIDADE"</formula>
    </cfRule>
  </conditionalFormatting>
  <conditionalFormatting sqref="Z111">
    <cfRule type="cellIs" dxfId="5509" priority="9882" operator="equal">
      <formula>"NÃO"</formula>
    </cfRule>
    <cfRule type="cellIs" dxfId="5508" priority="9883" operator="equal">
      <formula>"SIM"</formula>
    </cfRule>
  </conditionalFormatting>
  <conditionalFormatting sqref="Z104">
    <cfRule type="cellIs" dxfId="5507" priority="9878" operator="equal">
      <formula>"OPORTUNIDADE"</formula>
    </cfRule>
  </conditionalFormatting>
  <conditionalFormatting sqref="Z104">
    <cfRule type="cellIs" dxfId="5506" priority="9876" operator="equal">
      <formula>"NÃO"</formula>
    </cfRule>
    <cfRule type="cellIs" dxfId="5505" priority="9877" operator="equal">
      <formula>"SIM"</formula>
    </cfRule>
  </conditionalFormatting>
  <conditionalFormatting sqref="Y104:Y112">
    <cfRule type="cellIs" dxfId="5504" priority="9875" operator="equal">
      <formula>"OPORTUNIDADE"</formula>
    </cfRule>
  </conditionalFormatting>
  <conditionalFormatting sqref="Y104:Y112">
    <cfRule type="cellIs" dxfId="5503" priority="9873" operator="equal">
      <formula>"NÃO"</formula>
    </cfRule>
    <cfRule type="cellIs" dxfId="5502" priority="9874" operator="equal">
      <formula>"SIM"</formula>
    </cfRule>
  </conditionalFormatting>
  <conditionalFormatting sqref="Z107">
    <cfRule type="cellIs" dxfId="5501" priority="9872" operator="equal">
      <formula>"OPORTUNIDADE"</formula>
    </cfRule>
  </conditionalFormatting>
  <conditionalFormatting sqref="Z107">
    <cfRule type="cellIs" dxfId="5500" priority="9870" operator="equal">
      <formula>"NÃO"</formula>
    </cfRule>
    <cfRule type="cellIs" dxfId="5499" priority="9871" operator="equal">
      <formula>"SIM"</formula>
    </cfRule>
  </conditionalFormatting>
  <conditionalFormatting sqref="Z106">
    <cfRule type="cellIs" dxfId="5498" priority="9869" operator="equal">
      <formula>"OPORTUNIDADE"</formula>
    </cfRule>
  </conditionalFormatting>
  <conditionalFormatting sqref="Z106">
    <cfRule type="cellIs" dxfId="5497" priority="9867" operator="equal">
      <formula>"NÃO"</formula>
    </cfRule>
    <cfRule type="cellIs" dxfId="5496" priority="9868" operator="equal">
      <formula>"SIM"</formula>
    </cfRule>
  </conditionalFormatting>
  <conditionalFormatting sqref="Y106">
    <cfRule type="cellIs" dxfId="5495" priority="9866" operator="equal">
      <formula>"OPORTUNIDADE"</formula>
    </cfRule>
  </conditionalFormatting>
  <conditionalFormatting sqref="Y106">
    <cfRule type="cellIs" dxfId="5494" priority="9864" operator="equal">
      <formula>"NÃO"</formula>
    </cfRule>
    <cfRule type="cellIs" dxfId="5493" priority="9865" operator="equal">
      <formula>"SIM"</formula>
    </cfRule>
  </conditionalFormatting>
  <conditionalFormatting sqref="BP92">
    <cfRule type="iconSet" priority="986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92" priority="9861" operator="equal">
      <formula>"OPORTUNIDADE"</formula>
    </cfRule>
  </conditionalFormatting>
  <conditionalFormatting sqref="Y106">
    <cfRule type="cellIs" dxfId="5491" priority="9859" operator="equal">
      <formula>"NÃO"</formula>
    </cfRule>
    <cfRule type="cellIs" dxfId="5490" priority="9860" operator="equal">
      <formula>"SIM"</formula>
    </cfRule>
  </conditionalFormatting>
  <conditionalFormatting sqref="BJ105:BK105">
    <cfRule type="iconSet" priority="985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5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5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5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5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32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 BK326:BK327 BK329:BK330 BK332 BK334:BK335 BK337:BK434">
    <cfRule type="iconSet" priority="1239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5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5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89" priority="9847" operator="equal">
      <formula>"OPORTUNIDADE"</formula>
    </cfRule>
  </conditionalFormatting>
  <conditionalFormatting sqref="Y113:Y126">
    <cfRule type="cellIs" dxfId="5488" priority="9845" operator="equal">
      <formula>"NÃO"</formula>
    </cfRule>
    <cfRule type="cellIs" dxfId="5487" priority="9846" operator="equal">
      <formula>"SIM"</formula>
    </cfRule>
  </conditionalFormatting>
  <conditionalFormatting sqref="Y118:Y126">
    <cfRule type="cellIs" dxfId="5486" priority="9844" operator="equal">
      <formula>"OPORTUNIDADE"</formula>
    </cfRule>
  </conditionalFormatting>
  <conditionalFormatting sqref="Y118:Y126">
    <cfRule type="cellIs" dxfId="5485" priority="9842" operator="equal">
      <formula>"NÃO"</formula>
    </cfRule>
    <cfRule type="cellIs" dxfId="5484" priority="9843" operator="equal">
      <formula>"SIM"</formula>
    </cfRule>
  </conditionalFormatting>
  <conditionalFormatting sqref="Y118:Y126">
    <cfRule type="cellIs" dxfId="5483" priority="9838" operator="equal">
      <formula>"OPORTUNIDADE"</formula>
    </cfRule>
  </conditionalFormatting>
  <conditionalFormatting sqref="Y118:Y126">
    <cfRule type="cellIs" dxfId="5482" priority="9836" operator="equal">
      <formula>"NÃO"</formula>
    </cfRule>
    <cfRule type="cellIs" dxfId="5481" priority="9837" operator="equal">
      <formula>"SIM"</formula>
    </cfRule>
  </conditionalFormatting>
  <conditionalFormatting sqref="Y118:Y126">
    <cfRule type="cellIs" dxfId="5480" priority="9835" operator="equal">
      <formula>"OPORTUNIDADE"</formula>
    </cfRule>
  </conditionalFormatting>
  <conditionalFormatting sqref="Y118:Y126">
    <cfRule type="cellIs" dxfId="5479" priority="9833" operator="equal">
      <formula>"NÃO"</formula>
    </cfRule>
    <cfRule type="cellIs" dxfId="5478" priority="9834" operator="equal">
      <formula>"SIM"</formula>
    </cfRule>
  </conditionalFormatting>
  <conditionalFormatting sqref="Z118:Z121">
    <cfRule type="cellIs" dxfId="5477" priority="9832" operator="equal">
      <formula>"OPORTUNIDADE"</formula>
    </cfRule>
  </conditionalFormatting>
  <conditionalFormatting sqref="Z118:Z121">
    <cfRule type="cellIs" dxfId="5476" priority="9830" operator="equal">
      <formula>"NÃO"</formula>
    </cfRule>
    <cfRule type="cellIs" dxfId="5475" priority="9831" operator="equal">
      <formula>"SIM"</formula>
    </cfRule>
  </conditionalFormatting>
  <conditionalFormatting sqref="Z119:Z121">
    <cfRule type="cellIs" dxfId="5474" priority="9829" operator="equal">
      <formula>"OPORTUNIDADE"</formula>
    </cfRule>
  </conditionalFormatting>
  <conditionalFormatting sqref="Z119:Z121">
    <cfRule type="cellIs" dxfId="5473" priority="9827" operator="equal">
      <formula>"NÃO"</formula>
    </cfRule>
    <cfRule type="cellIs" dxfId="5472" priority="9828" operator="equal">
      <formula>"SIM"</formula>
    </cfRule>
  </conditionalFormatting>
  <conditionalFormatting sqref="Y118:Y126">
    <cfRule type="cellIs" dxfId="5471" priority="9826" operator="equal">
      <formula>"OPORTUNIDADE"</formula>
    </cfRule>
  </conditionalFormatting>
  <conditionalFormatting sqref="Y118:Y126">
    <cfRule type="cellIs" dxfId="5470" priority="9824" operator="equal">
      <formula>"NÃO"</formula>
    </cfRule>
    <cfRule type="cellIs" dxfId="5469" priority="9825" operator="equal">
      <formula>"SIM"</formula>
    </cfRule>
  </conditionalFormatting>
  <conditionalFormatting sqref="Z118:Z120">
    <cfRule type="cellIs" dxfId="5468" priority="9823" operator="equal">
      <formula>"OPORTUNIDADE"</formula>
    </cfRule>
  </conditionalFormatting>
  <conditionalFormatting sqref="Z118:Z120">
    <cfRule type="cellIs" dxfId="5467" priority="9821" operator="equal">
      <formula>"NÃO"</formula>
    </cfRule>
    <cfRule type="cellIs" dxfId="5466" priority="9822" operator="equal">
      <formula>"SIM"</formula>
    </cfRule>
  </conditionalFormatting>
  <conditionalFormatting sqref="Y120:Y126">
    <cfRule type="cellIs" dxfId="5465" priority="9820" operator="equal">
      <formula>"OPORTUNIDADE"</formula>
    </cfRule>
  </conditionalFormatting>
  <conditionalFormatting sqref="Y120:Y126">
    <cfRule type="cellIs" dxfId="5464" priority="9818" operator="equal">
      <formula>"NÃO"</formula>
    </cfRule>
    <cfRule type="cellIs" dxfId="5463" priority="9819" operator="equal">
      <formula>"SIM"</formula>
    </cfRule>
  </conditionalFormatting>
  <conditionalFormatting sqref="Z120:Z122">
    <cfRule type="cellIs" dxfId="5462" priority="9817" operator="equal">
      <formula>"OPORTUNIDADE"</formula>
    </cfRule>
  </conditionalFormatting>
  <conditionalFormatting sqref="Z120:Z122">
    <cfRule type="cellIs" dxfId="5461" priority="9815" operator="equal">
      <formula>"NÃO"</formula>
    </cfRule>
    <cfRule type="cellIs" dxfId="5460" priority="9816" operator="equal">
      <formula>"SIM"</formula>
    </cfRule>
  </conditionalFormatting>
  <conditionalFormatting sqref="Z120:Z122">
    <cfRule type="cellIs" dxfId="5459" priority="9814" operator="equal">
      <formula>"OPORTUNIDADE"</formula>
    </cfRule>
  </conditionalFormatting>
  <conditionalFormatting sqref="Z120:Z122">
    <cfRule type="cellIs" dxfId="5458" priority="9812" operator="equal">
      <formula>"NÃO"</formula>
    </cfRule>
    <cfRule type="cellIs" dxfId="5457" priority="9813" operator="equal">
      <formula>"SIM"</formula>
    </cfRule>
  </conditionalFormatting>
  <conditionalFormatting sqref="Z120:Z122">
    <cfRule type="cellIs" dxfId="5456" priority="9811" operator="equal">
      <formula>"OPORTUNIDADE"</formula>
    </cfRule>
  </conditionalFormatting>
  <conditionalFormatting sqref="Z120:Z122">
    <cfRule type="cellIs" dxfId="5455" priority="9809" operator="equal">
      <formula>"NÃO"</formula>
    </cfRule>
    <cfRule type="cellIs" dxfId="5454" priority="9810" operator="equal">
      <formula>"SIM"</formula>
    </cfRule>
  </conditionalFormatting>
  <conditionalFormatting sqref="Z120:Z122">
    <cfRule type="cellIs" dxfId="5453" priority="9808" operator="equal">
      <formula>"OPORTUNIDADE"</formula>
    </cfRule>
  </conditionalFormatting>
  <conditionalFormatting sqref="Z120:Z122">
    <cfRule type="cellIs" dxfId="5452" priority="9806" operator="equal">
      <formula>"NÃO"</formula>
    </cfRule>
    <cfRule type="cellIs" dxfId="5451" priority="9807" operator="equal">
      <formula>"SIM"</formula>
    </cfRule>
  </conditionalFormatting>
  <conditionalFormatting sqref="Y120:Y126">
    <cfRule type="cellIs" dxfId="5450" priority="9805" operator="equal">
      <formula>"OPORTUNIDADE"</formula>
    </cfRule>
  </conditionalFormatting>
  <conditionalFormatting sqref="Y120:Y126">
    <cfRule type="cellIs" dxfId="5449" priority="9803" operator="equal">
      <formula>"NÃO"</formula>
    </cfRule>
    <cfRule type="cellIs" dxfId="5448" priority="9804" operator="equal">
      <formula>"SIM"</formula>
    </cfRule>
  </conditionalFormatting>
  <conditionalFormatting sqref="Y121:Y126">
    <cfRule type="cellIs" dxfId="5447" priority="9802" operator="equal">
      <formula>"OPORTUNIDADE"</formula>
    </cfRule>
  </conditionalFormatting>
  <conditionalFormatting sqref="Y121:Y126">
    <cfRule type="cellIs" dxfId="5446" priority="9800" operator="equal">
      <formula>"NÃO"</formula>
    </cfRule>
    <cfRule type="cellIs" dxfId="5445" priority="9801" operator="equal">
      <formula>"SIM"</formula>
    </cfRule>
  </conditionalFormatting>
  <conditionalFormatting sqref="Y121:Y126">
    <cfRule type="cellIs" dxfId="5444" priority="9799" operator="equal">
      <formula>"OPORTUNIDADE"</formula>
    </cfRule>
  </conditionalFormatting>
  <conditionalFormatting sqref="Y121:Y126">
    <cfRule type="cellIs" dxfId="5443" priority="9797" operator="equal">
      <formula>"NÃO"</formula>
    </cfRule>
    <cfRule type="cellIs" dxfId="5442" priority="9798" operator="equal">
      <formula>"SIM"</formula>
    </cfRule>
  </conditionalFormatting>
  <conditionalFormatting sqref="Y122:Y126">
    <cfRule type="cellIs" dxfId="5441" priority="9796" operator="equal">
      <formula>"OPORTUNIDADE"</formula>
    </cfRule>
  </conditionalFormatting>
  <conditionalFormatting sqref="Y122:Y126">
    <cfRule type="cellIs" dxfId="5440" priority="9794" operator="equal">
      <formula>"NÃO"</formula>
    </cfRule>
    <cfRule type="cellIs" dxfId="5439" priority="9795" operator="equal">
      <formula>"SIM"</formula>
    </cfRule>
  </conditionalFormatting>
  <conditionalFormatting sqref="Z122:Z124">
    <cfRule type="cellIs" dxfId="5438" priority="9793" operator="equal">
      <formula>"OPORTUNIDADE"</formula>
    </cfRule>
  </conditionalFormatting>
  <conditionalFormatting sqref="Z122:Z124">
    <cfRule type="cellIs" dxfId="5437" priority="9791" operator="equal">
      <formula>"NÃO"</formula>
    </cfRule>
    <cfRule type="cellIs" dxfId="5436" priority="9792" operator="equal">
      <formula>"SIM"</formula>
    </cfRule>
  </conditionalFormatting>
  <conditionalFormatting sqref="Y122:Y126">
    <cfRule type="cellIs" dxfId="5435" priority="9790" operator="equal">
      <formula>"OPORTUNIDADE"</formula>
    </cfRule>
  </conditionalFormatting>
  <conditionalFormatting sqref="Y122:Y126">
    <cfRule type="cellIs" dxfId="5434" priority="9788" operator="equal">
      <formula>"NÃO"</formula>
    </cfRule>
    <cfRule type="cellIs" dxfId="5433" priority="9789" operator="equal">
      <formula>"SIM"</formula>
    </cfRule>
  </conditionalFormatting>
  <conditionalFormatting sqref="BP110">
    <cfRule type="iconSet" priority="978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32" priority="9786" operator="equal">
      <formula>"OPORTUNIDADE"</formula>
    </cfRule>
  </conditionalFormatting>
  <conditionalFormatting sqref="Y124:Y126">
    <cfRule type="cellIs" dxfId="5431" priority="9784" operator="equal">
      <formula>"NÃO"</formula>
    </cfRule>
    <cfRule type="cellIs" dxfId="5430" priority="9785" operator="equal">
      <formula>"SIM"</formula>
    </cfRule>
  </conditionalFormatting>
  <conditionalFormatting sqref="Y124:Y126">
    <cfRule type="cellIs" dxfId="5429" priority="9783" operator="equal">
      <formula>"OPORTUNIDADE"</formula>
    </cfRule>
  </conditionalFormatting>
  <conditionalFormatting sqref="Y124:Y126">
    <cfRule type="cellIs" dxfId="5428" priority="9781" operator="equal">
      <formula>"NÃO"</formula>
    </cfRule>
    <cfRule type="cellIs" dxfId="5427" priority="9782" operator="equal">
      <formula>"SIM"</formula>
    </cfRule>
  </conditionalFormatting>
  <conditionalFormatting sqref="Z114:Z116">
    <cfRule type="cellIs" dxfId="5426" priority="9780" operator="equal">
      <formula>"OPORTUNIDADE"</formula>
    </cfRule>
  </conditionalFormatting>
  <conditionalFormatting sqref="Z114:Z116">
    <cfRule type="cellIs" dxfId="5425" priority="9778" operator="equal">
      <formula>"NÃO"</formula>
    </cfRule>
    <cfRule type="cellIs" dxfId="5424" priority="9779" operator="equal">
      <formula>"SIM"</formula>
    </cfRule>
  </conditionalFormatting>
  <conditionalFormatting sqref="Y115:Y126">
    <cfRule type="cellIs" dxfId="5423" priority="9777" operator="equal">
      <formula>"OPORTUNIDADE"</formula>
    </cfRule>
  </conditionalFormatting>
  <conditionalFormatting sqref="Y115:Y126">
    <cfRule type="cellIs" dxfId="5422" priority="9775" operator="equal">
      <formula>"NÃO"</formula>
    </cfRule>
    <cfRule type="cellIs" dxfId="5421" priority="9776" operator="equal">
      <formula>"SIM"</formula>
    </cfRule>
  </conditionalFormatting>
  <conditionalFormatting sqref="Z115:Z117">
    <cfRule type="cellIs" dxfId="5420" priority="9774" operator="equal">
      <formula>"OPORTUNIDADE"</formula>
    </cfRule>
  </conditionalFormatting>
  <conditionalFormatting sqref="Z115:Z117">
    <cfRule type="cellIs" dxfId="5419" priority="9772" operator="equal">
      <formula>"NÃO"</formula>
    </cfRule>
    <cfRule type="cellIs" dxfId="5418" priority="9773" operator="equal">
      <formula>"SIM"</formula>
    </cfRule>
  </conditionalFormatting>
  <conditionalFormatting sqref="Y115:Y126">
    <cfRule type="cellIs" dxfId="5417" priority="9771" operator="equal">
      <formula>"OPORTUNIDADE"</formula>
    </cfRule>
  </conditionalFormatting>
  <conditionalFormatting sqref="Y115:Y126">
    <cfRule type="cellIs" dxfId="5416" priority="9769" operator="equal">
      <formula>"NÃO"</formula>
    </cfRule>
    <cfRule type="cellIs" dxfId="5415" priority="9770" operator="equal">
      <formula>"SIM"</formula>
    </cfRule>
  </conditionalFormatting>
  <conditionalFormatting sqref="Z116:Z118">
    <cfRule type="cellIs" dxfId="5414" priority="9768" operator="equal">
      <formula>"OPORTUNIDADE"</formula>
    </cfRule>
  </conditionalFormatting>
  <conditionalFormatting sqref="Z116:Z118">
    <cfRule type="cellIs" dxfId="5413" priority="9766" operator="equal">
      <formula>"NÃO"</formula>
    </cfRule>
    <cfRule type="cellIs" dxfId="5412" priority="9767" operator="equal">
      <formula>"SIM"</formula>
    </cfRule>
  </conditionalFormatting>
  <conditionalFormatting sqref="Z117:Z119">
    <cfRule type="cellIs" dxfId="5411" priority="9765" operator="equal">
      <formula>"OPORTUNIDADE"</formula>
    </cfRule>
  </conditionalFormatting>
  <conditionalFormatting sqref="Z117:Z119">
    <cfRule type="cellIs" dxfId="5410" priority="9763" operator="equal">
      <formula>"NÃO"</formula>
    </cfRule>
    <cfRule type="cellIs" dxfId="5409" priority="9764" operator="equal">
      <formula>"SIM"</formula>
    </cfRule>
  </conditionalFormatting>
  <conditionalFormatting sqref="Y116:Y126">
    <cfRule type="cellIs" dxfId="5408" priority="9762" operator="equal">
      <formula>"OPORTUNIDADE"</formula>
    </cfRule>
  </conditionalFormatting>
  <conditionalFormatting sqref="Y116:Y126">
    <cfRule type="cellIs" dxfId="5407" priority="9760" operator="equal">
      <formula>"NÃO"</formula>
    </cfRule>
    <cfRule type="cellIs" dxfId="5406" priority="9761" operator="equal">
      <formula>"SIM"</formula>
    </cfRule>
  </conditionalFormatting>
  <conditionalFormatting sqref="BJ113:BK113">
    <cfRule type="iconSet" priority="975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5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5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405" priority="9755" operator="equal">
      <formula>"OPORTUNIDADE"</formula>
    </cfRule>
  </conditionalFormatting>
  <conditionalFormatting sqref="Y113">
    <cfRule type="cellIs" dxfId="5404" priority="9753" operator="equal">
      <formula>"NÃO"</formula>
    </cfRule>
    <cfRule type="cellIs" dxfId="5403" priority="9754" operator="equal">
      <formula>"SIM"</formula>
    </cfRule>
  </conditionalFormatting>
  <conditionalFormatting sqref="Y113">
    <cfRule type="cellIs" dxfId="5402" priority="9752" operator="equal">
      <formula>"OPORTUNIDADE"</formula>
    </cfRule>
  </conditionalFormatting>
  <conditionalFormatting sqref="Y113">
    <cfRule type="cellIs" dxfId="5401" priority="9750" operator="equal">
      <formula>"NÃO"</formula>
    </cfRule>
    <cfRule type="cellIs" dxfId="5400" priority="9751" operator="equal">
      <formula>"SIM"</formula>
    </cfRule>
  </conditionalFormatting>
  <conditionalFormatting sqref="Y113">
    <cfRule type="cellIs" dxfId="5399" priority="9749" operator="equal">
      <formula>"OPORTUNIDADE"</formula>
    </cfRule>
  </conditionalFormatting>
  <conditionalFormatting sqref="Y113">
    <cfRule type="cellIs" dxfId="5398" priority="9747" operator="equal">
      <formula>"NÃO"</formula>
    </cfRule>
    <cfRule type="cellIs" dxfId="5397" priority="9748" operator="equal">
      <formula>"SIM"</formula>
    </cfRule>
  </conditionalFormatting>
  <conditionalFormatting sqref="Y113">
    <cfRule type="cellIs" dxfId="5396" priority="9746" operator="equal">
      <formula>"OPORTUNIDADE"</formula>
    </cfRule>
  </conditionalFormatting>
  <conditionalFormatting sqref="Y113">
    <cfRule type="cellIs" dxfId="5395" priority="9744" operator="equal">
      <formula>"NÃO"</formula>
    </cfRule>
    <cfRule type="cellIs" dxfId="5394" priority="9745" operator="equal">
      <formula>"SIM"</formula>
    </cfRule>
  </conditionalFormatting>
  <conditionalFormatting sqref="Y113">
    <cfRule type="cellIs" dxfId="5393" priority="9743" operator="equal">
      <formula>"OPORTUNIDADE"</formula>
    </cfRule>
  </conditionalFormatting>
  <conditionalFormatting sqref="Y113">
    <cfRule type="cellIs" dxfId="5392" priority="9741" operator="equal">
      <formula>"NÃO"</formula>
    </cfRule>
    <cfRule type="cellIs" dxfId="5391" priority="9742" operator="equal">
      <formula>"SIM"</formula>
    </cfRule>
  </conditionalFormatting>
  <conditionalFormatting sqref="Y113">
    <cfRule type="cellIs" dxfId="5390" priority="9740" operator="equal">
      <formula>"OPORTUNIDADE"</formula>
    </cfRule>
  </conditionalFormatting>
  <conditionalFormatting sqref="Y113">
    <cfRule type="cellIs" dxfId="5389" priority="9738" operator="equal">
      <formula>"NÃO"</formula>
    </cfRule>
    <cfRule type="cellIs" dxfId="5388" priority="9739" operator="equal">
      <formula>"SIM"</formula>
    </cfRule>
  </conditionalFormatting>
  <conditionalFormatting sqref="Y113">
    <cfRule type="cellIs" dxfId="5387" priority="9737" operator="equal">
      <formula>"OPORTUNIDADE"</formula>
    </cfRule>
  </conditionalFormatting>
  <conditionalFormatting sqref="Y113">
    <cfRule type="cellIs" dxfId="5386" priority="9735" operator="equal">
      <formula>"NÃO"</formula>
    </cfRule>
    <cfRule type="cellIs" dxfId="5385" priority="9736" operator="equal">
      <formula>"SIM"</formula>
    </cfRule>
  </conditionalFormatting>
  <conditionalFormatting sqref="Y113">
    <cfRule type="cellIs" dxfId="5384" priority="9734" operator="equal">
      <formula>"OPORTUNIDADE"</formula>
    </cfRule>
  </conditionalFormatting>
  <conditionalFormatting sqref="Y113">
    <cfRule type="cellIs" dxfId="5383" priority="9732" operator="equal">
      <formula>"NÃO"</formula>
    </cfRule>
    <cfRule type="cellIs" dxfId="5382" priority="9733" operator="equal">
      <formula>"SIM"</formula>
    </cfRule>
  </conditionalFormatting>
  <conditionalFormatting sqref="Y113">
    <cfRule type="cellIs" dxfId="5381" priority="9731" operator="equal">
      <formula>"OPORTUNIDADE"</formula>
    </cfRule>
  </conditionalFormatting>
  <conditionalFormatting sqref="Y113">
    <cfRule type="cellIs" dxfId="5380" priority="9729" operator="equal">
      <formula>"NÃO"</formula>
    </cfRule>
    <cfRule type="cellIs" dxfId="5379" priority="9730" operator="equal">
      <formula>"SIM"</formula>
    </cfRule>
  </conditionalFormatting>
  <conditionalFormatting sqref="Y113">
    <cfRule type="cellIs" dxfId="5378" priority="9728" operator="equal">
      <formula>"OPORTUNIDADE"</formula>
    </cfRule>
  </conditionalFormatting>
  <conditionalFormatting sqref="Y113">
    <cfRule type="cellIs" dxfId="5377" priority="9726" operator="equal">
      <formula>"NÃO"</formula>
    </cfRule>
    <cfRule type="cellIs" dxfId="5376" priority="9727" operator="equal">
      <formula>"SIM"</formula>
    </cfRule>
  </conditionalFormatting>
  <conditionalFormatting sqref="Y113">
    <cfRule type="cellIs" dxfId="5375" priority="9725" operator="equal">
      <formula>"OPORTUNIDADE"</formula>
    </cfRule>
  </conditionalFormatting>
  <conditionalFormatting sqref="Y113">
    <cfRule type="cellIs" dxfId="5374" priority="9723" operator="equal">
      <formula>"NÃO"</formula>
    </cfRule>
    <cfRule type="cellIs" dxfId="5373" priority="9724" operator="equal">
      <formula>"SIM"</formula>
    </cfRule>
  </conditionalFormatting>
  <conditionalFormatting sqref="Y113">
    <cfRule type="cellIs" dxfId="5372" priority="9722" operator="equal">
      <formula>"OPORTUNIDADE"</formula>
    </cfRule>
  </conditionalFormatting>
  <conditionalFormatting sqref="Y113">
    <cfRule type="cellIs" dxfId="5371" priority="9720" operator="equal">
      <formula>"NÃO"</formula>
    </cfRule>
    <cfRule type="cellIs" dxfId="5370" priority="9721" operator="equal">
      <formula>"SIM"</formula>
    </cfRule>
  </conditionalFormatting>
  <conditionalFormatting sqref="BK104">
    <cfRule type="iconSet" priority="971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71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71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71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7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7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71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69" priority="9711" operator="equal">
      <formula>"OPORTUNIDADE"</formula>
    </cfRule>
  </conditionalFormatting>
  <conditionalFormatting sqref="Y130:Y131">
    <cfRule type="cellIs" dxfId="5368" priority="9709" operator="equal">
      <formula>"NÃO"</formula>
    </cfRule>
    <cfRule type="cellIs" dxfId="5367" priority="9710" operator="equal">
      <formula>"SIM"</formula>
    </cfRule>
  </conditionalFormatting>
  <conditionalFormatting sqref="Y130:Y131">
    <cfRule type="cellIs" dxfId="5366" priority="9708" operator="equal">
      <formula>"OPORTUNIDADE"</formula>
    </cfRule>
  </conditionalFormatting>
  <conditionalFormatting sqref="Y130:Y131">
    <cfRule type="cellIs" dxfId="5365" priority="9706" operator="equal">
      <formula>"NÃO"</formula>
    </cfRule>
    <cfRule type="cellIs" dxfId="5364" priority="9707" operator="equal">
      <formula>"SIM"</formula>
    </cfRule>
  </conditionalFormatting>
  <conditionalFormatting sqref="Y130:Y131">
    <cfRule type="cellIs" dxfId="5363" priority="9705" operator="equal">
      <formula>"OPORTUNIDADE"</formula>
    </cfRule>
  </conditionalFormatting>
  <conditionalFormatting sqref="Y130:Y131">
    <cfRule type="cellIs" dxfId="5362" priority="9703" operator="equal">
      <formula>"NÃO"</formula>
    </cfRule>
    <cfRule type="cellIs" dxfId="5361" priority="9704" operator="equal">
      <formula>"SIM"</formula>
    </cfRule>
  </conditionalFormatting>
  <conditionalFormatting sqref="Y130:Y131">
    <cfRule type="cellIs" dxfId="5360" priority="9702" operator="equal">
      <formula>"OPORTUNIDADE"</formula>
    </cfRule>
  </conditionalFormatting>
  <conditionalFormatting sqref="Y130:Y131">
    <cfRule type="cellIs" dxfId="5359" priority="9700" operator="equal">
      <formula>"NÃO"</formula>
    </cfRule>
    <cfRule type="cellIs" dxfId="5358" priority="9701" operator="equal">
      <formula>"SIM"</formula>
    </cfRule>
  </conditionalFormatting>
  <conditionalFormatting sqref="Z130">
    <cfRule type="cellIs" dxfId="5357" priority="9699" operator="equal">
      <formula>"OPORTUNIDADE"</formula>
    </cfRule>
  </conditionalFormatting>
  <conditionalFormatting sqref="Z130">
    <cfRule type="cellIs" dxfId="5356" priority="9697" operator="equal">
      <formula>"NÃO"</formula>
    </cfRule>
    <cfRule type="cellIs" dxfId="5355" priority="9698" operator="equal">
      <formula>"SIM"</formula>
    </cfRule>
  </conditionalFormatting>
  <conditionalFormatting sqref="Z130">
    <cfRule type="cellIs" dxfId="5354" priority="9696" operator="equal">
      <formula>"OPORTUNIDADE"</formula>
    </cfRule>
  </conditionalFormatting>
  <conditionalFormatting sqref="Z130">
    <cfRule type="cellIs" dxfId="5353" priority="9694" operator="equal">
      <formula>"NÃO"</formula>
    </cfRule>
    <cfRule type="cellIs" dxfId="5352" priority="9695" operator="equal">
      <formula>"SIM"</formula>
    </cfRule>
  </conditionalFormatting>
  <conditionalFormatting sqref="Y130:Y131">
    <cfRule type="cellIs" dxfId="5351" priority="9693" operator="equal">
      <formula>"OPORTUNIDADE"</formula>
    </cfRule>
  </conditionalFormatting>
  <conditionalFormatting sqref="Y130:Y131">
    <cfRule type="cellIs" dxfId="5350" priority="9691" operator="equal">
      <formula>"NÃO"</formula>
    </cfRule>
    <cfRule type="cellIs" dxfId="5349" priority="9692" operator="equal">
      <formula>"SIM"</formula>
    </cfRule>
  </conditionalFormatting>
  <conditionalFormatting sqref="Z130">
    <cfRule type="cellIs" dxfId="5348" priority="9690" operator="equal">
      <formula>"OPORTUNIDADE"</formula>
    </cfRule>
  </conditionalFormatting>
  <conditionalFormatting sqref="Z130">
    <cfRule type="cellIs" dxfId="5347" priority="9688" operator="equal">
      <formula>"NÃO"</formula>
    </cfRule>
    <cfRule type="cellIs" dxfId="5346" priority="9689" operator="equal">
      <formula>"SIM"</formula>
    </cfRule>
  </conditionalFormatting>
  <conditionalFormatting sqref="Y130:Y131">
    <cfRule type="cellIs" dxfId="5345" priority="9687" operator="equal">
      <formula>"OPORTUNIDADE"</formula>
    </cfRule>
  </conditionalFormatting>
  <conditionalFormatting sqref="Y130:Y131">
    <cfRule type="cellIs" dxfId="5344" priority="9685" operator="equal">
      <formula>"NÃO"</formula>
    </cfRule>
    <cfRule type="cellIs" dxfId="5343" priority="9686" operator="equal">
      <formula>"SIM"</formula>
    </cfRule>
  </conditionalFormatting>
  <conditionalFormatting sqref="Z130">
    <cfRule type="cellIs" dxfId="5342" priority="9684" operator="equal">
      <formula>"OPORTUNIDADE"</formula>
    </cfRule>
  </conditionalFormatting>
  <conditionalFormatting sqref="Z130">
    <cfRule type="cellIs" dxfId="5341" priority="9682" operator="equal">
      <formula>"NÃO"</formula>
    </cfRule>
    <cfRule type="cellIs" dxfId="5340" priority="9683" operator="equal">
      <formula>"SIM"</formula>
    </cfRule>
  </conditionalFormatting>
  <conditionalFormatting sqref="Z130">
    <cfRule type="cellIs" dxfId="5339" priority="9681" operator="equal">
      <formula>"OPORTUNIDADE"</formula>
    </cfRule>
  </conditionalFormatting>
  <conditionalFormatting sqref="Z130">
    <cfRule type="cellIs" dxfId="5338" priority="9679" operator="equal">
      <formula>"NÃO"</formula>
    </cfRule>
    <cfRule type="cellIs" dxfId="5337" priority="9680" operator="equal">
      <formula>"SIM"</formula>
    </cfRule>
  </conditionalFormatting>
  <conditionalFormatting sqref="Z130">
    <cfRule type="cellIs" dxfId="5336" priority="9678" operator="equal">
      <formula>"OPORTUNIDADE"</formula>
    </cfRule>
  </conditionalFormatting>
  <conditionalFormatting sqref="Z130">
    <cfRule type="cellIs" dxfId="5335" priority="9676" operator="equal">
      <formula>"NÃO"</formula>
    </cfRule>
    <cfRule type="cellIs" dxfId="5334" priority="9677" operator="equal">
      <formula>"SIM"</formula>
    </cfRule>
  </conditionalFormatting>
  <conditionalFormatting sqref="Z130">
    <cfRule type="cellIs" dxfId="5333" priority="9675" operator="equal">
      <formula>"OPORTUNIDADE"</formula>
    </cfRule>
  </conditionalFormatting>
  <conditionalFormatting sqref="Z130">
    <cfRule type="cellIs" dxfId="5332" priority="9673" operator="equal">
      <formula>"NÃO"</formula>
    </cfRule>
    <cfRule type="cellIs" dxfId="5331" priority="9674" operator="equal">
      <formula>"SIM"</formula>
    </cfRule>
  </conditionalFormatting>
  <conditionalFormatting sqref="Y130:Y131">
    <cfRule type="cellIs" dxfId="5330" priority="9672" operator="equal">
      <formula>"OPORTUNIDADE"</formula>
    </cfRule>
  </conditionalFormatting>
  <conditionalFormatting sqref="Y130:Y131">
    <cfRule type="cellIs" dxfId="5329" priority="9670" operator="equal">
      <formula>"NÃO"</formula>
    </cfRule>
    <cfRule type="cellIs" dxfId="5328" priority="9671" operator="equal">
      <formula>"SIM"</formula>
    </cfRule>
  </conditionalFormatting>
  <conditionalFormatting sqref="Y130:Y131">
    <cfRule type="cellIs" dxfId="5327" priority="9669" operator="equal">
      <formula>"OPORTUNIDADE"</formula>
    </cfRule>
  </conditionalFormatting>
  <conditionalFormatting sqref="Y130:Y131">
    <cfRule type="cellIs" dxfId="5326" priority="9667" operator="equal">
      <formula>"NÃO"</formula>
    </cfRule>
    <cfRule type="cellIs" dxfId="5325" priority="9668" operator="equal">
      <formula>"SIM"</formula>
    </cfRule>
  </conditionalFormatting>
  <conditionalFormatting sqref="Y130:Y131">
    <cfRule type="cellIs" dxfId="5324" priority="9666" operator="equal">
      <formula>"OPORTUNIDADE"</formula>
    </cfRule>
  </conditionalFormatting>
  <conditionalFormatting sqref="Y130:Y131">
    <cfRule type="cellIs" dxfId="5323" priority="9664" operator="equal">
      <formula>"NÃO"</formula>
    </cfRule>
    <cfRule type="cellIs" dxfId="5322" priority="9665" operator="equal">
      <formula>"SIM"</formula>
    </cfRule>
  </conditionalFormatting>
  <conditionalFormatting sqref="Y130:Y131">
    <cfRule type="cellIs" dxfId="5321" priority="9663" operator="equal">
      <formula>"OPORTUNIDADE"</formula>
    </cfRule>
  </conditionalFormatting>
  <conditionalFormatting sqref="Y130:Y131">
    <cfRule type="cellIs" dxfId="5320" priority="9661" operator="equal">
      <formula>"NÃO"</formula>
    </cfRule>
    <cfRule type="cellIs" dxfId="5319" priority="9662" operator="equal">
      <formula>"SIM"</formula>
    </cfRule>
  </conditionalFormatting>
  <conditionalFormatting sqref="Y134">
    <cfRule type="cellIs" dxfId="5318" priority="9660" operator="equal">
      <formula>"OPORTUNIDADE"</formula>
    </cfRule>
  </conditionalFormatting>
  <conditionalFormatting sqref="Y134">
    <cfRule type="cellIs" dxfId="5317" priority="9658" operator="equal">
      <formula>"NÃO"</formula>
    </cfRule>
    <cfRule type="cellIs" dxfId="5316" priority="9659" operator="equal">
      <formula>"SIM"</formula>
    </cfRule>
  </conditionalFormatting>
  <conditionalFormatting sqref="Y134">
    <cfRule type="cellIs" dxfId="5315" priority="9657" operator="equal">
      <formula>"OPORTUNIDADE"</formula>
    </cfRule>
  </conditionalFormatting>
  <conditionalFormatting sqref="Y134">
    <cfRule type="cellIs" dxfId="5314" priority="9655" operator="equal">
      <formula>"NÃO"</formula>
    </cfRule>
    <cfRule type="cellIs" dxfId="5313" priority="9656" operator="equal">
      <formula>"SIM"</formula>
    </cfRule>
  </conditionalFormatting>
  <conditionalFormatting sqref="Y134">
    <cfRule type="cellIs" dxfId="5312" priority="9654" operator="equal">
      <formula>"OPORTUNIDADE"</formula>
    </cfRule>
  </conditionalFormatting>
  <conditionalFormatting sqref="Y134">
    <cfRule type="cellIs" dxfId="5311" priority="9652" operator="equal">
      <formula>"NÃO"</formula>
    </cfRule>
    <cfRule type="cellIs" dxfId="5310" priority="9653" operator="equal">
      <formula>"SIM"</formula>
    </cfRule>
  </conditionalFormatting>
  <conditionalFormatting sqref="Y134">
    <cfRule type="cellIs" dxfId="5309" priority="9651" operator="equal">
      <formula>"OPORTUNIDADE"</formula>
    </cfRule>
  </conditionalFormatting>
  <conditionalFormatting sqref="Y134">
    <cfRule type="cellIs" dxfId="5308" priority="9649" operator="equal">
      <formula>"NÃO"</formula>
    </cfRule>
    <cfRule type="cellIs" dxfId="5307" priority="9650" operator="equal">
      <formula>"SIM"</formula>
    </cfRule>
  </conditionalFormatting>
  <conditionalFormatting sqref="Y134">
    <cfRule type="cellIs" dxfId="5306" priority="9648" operator="equal">
      <formula>"OPORTUNIDADE"</formula>
    </cfRule>
  </conditionalFormatting>
  <conditionalFormatting sqref="Y134">
    <cfRule type="cellIs" dxfId="5305" priority="9646" operator="equal">
      <formula>"NÃO"</formula>
    </cfRule>
    <cfRule type="cellIs" dxfId="5304" priority="9647" operator="equal">
      <formula>"SIM"</formula>
    </cfRule>
  </conditionalFormatting>
  <conditionalFormatting sqref="Y134">
    <cfRule type="cellIs" dxfId="5303" priority="9645" operator="equal">
      <formula>"OPORTUNIDADE"</formula>
    </cfRule>
  </conditionalFormatting>
  <conditionalFormatting sqref="Y134">
    <cfRule type="cellIs" dxfId="5302" priority="9643" operator="equal">
      <formula>"NÃO"</formula>
    </cfRule>
    <cfRule type="cellIs" dxfId="5301" priority="9644" operator="equal">
      <formula>"SIM"</formula>
    </cfRule>
  </conditionalFormatting>
  <conditionalFormatting sqref="Y134">
    <cfRule type="cellIs" dxfId="5300" priority="9642" operator="equal">
      <formula>"OPORTUNIDADE"</formula>
    </cfRule>
  </conditionalFormatting>
  <conditionalFormatting sqref="Y134">
    <cfRule type="cellIs" dxfId="5299" priority="9640" operator="equal">
      <formula>"NÃO"</formula>
    </cfRule>
    <cfRule type="cellIs" dxfId="5298" priority="9641" operator="equal">
      <formula>"SIM"</formula>
    </cfRule>
  </conditionalFormatting>
  <conditionalFormatting sqref="Y134">
    <cfRule type="cellIs" dxfId="5297" priority="9639" operator="equal">
      <formula>"OPORTUNIDADE"</formula>
    </cfRule>
  </conditionalFormatting>
  <conditionalFormatting sqref="Y134">
    <cfRule type="cellIs" dxfId="5296" priority="9637" operator="equal">
      <formula>"NÃO"</formula>
    </cfRule>
    <cfRule type="cellIs" dxfId="5295" priority="9638" operator="equal">
      <formula>"SIM"</formula>
    </cfRule>
  </conditionalFormatting>
  <conditionalFormatting sqref="Y134">
    <cfRule type="cellIs" dxfId="5294" priority="9636" operator="equal">
      <formula>"OPORTUNIDADE"</formula>
    </cfRule>
  </conditionalFormatting>
  <conditionalFormatting sqref="Y134">
    <cfRule type="cellIs" dxfId="5293" priority="9634" operator="equal">
      <formula>"NÃO"</formula>
    </cfRule>
    <cfRule type="cellIs" dxfId="5292" priority="9635" operator="equal">
      <formula>"SIM"</formula>
    </cfRule>
  </conditionalFormatting>
  <conditionalFormatting sqref="Y134">
    <cfRule type="cellIs" dxfId="5291" priority="9633" operator="equal">
      <formula>"OPORTUNIDADE"</formula>
    </cfRule>
  </conditionalFormatting>
  <conditionalFormatting sqref="Y134">
    <cfRule type="cellIs" dxfId="5290" priority="9631" operator="equal">
      <formula>"NÃO"</formula>
    </cfRule>
    <cfRule type="cellIs" dxfId="5289" priority="9632" operator="equal">
      <formula>"SIM"</formula>
    </cfRule>
  </conditionalFormatting>
  <conditionalFormatting sqref="Z134">
    <cfRule type="cellIs" dxfId="5288" priority="9630" operator="equal">
      <formula>"OPORTUNIDADE"</formula>
    </cfRule>
  </conditionalFormatting>
  <conditionalFormatting sqref="Z134">
    <cfRule type="cellIs" dxfId="5287" priority="9628" operator="equal">
      <formula>"NÃO"</formula>
    </cfRule>
    <cfRule type="cellIs" dxfId="5286" priority="9629" operator="equal">
      <formula>"SIM"</formula>
    </cfRule>
  </conditionalFormatting>
  <conditionalFormatting sqref="Y134">
    <cfRule type="cellIs" dxfId="5285" priority="9627" operator="equal">
      <formula>"OPORTUNIDADE"</formula>
    </cfRule>
  </conditionalFormatting>
  <conditionalFormatting sqref="Y134">
    <cfRule type="cellIs" dxfId="5284" priority="9625" operator="equal">
      <formula>"NÃO"</formula>
    </cfRule>
    <cfRule type="cellIs" dxfId="5283" priority="9626" operator="equal">
      <formula>"SIM"</formula>
    </cfRule>
  </conditionalFormatting>
  <conditionalFormatting sqref="Y134">
    <cfRule type="cellIs" dxfId="5282" priority="9624" operator="equal">
      <formula>"OPORTUNIDADE"</formula>
    </cfRule>
  </conditionalFormatting>
  <conditionalFormatting sqref="Y134">
    <cfRule type="cellIs" dxfId="5281" priority="9622" operator="equal">
      <formula>"NÃO"</formula>
    </cfRule>
    <cfRule type="cellIs" dxfId="5280" priority="9623" operator="equal">
      <formula>"SIM"</formula>
    </cfRule>
  </conditionalFormatting>
  <conditionalFormatting sqref="Y134">
    <cfRule type="cellIs" dxfId="5279" priority="9621" operator="equal">
      <formula>"OPORTUNIDADE"</formula>
    </cfRule>
  </conditionalFormatting>
  <conditionalFormatting sqref="Y134">
    <cfRule type="cellIs" dxfId="5278" priority="9619" operator="equal">
      <formula>"NÃO"</formula>
    </cfRule>
    <cfRule type="cellIs" dxfId="5277" priority="9620" operator="equal">
      <formula>"SIM"</formula>
    </cfRule>
  </conditionalFormatting>
  <conditionalFormatting sqref="Y134">
    <cfRule type="cellIs" dxfId="5276" priority="9618" operator="equal">
      <formula>"OPORTUNIDADE"</formula>
    </cfRule>
  </conditionalFormatting>
  <conditionalFormatting sqref="Y134">
    <cfRule type="cellIs" dxfId="5275" priority="9616" operator="equal">
      <formula>"NÃO"</formula>
    </cfRule>
    <cfRule type="cellIs" dxfId="5274" priority="9617" operator="equal">
      <formula>"SIM"</formula>
    </cfRule>
  </conditionalFormatting>
  <conditionalFormatting sqref="Y139:Y142">
    <cfRule type="cellIs" dxfId="5273" priority="9615" operator="equal">
      <formula>"OPORTUNIDADE"</formula>
    </cfRule>
  </conditionalFormatting>
  <conditionalFormatting sqref="Y139:Y142">
    <cfRule type="cellIs" dxfId="5272" priority="9613" operator="equal">
      <formula>"NÃO"</formula>
    </cfRule>
    <cfRule type="cellIs" dxfId="5271" priority="9614" operator="equal">
      <formula>"SIM"</formula>
    </cfRule>
  </conditionalFormatting>
  <conditionalFormatting sqref="Z139">
    <cfRule type="cellIs" dxfId="5270" priority="9612" operator="equal">
      <formula>"OPORTUNIDADE"</formula>
    </cfRule>
  </conditionalFormatting>
  <conditionalFormatting sqref="Z139">
    <cfRule type="cellIs" dxfId="5269" priority="9610" operator="equal">
      <formula>"NÃO"</formula>
    </cfRule>
    <cfRule type="cellIs" dxfId="5268" priority="9611" operator="equal">
      <formula>"SIM"</formula>
    </cfRule>
  </conditionalFormatting>
  <conditionalFormatting sqref="Y133">
    <cfRule type="cellIs" dxfId="5267" priority="9609" operator="equal">
      <formula>"OPORTUNIDADE"</formula>
    </cfRule>
  </conditionalFormatting>
  <conditionalFormatting sqref="Y133">
    <cfRule type="cellIs" dxfId="5266" priority="9607" operator="equal">
      <formula>"NÃO"</formula>
    </cfRule>
    <cfRule type="cellIs" dxfId="5265" priority="9608" operator="equal">
      <formula>"SIM"</formula>
    </cfRule>
  </conditionalFormatting>
  <conditionalFormatting sqref="Z133">
    <cfRule type="cellIs" dxfId="5264" priority="9606" operator="equal">
      <formula>"OPORTUNIDADE"</formula>
    </cfRule>
  </conditionalFormatting>
  <conditionalFormatting sqref="Z133">
    <cfRule type="cellIs" dxfId="5263" priority="9604" operator="equal">
      <formula>"NÃO"</formula>
    </cfRule>
    <cfRule type="cellIs" dxfId="5262" priority="9605" operator="equal">
      <formula>"SIM"</formula>
    </cfRule>
  </conditionalFormatting>
  <conditionalFormatting sqref="Y131">
    <cfRule type="cellIs" dxfId="5261" priority="9603" operator="equal">
      <formula>"OPORTUNIDADE"</formula>
    </cfRule>
  </conditionalFormatting>
  <conditionalFormatting sqref="Y131">
    <cfRule type="cellIs" dxfId="5260" priority="9601" operator="equal">
      <formula>"NÃO"</formula>
    </cfRule>
    <cfRule type="cellIs" dxfId="5259" priority="9602" operator="equal">
      <formula>"SIM"</formula>
    </cfRule>
  </conditionalFormatting>
  <conditionalFormatting sqref="Y131">
    <cfRule type="cellIs" dxfId="5258" priority="9600" operator="equal">
      <formula>"OPORTUNIDADE"</formula>
    </cfRule>
  </conditionalFormatting>
  <conditionalFormatting sqref="Y131">
    <cfRule type="cellIs" dxfId="5257" priority="9598" operator="equal">
      <formula>"NÃO"</formula>
    </cfRule>
    <cfRule type="cellIs" dxfId="5256" priority="9599" operator="equal">
      <formula>"SIM"</formula>
    </cfRule>
  </conditionalFormatting>
  <conditionalFormatting sqref="Y131">
    <cfRule type="cellIs" dxfId="5255" priority="9597" operator="equal">
      <formula>"OPORTUNIDADE"</formula>
    </cfRule>
  </conditionalFormatting>
  <conditionalFormatting sqref="Y131">
    <cfRule type="cellIs" dxfId="5254" priority="9595" operator="equal">
      <formula>"NÃO"</formula>
    </cfRule>
    <cfRule type="cellIs" dxfId="5253" priority="9596" operator="equal">
      <formula>"SIM"</formula>
    </cfRule>
  </conditionalFormatting>
  <conditionalFormatting sqref="Y131">
    <cfRule type="cellIs" dxfId="5252" priority="9594" operator="equal">
      <formula>"OPORTUNIDADE"</formula>
    </cfRule>
  </conditionalFormatting>
  <conditionalFormatting sqref="Y131">
    <cfRule type="cellIs" dxfId="5251" priority="9592" operator="equal">
      <formula>"NÃO"</formula>
    </cfRule>
    <cfRule type="cellIs" dxfId="5250" priority="9593" operator="equal">
      <formula>"SIM"</formula>
    </cfRule>
  </conditionalFormatting>
  <conditionalFormatting sqref="Z131">
    <cfRule type="cellIs" dxfId="5249" priority="9591" operator="equal">
      <formula>"OPORTUNIDADE"</formula>
    </cfRule>
  </conditionalFormatting>
  <conditionalFormatting sqref="Z131">
    <cfRule type="cellIs" dxfId="5248" priority="9589" operator="equal">
      <formula>"NÃO"</formula>
    </cfRule>
    <cfRule type="cellIs" dxfId="5247" priority="9590" operator="equal">
      <formula>"SIM"</formula>
    </cfRule>
  </conditionalFormatting>
  <conditionalFormatting sqref="Z131">
    <cfRule type="cellIs" dxfId="5246" priority="9588" operator="equal">
      <formula>"OPORTUNIDADE"</formula>
    </cfRule>
  </conditionalFormatting>
  <conditionalFormatting sqref="Z131">
    <cfRule type="cellIs" dxfId="5245" priority="9586" operator="equal">
      <formula>"NÃO"</formula>
    </cfRule>
    <cfRule type="cellIs" dxfId="5244" priority="9587" operator="equal">
      <formula>"SIM"</formula>
    </cfRule>
  </conditionalFormatting>
  <conditionalFormatting sqref="Y131">
    <cfRule type="cellIs" dxfId="5243" priority="9585" operator="equal">
      <formula>"OPORTUNIDADE"</formula>
    </cfRule>
  </conditionalFormatting>
  <conditionalFormatting sqref="Y131">
    <cfRule type="cellIs" dxfId="5242" priority="9583" operator="equal">
      <formula>"NÃO"</formula>
    </cfRule>
    <cfRule type="cellIs" dxfId="5241" priority="9584" operator="equal">
      <formula>"SIM"</formula>
    </cfRule>
  </conditionalFormatting>
  <conditionalFormatting sqref="Y131">
    <cfRule type="cellIs" dxfId="5240" priority="9582" operator="equal">
      <formula>"OPORTUNIDADE"</formula>
    </cfRule>
  </conditionalFormatting>
  <conditionalFormatting sqref="Y131">
    <cfRule type="cellIs" dxfId="5239" priority="9580" operator="equal">
      <formula>"NÃO"</formula>
    </cfRule>
    <cfRule type="cellIs" dxfId="5238" priority="9581" operator="equal">
      <formula>"SIM"</formula>
    </cfRule>
  </conditionalFormatting>
  <conditionalFormatting sqref="Z131">
    <cfRule type="cellIs" dxfId="5237" priority="9579" operator="equal">
      <formula>"OPORTUNIDADE"</formula>
    </cfRule>
  </conditionalFormatting>
  <conditionalFormatting sqref="Z131">
    <cfRule type="cellIs" dxfId="5236" priority="9577" operator="equal">
      <formula>"NÃO"</formula>
    </cfRule>
    <cfRule type="cellIs" dxfId="5235" priority="9578" operator="equal">
      <formula>"SIM"</formula>
    </cfRule>
  </conditionalFormatting>
  <conditionalFormatting sqref="Z131">
    <cfRule type="cellIs" dxfId="5234" priority="9576" operator="equal">
      <formula>"OPORTUNIDADE"</formula>
    </cfRule>
  </conditionalFormatting>
  <conditionalFormatting sqref="Z131">
    <cfRule type="cellIs" dxfId="5233" priority="9574" operator="equal">
      <formula>"NÃO"</formula>
    </cfRule>
    <cfRule type="cellIs" dxfId="5232" priority="9575" operator="equal">
      <formula>"SIM"</formula>
    </cfRule>
  </conditionalFormatting>
  <conditionalFormatting sqref="Z131">
    <cfRule type="cellIs" dxfId="5231" priority="9573" operator="equal">
      <formula>"OPORTUNIDADE"</formula>
    </cfRule>
  </conditionalFormatting>
  <conditionalFormatting sqref="Z131">
    <cfRule type="cellIs" dxfId="5230" priority="9571" operator="equal">
      <formula>"NÃO"</formula>
    </cfRule>
    <cfRule type="cellIs" dxfId="5229" priority="9572" operator="equal">
      <formula>"SIM"</formula>
    </cfRule>
  </conditionalFormatting>
  <conditionalFormatting sqref="Z131">
    <cfRule type="cellIs" dxfId="5228" priority="9570" operator="equal">
      <formula>"OPORTUNIDADE"</formula>
    </cfRule>
  </conditionalFormatting>
  <conditionalFormatting sqref="Z131">
    <cfRule type="cellIs" dxfId="5227" priority="9568" operator="equal">
      <formula>"NÃO"</formula>
    </cfRule>
    <cfRule type="cellIs" dxfId="5226" priority="9569" operator="equal">
      <formula>"SIM"</formula>
    </cfRule>
  </conditionalFormatting>
  <conditionalFormatting sqref="Y131">
    <cfRule type="cellIs" dxfId="5225" priority="9567" operator="equal">
      <formula>"OPORTUNIDADE"</formula>
    </cfRule>
  </conditionalFormatting>
  <conditionalFormatting sqref="Y131">
    <cfRule type="cellIs" dxfId="5224" priority="9565" operator="equal">
      <formula>"NÃO"</formula>
    </cfRule>
    <cfRule type="cellIs" dxfId="5223" priority="9566" operator="equal">
      <formula>"SIM"</formula>
    </cfRule>
  </conditionalFormatting>
  <conditionalFormatting sqref="Y131">
    <cfRule type="cellIs" dxfId="5222" priority="9564" operator="equal">
      <formula>"OPORTUNIDADE"</formula>
    </cfRule>
  </conditionalFormatting>
  <conditionalFormatting sqref="Y131">
    <cfRule type="cellIs" dxfId="5221" priority="9562" operator="equal">
      <formula>"NÃO"</formula>
    </cfRule>
    <cfRule type="cellIs" dxfId="5220" priority="9563" operator="equal">
      <formula>"SIM"</formula>
    </cfRule>
  </conditionalFormatting>
  <conditionalFormatting sqref="Y131">
    <cfRule type="cellIs" dxfId="5219" priority="9561" operator="equal">
      <formula>"OPORTUNIDADE"</formula>
    </cfRule>
  </conditionalFormatting>
  <conditionalFormatting sqref="Y131">
    <cfRule type="cellIs" dxfId="5218" priority="9559" operator="equal">
      <formula>"NÃO"</formula>
    </cfRule>
    <cfRule type="cellIs" dxfId="5217" priority="9560" operator="equal">
      <formula>"SIM"</formula>
    </cfRule>
  </conditionalFormatting>
  <conditionalFormatting sqref="Y131">
    <cfRule type="cellIs" dxfId="5216" priority="9558" operator="equal">
      <formula>"OPORTUNIDADE"</formula>
    </cfRule>
  </conditionalFormatting>
  <conditionalFormatting sqref="Y131">
    <cfRule type="cellIs" dxfId="5215" priority="9556" operator="equal">
      <formula>"NÃO"</formula>
    </cfRule>
    <cfRule type="cellIs" dxfId="5214" priority="9557" operator="equal">
      <formula>"SIM"</formula>
    </cfRule>
  </conditionalFormatting>
  <conditionalFormatting sqref="Y131">
    <cfRule type="cellIs" dxfId="5213" priority="9555" operator="equal">
      <formula>"OPORTUNIDADE"</formula>
    </cfRule>
  </conditionalFormatting>
  <conditionalFormatting sqref="Y131">
    <cfRule type="cellIs" dxfId="5212" priority="9553" operator="equal">
      <formula>"NÃO"</formula>
    </cfRule>
    <cfRule type="cellIs" dxfId="5211" priority="9554" operator="equal">
      <formula>"SIM"</formula>
    </cfRule>
  </conditionalFormatting>
  <conditionalFormatting sqref="Y131">
    <cfRule type="cellIs" dxfId="5210" priority="9552" operator="equal">
      <formula>"OPORTUNIDADE"</formula>
    </cfRule>
  </conditionalFormatting>
  <conditionalFormatting sqref="Y131">
    <cfRule type="cellIs" dxfId="5209" priority="9550" operator="equal">
      <formula>"NÃO"</formula>
    </cfRule>
    <cfRule type="cellIs" dxfId="5208" priority="9551" operator="equal">
      <formula>"SIM"</formula>
    </cfRule>
  </conditionalFormatting>
  <conditionalFormatting sqref="Y138">
    <cfRule type="cellIs" dxfId="5207" priority="9549" operator="equal">
      <formula>"OPORTUNIDADE"</formula>
    </cfRule>
  </conditionalFormatting>
  <conditionalFormatting sqref="Y138">
    <cfRule type="cellIs" dxfId="5206" priority="9547" operator="equal">
      <formula>"NÃO"</formula>
    </cfRule>
    <cfRule type="cellIs" dxfId="5205" priority="9548" operator="equal">
      <formula>"SIM"</formula>
    </cfRule>
  </conditionalFormatting>
  <conditionalFormatting sqref="Y138">
    <cfRule type="cellIs" dxfId="5204" priority="9546" operator="equal">
      <formula>"OPORTUNIDADE"</formula>
    </cfRule>
  </conditionalFormatting>
  <conditionalFormatting sqref="Y138">
    <cfRule type="cellIs" dxfId="5203" priority="9544" operator="equal">
      <formula>"NÃO"</formula>
    </cfRule>
    <cfRule type="cellIs" dxfId="5202" priority="9545" operator="equal">
      <formula>"SIM"</formula>
    </cfRule>
  </conditionalFormatting>
  <conditionalFormatting sqref="Y138">
    <cfRule type="cellIs" dxfId="5201" priority="9543" operator="equal">
      <formula>"OPORTUNIDADE"</formula>
    </cfRule>
  </conditionalFormatting>
  <conditionalFormatting sqref="Y138">
    <cfRule type="cellIs" dxfId="5200" priority="9541" operator="equal">
      <formula>"NÃO"</formula>
    </cfRule>
    <cfRule type="cellIs" dxfId="5199" priority="9542" operator="equal">
      <formula>"SIM"</formula>
    </cfRule>
  </conditionalFormatting>
  <conditionalFormatting sqref="Y138">
    <cfRule type="cellIs" dxfId="5198" priority="9540" operator="equal">
      <formula>"OPORTUNIDADE"</formula>
    </cfRule>
  </conditionalFormatting>
  <conditionalFormatting sqref="Y138">
    <cfRule type="cellIs" dxfId="5197" priority="9538" operator="equal">
      <formula>"NÃO"</formula>
    </cfRule>
    <cfRule type="cellIs" dxfId="5196" priority="9539" operator="equal">
      <formula>"SIM"</formula>
    </cfRule>
  </conditionalFormatting>
  <conditionalFormatting sqref="Y138">
    <cfRule type="cellIs" dxfId="5195" priority="9537" operator="equal">
      <formula>"OPORTUNIDADE"</formula>
    </cfRule>
  </conditionalFormatting>
  <conditionalFormatting sqref="Y138">
    <cfRule type="cellIs" dxfId="5194" priority="9535" operator="equal">
      <formula>"NÃO"</formula>
    </cfRule>
    <cfRule type="cellIs" dxfId="5193" priority="9536" operator="equal">
      <formula>"SIM"</formula>
    </cfRule>
  </conditionalFormatting>
  <conditionalFormatting sqref="Y138">
    <cfRule type="cellIs" dxfId="5192" priority="9534" operator="equal">
      <formula>"OPORTUNIDADE"</formula>
    </cfRule>
  </conditionalFormatting>
  <conditionalFormatting sqref="Y138">
    <cfRule type="cellIs" dxfId="5191" priority="9532" operator="equal">
      <formula>"NÃO"</formula>
    </cfRule>
    <cfRule type="cellIs" dxfId="5190" priority="9533" operator="equal">
      <formula>"SIM"</formula>
    </cfRule>
  </conditionalFormatting>
  <conditionalFormatting sqref="Y138">
    <cfRule type="cellIs" dxfId="5189" priority="9531" operator="equal">
      <formula>"OPORTUNIDADE"</formula>
    </cfRule>
  </conditionalFormatting>
  <conditionalFormatting sqref="Y138">
    <cfRule type="cellIs" dxfId="5188" priority="9529" operator="equal">
      <formula>"NÃO"</formula>
    </cfRule>
    <cfRule type="cellIs" dxfId="5187" priority="9530" operator="equal">
      <formula>"SIM"</formula>
    </cfRule>
  </conditionalFormatting>
  <conditionalFormatting sqref="Y138">
    <cfRule type="cellIs" dxfId="5186" priority="9528" operator="equal">
      <formula>"OPORTUNIDADE"</formula>
    </cfRule>
  </conditionalFormatting>
  <conditionalFormatting sqref="Y138">
    <cfRule type="cellIs" dxfId="5185" priority="9526" operator="equal">
      <formula>"NÃO"</formula>
    </cfRule>
    <cfRule type="cellIs" dxfId="5184" priority="9527" operator="equal">
      <formula>"SIM"</formula>
    </cfRule>
  </conditionalFormatting>
  <conditionalFormatting sqref="Y138">
    <cfRule type="cellIs" dxfId="5183" priority="9525" operator="equal">
      <formula>"OPORTUNIDADE"</formula>
    </cfRule>
  </conditionalFormatting>
  <conditionalFormatting sqref="Y138">
    <cfRule type="cellIs" dxfId="5182" priority="9523" operator="equal">
      <formula>"NÃO"</formula>
    </cfRule>
    <cfRule type="cellIs" dxfId="5181" priority="9524" operator="equal">
      <formula>"SIM"</formula>
    </cfRule>
  </conditionalFormatting>
  <conditionalFormatting sqref="Y138">
    <cfRule type="cellIs" dxfId="5180" priority="9522" operator="equal">
      <formula>"OPORTUNIDADE"</formula>
    </cfRule>
  </conditionalFormatting>
  <conditionalFormatting sqref="Y138">
    <cfRule type="cellIs" dxfId="5179" priority="9520" operator="equal">
      <formula>"NÃO"</formula>
    </cfRule>
    <cfRule type="cellIs" dxfId="5178" priority="9521" operator="equal">
      <formula>"SIM"</formula>
    </cfRule>
  </conditionalFormatting>
  <conditionalFormatting sqref="Y138">
    <cfRule type="cellIs" dxfId="5177" priority="9519" operator="equal">
      <formula>"OPORTUNIDADE"</formula>
    </cfRule>
  </conditionalFormatting>
  <conditionalFormatting sqref="Y138">
    <cfRule type="cellIs" dxfId="5176" priority="9517" operator="equal">
      <formula>"NÃO"</formula>
    </cfRule>
    <cfRule type="cellIs" dxfId="5175" priority="9518" operator="equal">
      <formula>"SIM"</formula>
    </cfRule>
  </conditionalFormatting>
  <conditionalFormatting sqref="Y138">
    <cfRule type="cellIs" dxfId="5174" priority="9516" operator="equal">
      <formula>"OPORTUNIDADE"</formula>
    </cfRule>
  </conditionalFormatting>
  <conditionalFormatting sqref="Y138">
    <cfRule type="cellIs" dxfId="5173" priority="9514" operator="equal">
      <formula>"NÃO"</formula>
    </cfRule>
    <cfRule type="cellIs" dxfId="5172" priority="9515" operator="equal">
      <formula>"SIM"</formula>
    </cfRule>
  </conditionalFormatting>
  <conditionalFormatting sqref="Y138">
    <cfRule type="cellIs" dxfId="5171" priority="9513" operator="equal">
      <formula>"OPORTUNIDADE"</formula>
    </cfRule>
  </conditionalFormatting>
  <conditionalFormatting sqref="Y138">
    <cfRule type="cellIs" dxfId="5170" priority="9511" operator="equal">
      <formula>"NÃO"</formula>
    </cfRule>
    <cfRule type="cellIs" dxfId="5169" priority="9512" operator="equal">
      <formula>"SIM"</formula>
    </cfRule>
  </conditionalFormatting>
  <conditionalFormatting sqref="Y138">
    <cfRule type="cellIs" dxfId="5168" priority="9510" operator="equal">
      <formula>"OPORTUNIDADE"</formula>
    </cfRule>
  </conditionalFormatting>
  <conditionalFormatting sqref="Y138">
    <cfRule type="cellIs" dxfId="5167" priority="9508" operator="equal">
      <formula>"NÃO"</formula>
    </cfRule>
    <cfRule type="cellIs" dxfId="5166" priority="9509" operator="equal">
      <formula>"SIM"</formula>
    </cfRule>
  </conditionalFormatting>
  <conditionalFormatting sqref="Z138">
    <cfRule type="cellIs" dxfId="5165" priority="9507" operator="equal">
      <formula>"OPORTUNIDADE"</formula>
    </cfRule>
  </conditionalFormatting>
  <conditionalFormatting sqref="Z138">
    <cfRule type="cellIs" dxfId="5164" priority="9505" operator="equal">
      <formula>"NÃO"</formula>
    </cfRule>
    <cfRule type="cellIs" dxfId="5163" priority="9506" operator="equal">
      <formula>"SIM"</formula>
    </cfRule>
  </conditionalFormatting>
  <conditionalFormatting sqref="Z138">
    <cfRule type="cellIs" dxfId="5162" priority="9504" operator="equal">
      <formula>"OPORTUNIDADE"</formula>
    </cfRule>
  </conditionalFormatting>
  <conditionalFormatting sqref="Z138">
    <cfRule type="cellIs" dxfId="5161" priority="9502" operator="equal">
      <formula>"NÃO"</formula>
    </cfRule>
    <cfRule type="cellIs" dxfId="5160" priority="9503" operator="equal">
      <formula>"SIM"</formula>
    </cfRule>
  </conditionalFormatting>
  <conditionalFormatting sqref="Y138">
    <cfRule type="cellIs" dxfId="5159" priority="9501" operator="equal">
      <formula>"OPORTUNIDADE"</formula>
    </cfRule>
  </conditionalFormatting>
  <conditionalFormatting sqref="Y138">
    <cfRule type="cellIs" dxfId="5158" priority="9499" operator="equal">
      <formula>"NÃO"</formula>
    </cfRule>
    <cfRule type="cellIs" dxfId="5157" priority="9500" operator="equal">
      <formula>"SIM"</formula>
    </cfRule>
  </conditionalFormatting>
  <conditionalFormatting sqref="Y138">
    <cfRule type="cellIs" dxfId="5156" priority="9498" operator="equal">
      <formula>"OPORTUNIDADE"</formula>
    </cfRule>
  </conditionalFormatting>
  <conditionalFormatting sqref="Y138">
    <cfRule type="cellIs" dxfId="5155" priority="9496" operator="equal">
      <formula>"NÃO"</formula>
    </cfRule>
    <cfRule type="cellIs" dxfId="5154" priority="9497" operator="equal">
      <formula>"SIM"</formula>
    </cfRule>
  </conditionalFormatting>
  <conditionalFormatting sqref="Z138">
    <cfRule type="cellIs" dxfId="5153" priority="9495" operator="equal">
      <formula>"OPORTUNIDADE"</formula>
    </cfRule>
  </conditionalFormatting>
  <conditionalFormatting sqref="Z138">
    <cfRule type="cellIs" dxfId="5152" priority="9493" operator="equal">
      <formula>"NÃO"</formula>
    </cfRule>
    <cfRule type="cellIs" dxfId="5151" priority="9494" operator="equal">
      <formula>"SIM"</formula>
    </cfRule>
  </conditionalFormatting>
  <conditionalFormatting sqref="Z138">
    <cfRule type="cellIs" dxfId="5150" priority="9492" operator="equal">
      <formula>"OPORTUNIDADE"</formula>
    </cfRule>
  </conditionalFormatting>
  <conditionalFormatting sqref="Z138">
    <cfRule type="cellIs" dxfId="5149" priority="9490" operator="equal">
      <formula>"NÃO"</formula>
    </cfRule>
    <cfRule type="cellIs" dxfId="5148" priority="9491" operator="equal">
      <formula>"SIM"</formula>
    </cfRule>
  </conditionalFormatting>
  <conditionalFormatting sqref="Z138">
    <cfRule type="cellIs" dxfId="5147" priority="9489" operator="equal">
      <formula>"OPORTUNIDADE"</formula>
    </cfRule>
  </conditionalFormatting>
  <conditionalFormatting sqref="Z138">
    <cfRule type="cellIs" dxfId="5146" priority="9487" operator="equal">
      <formula>"NÃO"</formula>
    </cfRule>
    <cfRule type="cellIs" dxfId="5145" priority="9488" operator="equal">
      <formula>"SIM"</formula>
    </cfRule>
  </conditionalFormatting>
  <conditionalFormatting sqref="Z138">
    <cfRule type="cellIs" dxfId="5144" priority="9486" operator="equal">
      <formula>"OPORTUNIDADE"</formula>
    </cfRule>
  </conditionalFormatting>
  <conditionalFormatting sqref="Z138">
    <cfRule type="cellIs" dxfId="5143" priority="9484" operator="equal">
      <formula>"NÃO"</formula>
    </cfRule>
    <cfRule type="cellIs" dxfId="5142" priority="9485" operator="equal">
      <formula>"SIM"</formula>
    </cfRule>
  </conditionalFormatting>
  <conditionalFormatting sqref="Y138">
    <cfRule type="cellIs" dxfId="5141" priority="9483" operator="equal">
      <formula>"OPORTUNIDADE"</formula>
    </cfRule>
  </conditionalFormatting>
  <conditionalFormatting sqref="Y138">
    <cfRule type="cellIs" dxfId="5140" priority="9481" operator="equal">
      <formula>"NÃO"</formula>
    </cfRule>
    <cfRule type="cellIs" dxfId="5139" priority="9482" operator="equal">
      <formula>"SIM"</formula>
    </cfRule>
  </conditionalFormatting>
  <conditionalFormatting sqref="Y138">
    <cfRule type="cellIs" dxfId="5138" priority="9480" operator="equal">
      <formula>"OPORTUNIDADE"</formula>
    </cfRule>
  </conditionalFormatting>
  <conditionalFormatting sqref="Y138">
    <cfRule type="cellIs" dxfId="5137" priority="9478" operator="equal">
      <formula>"NÃO"</formula>
    </cfRule>
    <cfRule type="cellIs" dxfId="5136" priority="9479" operator="equal">
      <formula>"SIM"</formula>
    </cfRule>
  </conditionalFormatting>
  <conditionalFormatting sqref="Y138">
    <cfRule type="cellIs" dxfId="5135" priority="9477" operator="equal">
      <formula>"OPORTUNIDADE"</formula>
    </cfRule>
  </conditionalFormatting>
  <conditionalFormatting sqref="Y138">
    <cfRule type="cellIs" dxfId="5134" priority="9475" operator="equal">
      <formula>"NÃO"</formula>
    </cfRule>
    <cfRule type="cellIs" dxfId="5133" priority="9476" operator="equal">
      <formula>"SIM"</formula>
    </cfRule>
  </conditionalFormatting>
  <conditionalFormatting sqref="Y138">
    <cfRule type="cellIs" dxfId="5132" priority="9474" operator="equal">
      <formula>"OPORTUNIDADE"</formula>
    </cfRule>
  </conditionalFormatting>
  <conditionalFormatting sqref="Y138">
    <cfRule type="cellIs" dxfId="5131" priority="9472" operator="equal">
      <formula>"NÃO"</formula>
    </cfRule>
    <cfRule type="cellIs" dxfId="5130" priority="9473" operator="equal">
      <formula>"SIM"</formula>
    </cfRule>
  </conditionalFormatting>
  <conditionalFormatting sqref="Y138">
    <cfRule type="cellIs" dxfId="5129" priority="9471" operator="equal">
      <formula>"OPORTUNIDADE"</formula>
    </cfRule>
  </conditionalFormatting>
  <conditionalFormatting sqref="Y138">
    <cfRule type="cellIs" dxfId="5128" priority="9469" operator="equal">
      <formula>"NÃO"</formula>
    </cfRule>
    <cfRule type="cellIs" dxfId="5127" priority="9470" operator="equal">
      <formula>"SIM"</formula>
    </cfRule>
  </conditionalFormatting>
  <conditionalFormatting sqref="Y138">
    <cfRule type="cellIs" dxfId="5126" priority="9468" operator="equal">
      <formula>"OPORTUNIDADE"</formula>
    </cfRule>
  </conditionalFormatting>
  <conditionalFormatting sqref="Y138">
    <cfRule type="cellIs" dxfId="5125" priority="9466" operator="equal">
      <formula>"NÃO"</formula>
    </cfRule>
    <cfRule type="cellIs" dxfId="5124" priority="9467" operator="equal">
      <formula>"SIM"</formula>
    </cfRule>
  </conditionalFormatting>
  <conditionalFormatting sqref="Y135:Y136">
    <cfRule type="cellIs" dxfId="5123" priority="9465" operator="equal">
      <formula>"OPORTUNIDADE"</formula>
    </cfRule>
  </conditionalFormatting>
  <conditionalFormatting sqref="Y135:Y136">
    <cfRule type="cellIs" dxfId="5122" priority="9463" operator="equal">
      <formula>"NÃO"</formula>
    </cfRule>
    <cfRule type="cellIs" dxfId="5121" priority="9464" operator="equal">
      <formula>"SIM"</formula>
    </cfRule>
  </conditionalFormatting>
  <conditionalFormatting sqref="Y135:Y136">
    <cfRule type="cellIs" dxfId="5120" priority="9462" operator="equal">
      <formula>"OPORTUNIDADE"</formula>
    </cfRule>
  </conditionalFormatting>
  <conditionalFormatting sqref="Y135:Y136">
    <cfRule type="cellIs" dxfId="5119" priority="9460" operator="equal">
      <formula>"NÃO"</formula>
    </cfRule>
    <cfRule type="cellIs" dxfId="5118" priority="9461" operator="equal">
      <formula>"SIM"</formula>
    </cfRule>
  </conditionalFormatting>
  <conditionalFormatting sqref="Y135:Y136">
    <cfRule type="cellIs" dxfId="5117" priority="9459" operator="equal">
      <formula>"OPORTUNIDADE"</formula>
    </cfRule>
  </conditionalFormatting>
  <conditionalFormatting sqref="Y135:Y136">
    <cfRule type="cellIs" dxfId="5116" priority="9457" operator="equal">
      <formula>"NÃO"</formula>
    </cfRule>
    <cfRule type="cellIs" dxfId="5115" priority="9458" operator="equal">
      <formula>"SIM"</formula>
    </cfRule>
  </conditionalFormatting>
  <conditionalFormatting sqref="Y135:Y136">
    <cfRule type="cellIs" dxfId="5114" priority="9456" operator="equal">
      <formula>"OPORTUNIDADE"</formula>
    </cfRule>
  </conditionalFormatting>
  <conditionalFormatting sqref="Y135:Y136">
    <cfRule type="cellIs" dxfId="5113" priority="9454" operator="equal">
      <formula>"NÃO"</formula>
    </cfRule>
    <cfRule type="cellIs" dxfId="5112" priority="9455" operator="equal">
      <formula>"SIM"</formula>
    </cfRule>
  </conditionalFormatting>
  <conditionalFormatting sqref="Y135:Y136">
    <cfRule type="cellIs" dxfId="5111" priority="9453" operator="equal">
      <formula>"OPORTUNIDADE"</formula>
    </cfRule>
  </conditionalFormatting>
  <conditionalFormatting sqref="Y135:Y136">
    <cfRule type="cellIs" dxfId="5110" priority="9451" operator="equal">
      <formula>"NÃO"</formula>
    </cfRule>
    <cfRule type="cellIs" dxfId="5109" priority="9452" operator="equal">
      <formula>"SIM"</formula>
    </cfRule>
  </conditionalFormatting>
  <conditionalFormatting sqref="Y135:Y136">
    <cfRule type="cellIs" dxfId="5108" priority="9450" operator="equal">
      <formula>"OPORTUNIDADE"</formula>
    </cfRule>
  </conditionalFormatting>
  <conditionalFormatting sqref="Y135:Y136">
    <cfRule type="cellIs" dxfId="5107" priority="9448" operator="equal">
      <formula>"NÃO"</formula>
    </cfRule>
    <cfRule type="cellIs" dxfId="5106" priority="9449" operator="equal">
      <formula>"SIM"</formula>
    </cfRule>
  </conditionalFormatting>
  <conditionalFormatting sqref="Y135:Y136">
    <cfRule type="cellIs" dxfId="5105" priority="9447" operator="equal">
      <formula>"OPORTUNIDADE"</formula>
    </cfRule>
  </conditionalFormatting>
  <conditionalFormatting sqref="Y135:Y136">
    <cfRule type="cellIs" dxfId="5104" priority="9445" operator="equal">
      <formula>"NÃO"</formula>
    </cfRule>
    <cfRule type="cellIs" dxfId="5103" priority="9446" operator="equal">
      <formula>"SIM"</formula>
    </cfRule>
  </conditionalFormatting>
  <conditionalFormatting sqref="Y135:Y136">
    <cfRule type="cellIs" dxfId="5102" priority="9444" operator="equal">
      <formula>"OPORTUNIDADE"</formula>
    </cfRule>
  </conditionalFormatting>
  <conditionalFormatting sqref="Y135:Y136">
    <cfRule type="cellIs" dxfId="5101" priority="9442" operator="equal">
      <formula>"NÃO"</formula>
    </cfRule>
    <cfRule type="cellIs" dxfId="5100" priority="9443" operator="equal">
      <formula>"SIM"</formula>
    </cfRule>
  </conditionalFormatting>
  <conditionalFormatting sqref="Y135:Y136">
    <cfRule type="cellIs" dxfId="5099" priority="9441" operator="equal">
      <formula>"OPORTUNIDADE"</formula>
    </cfRule>
  </conditionalFormatting>
  <conditionalFormatting sqref="Y135:Y136">
    <cfRule type="cellIs" dxfId="5098" priority="9439" operator="equal">
      <formula>"NÃO"</formula>
    </cfRule>
    <cfRule type="cellIs" dxfId="5097" priority="9440" operator="equal">
      <formula>"SIM"</formula>
    </cfRule>
  </conditionalFormatting>
  <conditionalFormatting sqref="Y135:Y136">
    <cfRule type="cellIs" dxfId="5096" priority="9438" operator="equal">
      <formula>"OPORTUNIDADE"</formula>
    </cfRule>
  </conditionalFormatting>
  <conditionalFormatting sqref="Y135:Y136">
    <cfRule type="cellIs" dxfId="5095" priority="9436" operator="equal">
      <formula>"NÃO"</formula>
    </cfRule>
    <cfRule type="cellIs" dxfId="5094" priority="9437" operator="equal">
      <formula>"SIM"</formula>
    </cfRule>
  </conditionalFormatting>
  <conditionalFormatting sqref="Z135">
    <cfRule type="cellIs" dxfId="5093" priority="9435" operator="equal">
      <formula>"OPORTUNIDADE"</formula>
    </cfRule>
  </conditionalFormatting>
  <conditionalFormatting sqref="Z135">
    <cfRule type="cellIs" dxfId="5092" priority="9433" operator="equal">
      <formula>"NÃO"</formula>
    </cfRule>
    <cfRule type="cellIs" dxfId="5091" priority="9434" operator="equal">
      <formula>"SIM"</formula>
    </cfRule>
  </conditionalFormatting>
  <conditionalFormatting sqref="Y135:Y136">
    <cfRule type="cellIs" dxfId="5090" priority="9432" operator="equal">
      <formula>"OPORTUNIDADE"</formula>
    </cfRule>
  </conditionalFormatting>
  <conditionalFormatting sqref="Y135:Y136">
    <cfRule type="cellIs" dxfId="5089" priority="9430" operator="equal">
      <formula>"NÃO"</formula>
    </cfRule>
    <cfRule type="cellIs" dxfId="5088" priority="9431" operator="equal">
      <formula>"SIM"</formula>
    </cfRule>
  </conditionalFormatting>
  <conditionalFormatting sqref="Y135:Y136">
    <cfRule type="cellIs" dxfId="5087" priority="9429" operator="equal">
      <formula>"OPORTUNIDADE"</formula>
    </cfRule>
  </conditionalFormatting>
  <conditionalFormatting sqref="Y135:Y136">
    <cfRule type="cellIs" dxfId="5086" priority="9427" operator="equal">
      <formula>"NÃO"</formula>
    </cfRule>
    <cfRule type="cellIs" dxfId="5085" priority="9428" operator="equal">
      <formula>"SIM"</formula>
    </cfRule>
  </conditionalFormatting>
  <conditionalFormatting sqref="Y135:Y136">
    <cfRule type="cellIs" dxfId="5084" priority="9426" operator="equal">
      <formula>"OPORTUNIDADE"</formula>
    </cfRule>
  </conditionalFormatting>
  <conditionalFormatting sqref="Y135:Y136">
    <cfRule type="cellIs" dxfId="5083" priority="9424" operator="equal">
      <formula>"NÃO"</formula>
    </cfRule>
    <cfRule type="cellIs" dxfId="5082" priority="9425" operator="equal">
      <formula>"SIM"</formula>
    </cfRule>
  </conditionalFormatting>
  <conditionalFormatting sqref="Y135:Y136">
    <cfRule type="cellIs" dxfId="5081" priority="9423" operator="equal">
      <formula>"OPORTUNIDADE"</formula>
    </cfRule>
  </conditionalFormatting>
  <conditionalFormatting sqref="Y135:Y136">
    <cfRule type="cellIs" dxfId="5080" priority="9421" operator="equal">
      <formula>"NÃO"</formula>
    </cfRule>
    <cfRule type="cellIs" dxfId="5079" priority="9422" operator="equal">
      <formula>"SIM"</formula>
    </cfRule>
  </conditionalFormatting>
  <conditionalFormatting sqref="Y135:Y136">
    <cfRule type="cellIs" dxfId="5078" priority="9420" operator="equal">
      <formula>"OPORTUNIDADE"</formula>
    </cfRule>
  </conditionalFormatting>
  <conditionalFormatting sqref="Y135:Y136">
    <cfRule type="cellIs" dxfId="5077" priority="9418" operator="equal">
      <formula>"NÃO"</formula>
    </cfRule>
    <cfRule type="cellIs" dxfId="5076" priority="9419" operator="equal">
      <formula>"SIM"</formula>
    </cfRule>
  </conditionalFormatting>
  <conditionalFormatting sqref="Y135:Y136">
    <cfRule type="cellIs" dxfId="5075" priority="9417" operator="equal">
      <formula>"OPORTUNIDADE"</formula>
    </cfRule>
  </conditionalFormatting>
  <conditionalFormatting sqref="Y135:Y136">
    <cfRule type="cellIs" dxfId="5074" priority="9415" operator="equal">
      <formula>"NÃO"</formula>
    </cfRule>
    <cfRule type="cellIs" dxfId="5073" priority="9416" operator="equal">
      <formula>"SIM"</formula>
    </cfRule>
  </conditionalFormatting>
  <conditionalFormatting sqref="Y140">
    <cfRule type="cellIs" dxfId="5072" priority="9414" operator="equal">
      <formula>"OPORTUNIDADE"</formula>
    </cfRule>
  </conditionalFormatting>
  <conditionalFormatting sqref="Y140">
    <cfRule type="cellIs" dxfId="5071" priority="9412" operator="equal">
      <formula>"NÃO"</formula>
    </cfRule>
    <cfRule type="cellIs" dxfId="5070" priority="9413" operator="equal">
      <formula>"SIM"</formula>
    </cfRule>
  </conditionalFormatting>
  <conditionalFormatting sqref="Y140">
    <cfRule type="cellIs" dxfId="5069" priority="9411" operator="equal">
      <formula>"OPORTUNIDADE"</formula>
    </cfRule>
  </conditionalFormatting>
  <conditionalFormatting sqref="Y140">
    <cfRule type="cellIs" dxfId="5068" priority="9409" operator="equal">
      <formula>"NÃO"</formula>
    </cfRule>
    <cfRule type="cellIs" dxfId="5067" priority="9410" operator="equal">
      <formula>"SIM"</formula>
    </cfRule>
  </conditionalFormatting>
  <conditionalFormatting sqref="Y140">
    <cfRule type="cellIs" dxfId="5066" priority="9408" operator="equal">
      <formula>"OPORTUNIDADE"</formula>
    </cfRule>
  </conditionalFormatting>
  <conditionalFormatting sqref="Y140">
    <cfRule type="cellIs" dxfId="5065" priority="9406" operator="equal">
      <formula>"NÃO"</formula>
    </cfRule>
    <cfRule type="cellIs" dxfId="5064" priority="9407" operator="equal">
      <formula>"SIM"</formula>
    </cfRule>
  </conditionalFormatting>
  <conditionalFormatting sqref="Y140">
    <cfRule type="cellIs" dxfId="5063" priority="9405" operator="equal">
      <formula>"OPORTUNIDADE"</formula>
    </cfRule>
  </conditionalFormatting>
  <conditionalFormatting sqref="Y140">
    <cfRule type="cellIs" dxfId="5062" priority="9403" operator="equal">
      <formula>"NÃO"</formula>
    </cfRule>
    <cfRule type="cellIs" dxfId="5061" priority="9404" operator="equal">
      <formula>"SIM"</formula>
    </cfRule>
  </conditionalFormatting>
  <conditionalFormatting sqref="Y140">
    <cfRule type="cellIs" dxfId="5060" priority="9402" operator="equal">
      <formula>"OPORTUNIDADE"</formula>
    </cfRule>
  </conditionalFormatting>
  <conditionalFormatting sqref="Y140">
    <cfRule type="cellIs" dxfId="5059" priority="9400" operator="equal">
      <formula>"NÃO"</formula>
    </cfRule>
    <cfRule type="cellIs" dxfId="5058" priority="9401" operator="equal">
      <formula>"SIM"</formula>
    </cfRule>
  </conditionalFormatting>
  <conditionalFormatting sqref="Y140">
    <cfRule type="cellIs" dxfId="5057" priority="9399" operator="equal">
      <formula>"OPORTUNIDADE"</formula>
    </cfRule>
  </conditionalFormatting>
  <conditionalFormatting sqref="Y140">
    <cfRule type="cellIs" dxfId="5056" priority="9397" operator="equal">
      <formula>"NÃO"</formula>
    </cfRule>
    <cfRule type="cellIs" dxfId="5055" priority="9398" operator="equal">
      <formula>"SIM"</formula>
    </cfRule>
  </conditionalFormatting>
  <conditionalFormatting sqref="Y140">
    <cfRule type="cellIs" dxfId="5054" priority="9396" operator="equal">
      <formula>"OPORTUNIDADE"</formula>
    </cfRule>
  </conditionalFormatting>
  <conditionalFormatting sqref="Y140">
    <cfRule type="cellIs" dxfId="5053" priority="9394" operator="equal">
      <formula>"NÃO"</formula>
    </cfRule>
    <cfRule type="cellIs" dxfId="5052" priority="9395" operator="equal">
      <formula>"SIM"</formula>
    </cfRule>
  </conditionalFormatting>
  <conditionalFormatting sqref="Y140">
    <cfRule type="cellIs" dxfId="5051" priority="9393" operator="equal">
      <formula>"OPORTUNIDADE"</formula>
    </cfRule>
  </conditionalFormatting>
  <conditionalFormatting sqref="Y140">
    <cfRule type="cellIs" dxfId="5050" priority="9391" operator="equal">
      <formula>"NÃO"</formula>
    </cfRule>
    <cfRule type="cellIs" dxfId="5049" priority="9392" operator="equal">
      <formula>"SIM"</formula>
    </cfRule>
  </conditionalFormatting>
  <conditionalFormatting sqref="Y140">
    <cfRule type="cellIs" dxfId="5048" priority="9390" operator="equal">
      <formula>"OPORTUNIDADE"</formula>
    </cfRule>
  </conditionalFormatting>
  <conditionalFormatting sqref="Y140">
    <cfRule type="cellIs" dxfId="5047" priority="9388" operator="equal">
      <formula>"NÃO"</formula>
    </cfRule>
    <cfRule type="cellIs" dxfId="5046" priority="9389" operator="equal">
      <formula>"SIM"</formula>
    </cfRule>
  </conditionalFormatting>
  <conditionalFormatting sqref="Y140">
    <cfRule type="cellIs" dxfId="5045" priority="9387" operator="equal">
      <formula>"OPORTUNIDADE"</formula>
    </cfRule>
  </conditionalFormatting>
  <conditionalFormatting sqref="Y140">
    <cfRule type="cellIs" dxfId="5044" priority="9385" operator="equal">
      <formula>"NÃO"</formula>
    </cfRule>
    <cfRule type="cellIs" dxfId="5043" priority="9386" operator="equal">
      <formula>"SIM"</formula>
    </cfRule>
  </conditionalFormatting>
  <conditionalFormatting sqref="Z140">
    <cfRule type="cellIs" dxfId="5042" priority="9384" operator="equal">
      <formula>"OPORTUNIDADE"</formula>
    </cfRule>
  </conditionalFormatting>
  <conditionalFormatting sqref="Z140">
    <cfRule type="cellIs" dxfId="5041" priority="9382" operator="equal">
      <formula>"NÃO"</formula>
    </cfRule>
    <cfRule type="cellIs" dxfId="5040" priority="9383" operator="equal">
      <formula>"SIM"</formula>
    </cfRule>
  </conditionalFormatting>
  <conditionalFormatting sqref="Y140">
    <cfRule type="cellIs" dxfId="5039" priority="9381" operator="equal">
      <formula>"OPORTUNIDADE"</formula>
    </cfRule>
  </conditionalFormatting>
  <conditionalFormatting sqref="Y140">
    <cfRule type="cellIs" dxfId="5038" priority="9379" operator="equal">
      <formula>"NÃO"</formula>
    </cfRule>
    <cfRule type="cellIs" dxfId="5037" priority="9380" operator="equal">
      <formula>"SIM"</formula>
    </cfRule>
  </conditionalFormatting>
  <conditionalFormatting sqref="Y140">
    <cfRule type="cellIs" dxfId="5036" priority="9378" operator="equal">
      <formula>"OPORTUNIDADE"</formula>
    </cfRule>
  </conditionalFormatting>
  <conditionalFormatting sqref="Y140">
    <cfRule type="cellIs" dxfId="5035" priority="9376" operator="equal">
      <formula>"NÃO"</formula>
    </cfRule>
    <cfRule type="cellIs" dxfId="5034" priority="9377" operator="equal">
      <formula>"SIM"</formula>
    </cfRule>
  </conditionalFormatting>
  <conditionalFormatting sqref="Y140">
    <cfRule type="cellIs" dxfId="5033" priority="9375" operator="equal">
      <formula>"OPORTUNIDADE"</formula>
    </cfRule>
  </conditionalFormatting>
  <conditionalFormatting sqref="Y140">
    <cfRule type="cellIs" dxfId="5032" priority="9373" operator="equal">
      <formula>"NÃO"</formula>
    </cfRule>
    <cfRule type="cellIs" dxfId="5031" priority="9374" operator="equal">
      <formula>"SIM"</formula>
    </cfRule>
  </conditionalFormatting>
  <conditionalFormatting sqref="Y140">
    <cfRule type="cellIs" dxfId="5030" priority="9372" operator="equal">
      <formula>"OPORTUNIDADE"</formula>
    </cfRule>
  </conditionalFormatting>
  <conditionalFormatting sqref="Y140">
    <cfRule type="cellIs" dxfId="5029" priority="9370" operator="equal">
      <formula>"NÃO"</formula>
    </cfRule>
    <cfRule type="cellIs" dxfId="5028" priority="9371" operator="equal">
      <formula>"SIM"</formula>
    </cfRule>
  </conditionalFormatting>
  <conditionalFormatting sqref="Y140">
    <cfRule type="cellIs" dxfId="5027" priority="9369" operator="equal">
      <formula>"OPORTUNIDADE"</formula>
    </cfRule>
  </conditionalFormatting>
  <conditionalFormatting sqref="Y140">
    <cfRule type="cellIs" dxfId="5026" priority="9367" operator="equal">
      <formula>"NÃO"</formula>
    </cfRule>
    <cfRule type="cellIs" dxfId="5025" priority="9368" operator="equal">
      <formula>"SIM"</formula>
    </cfRule>
  </conditionalFormatting>
  <conditionalFormatting sqref="Y140">
    <cfRule type="cellIs" dxfId="5024" priority="9366" operator="equal">
      <formula>"OPORTUNIDADE"</formula>
    </cfRule>
  </conditionalFormatting>
  <conditionalFormatting sqref="Y140">
    <cfRule type="cellIs" dxfId="5023" priority="9364" operator="equal">
      <formula>"NÃO"</formula>
    </cfRule>
    <cfRule type="cellIs" dxfId="5022" priority="9365" operator="equal">
      <formula>"SIM"</formula>
    </cfRule>
  </conditionalFormatting>
  <conditionalFormatting sqref="Y135:Y136">
    <cfRule type="cellIs" dxfId="5021" priority="9363" operator="equal">
      <formula>"OPORTUNIDADE"</formula>
    </cfRule>
  </conditionalFormatting>
  <conditionalFormatting sqref="Y135:Y136">
    <cfRule type="cellIs" dxfId="5020" priority="9361" operator="equal">
      <formula>"NÃO"</formula>
    </cfRule>
    <cfRule type="cellIs" dxfId="5019" priority="9362" operator="equal">
      <formula>"SIM"</formula>
    </cfRule>
  </conditionalFormatting>
  <conditionalFormatting sqref="Y136">
    <cfRule type="cellIs" dxfId="5018" priority="9360" operator="equal">
      <formula>"OPORTUNIDADE"</formula>
    </cfRule>
  </conditionalFormatting>
  <conditionalFormatting sqref="Y136">
    <cfRule type="cellIs" dxfId="5017" priority="9358" operator="equal">
      <formula>"NÃO"</formula>
    </cfRule>
    <cfRule type="cellIs" dxfId="5016" priority="9359" operator="equal">
      <formula>"SIM"</formula>
    </cfRule>
  </conditionalFormatting>
  <conditionalFormatting sqref="Y136">
    <cfRule type="cellIs" dxfId="5015" priority="9357" operator="equal">
      <formula>"OPORTUNIDADE"</formula>
    </cfRule>
  </conditionalFormatting>
  <conditionalFormatting sqref="Y136">
    <cfRule type="cellIs" dxfId="5014" priority="9355" operator="equal">
      <formula>"NÃO"</formula>
    </cfRule>
    <cfRule type="cellIs" dxfId="5013" priority="9356" operator="equal">
      <formula>"SIM"</formula>
    </cfRule>
  </conditionalFormatting>
  <conditionalFormatting sqref="Y136">
    <cfRule type="cellIs" dxfId="5012" priority="9354" operator="equal">
      <formula>"OPORTUNIDADE"</formula>
    </cfRule>
  </conditionalFormatting>
  <conditionalFormatting sqref="Y136">
    <cfRule type="cellIs" dxfId="5011" priority="9352" operator="equal">
      <formula>"NÃO"</formula>
    </cfRule>
    <cfRule type="cellIs" dxfId="5010" priority="9353" operator="equal">
      <formula>"SIM"</formula>
    </cfRule>
  </conditionalFormatting>
  <conditionalFormatting sqref="Y136">
    <cfRule type="cellIs" dxfId="5009" priority="9351" operator="equal">
      <formula>"OPORTUNIDADE"</formula>
    </cfRule>
  </conditionalFormatting>
  <conditionalFormatting sqref="Y136">
    <cfRule type="cellIs" dxfId="5008" priority="9349" operator="equal">
      <formula>"NÃO"</formula>
    </cfRule>
    <cfRule type="cellIs" dxfId="5007" priority="9350" operator="equal">
      <formula>"SIM"</formula>
    </cfRule>
  </conditionalFormatting>
  <conditionalFormatting sqref="Y136">
    <cfRule type="cellIs" dxfId="5006" priority="9348" operator="equal">
      <formula>"OPORTUNIDADE"</formula>
    </cfRule>
  </conditionalFormatting>
  <conditionalFormatting sqref="Y136">
    <cfRule type="cellIs" dxfId="5005" priority="9346" operator="equal">
      <formula>"NÃO"</formula>
    </cfRule>
    <cfRule type="cellIs" dxfId="5004" priority="9347" operator="equal">
      <formula>"SIM"</formula>
    </cfRule>
  </conditionalFormatting>
  <conditionalFormatting sqref="Y136">
    <cfRule type="cellIs" dxfId="5003" priority="9345" operator="equal">
      <formula>"OPORTUNIDADE"</formula>
    </cfRule>
  </conditionalFormatting>
  <conditionalFormatting sqref="Y136">
    <cfRule type="cellIs" dxfId="5002" priority="9343" operator="equal">
      <formula>"NÃO"</formula>
    </cfRule>
    <cfRule type="cellIs" dxfId="5001" priority="9344" operator="equal">
      <formula>"SIM"</formula>
    </cfRule>
  </conditionalFormatting>
  <conditionalFormatting sqref="Y136">
    <cfRule type="cellIs" dxfId="5000" priority="9342" operator="equal">
      <formula>"OPORTUNIDADE"</formula>
    </cfRule>
  </conditionalFormatting>
  <conditionalFormatting sqref="Y136">
    <cfRule type="cellIs" dxfId="4999" priority="9340" operator="equal">
      <formula>"NÃO"</formula>
    </cfRule>
    <cfRule type="cellIs" dxfId="4998" priority="9341" operator="equal">
      <formula>"SIM"</formula>
    </cfRule>
  </conditionalFormatting>
  <conditionalFormatting sqref="Y136">
    <cfRule type="cellIs" dxfId="4997" priority="9339" operator="equal">
      <formula>"OPORTUNIDADE"</formula>
    </cfRule>
  </conditionalFormatting>
  <conditionalFormatting sqref="Y136">
    <cfRule type="cellIs" dxfId="4996" priority="9337" operator="equal">
      <formula>"NÃO"</formula>
    </cfRule>
    <cfRule type="cellIs" dxfId="4995" priority="9338" operator="equal">
      <formula>"SIM"</formula>
    </cfRule>
  </conditionalFormatting>
  <conditionalFormatting sqref="Y136">
    <cfRule type="cellIs" dxfId="4994" priority="9336" operator="equal">
      <formula>"OPORTUNIDADE"</formula>
    </cfRule>
  </conditionalFormatting>
  <conditionalFormatting sqref="Y136">
    <cfRule type="cellIs" dxfId="4993" priority="9334" operator="equal">
      <formula>"NÃO"</formula>
    </cfRule>
    <cfRule type="cellIs" dxfId="4992" priority="9335" operator="equal">
      <formula>"SIM"</formula>
    </cfRule>
  </conditionalFormatting>
  <conditionalFormatting sqref="Y136">
    <cfRule type="cellIs" dxfId="4991" priority="9333" operator="equal">
      <formula>"OPORTUNIDADE"</formula>
    </cfRule>
  </conditionalFormatting>
  <conditionalFormatting sqref="Y136">
    <cfRule type="cellIs" dxfId="4990" priority="9331" operator="equal">
      <formula>"NÃO"</formula>
    </cfRule>
    <cfRule type="cellIs" dxfId="4989" priority="9332" operator="equal">
      <formula>"SIM"</formula>
    </cfRule>
  </conditionalFormatting>
  <conditionalFormatting sqref="Y136">
    <cfRule type="cellIs" dxfId="4988" priority="9330" operator="equal">
      <formula>"OPORTUNIDADE"</formula>
    </cfRule>
  </conditionalFormatting>
  <conditionalFormatting sqref="Y136">
    <cfRule type="cellIs" dxfId="4987" priority="9328" operator="equal">
      <formula>"NÃO"</formula>
    </cfRule>
    <cfRule type="cellIs" dxfId="4986" priority="9329" operator="equal">
      <formula>"SIM"</formula>
    </cfRule>
  </conditionalFormatting>
  <conditionalFormatting sqref="Y136">
    <cfRule type="cellIs" dxfId="4985" priority="9327" operator="equal">
      <formula>"OPORTUNIDADE"</formula>
    </cfRule>
  </conditionalFormatting>
  <conditionalFormatting sqref="Y136">
    <cfRule type="cellIs" dxfId="4984" priority="9325" operator="equal">
      <formula>"NÃO"</formula>
    </cfRule>
    <cfRule type="cellIs" dxfId="4983" priority="9326" operator="equal">
      <formula>"SIM"</formula>
    </cfRule>
  </conditionalFormatting>
  <conditionalFormatting sqref="Y136">
    <cfRule type="cellIs" dxfId="4982" priority="9324" operator="equal">
      <formula>"OPORTUNIDADE"</formula>
    </cfRule>
  </conditionalFormatting>
  <conditionalFormatting sqref="Y136">
    <cfRule type="cellIs" dxfId="4981" priority="9322" operator="equal">
      <formula>"NÃO"</formula>
    </cfRule>
    <cfRule type="cellIs" dxfId="4980" priority="9323" operator="equal">
      <formula>"SIM"</formula>
    </cfRule>
  </conditionalFormatting>
  <conditionalFormatting sqref="Y136">
    <cfRule type="cellIs" dxfId="4979" priority="9321" operator="equal">
      <formula>"OPORTUNIDADE"</formula>
    </cfRule>
  </conditionalFormatting>
  <conditionalFormatting sqref="Y136">
    <cfRule type="cellIs" dxfId="4978" priority="9319" operator="equal">
      <formula>"NÃO"</formula>
    </cfRule>
    <cfRule type="cellIs" dxfId="4977" priority="9320" operator="equal">
      <formula>"SIM"</formula>
    </cfRule>
  </conditionalFormatting>
  <conditionalFormatting sqref="Y136">
    <cfRule type="cellIs" dxfId="4976" priority="9318" operator="equal">
      <formula>"OPORTUNIDADE"</formula>
    </cfRule>
  </conditionalFormatting>
  <conditionalFormatting sqref="Y136">
    <cfRule type="cellIs" dxfId="4975" priority="9316" operator="equal">
      <formula>"NÃO"</formula>
    </cfRule>
    <cfRule type="cellIs" dxfId="4974" priority="9317" operator="equal">
      <formula>"SIM"</formula>
    </cfRule>
  </conditionalFormatting>
  <conditionalFormatting sqref="Y136">
    <cfRule type="cellIs" dxfId="4973" priority="9315" operator="equal">
      <formula>"OPORTUNIDADE"</formula>
    </cfRule>
  </conditionalFormatting>
  <conditionalFormatting sqref="Y136">
    <cfRule type="cellIs" dxfId="4972" priority="9313" operator="equal">
      <formula>"NÃO"</formula>
    </cfRule>
    <cfRule type="cellIs" dxfId="4971" priority="9314" operator="equal">
      <formula>"SIM"</formula>
    </cfRule>
  </conditionalFormatting>
  <conditionalFormatting sqref="Y141">
    <cfRule type="cellIs" dxfId="4970" priority="9312" operator="equal">
      <formula>"OPORTUNIDADE"</formula>
    </cfRule>
  </conditionalFormatting>
  <conditionalFormatting sqref="Y141">
    <cfRule type="cellIs" dxfId="4969" priority="9310" operator="equal">
      <formula>"NÃO"</formula>
    </cfRule>
    <cfRule type="cellIs" dxfId="4968" priority="9311" operator="equal">
      <formula>"SIM"</formula>
    </cfRule>
  </conditionalFormatting>
  <conditionalFormatting sqref="Y141">
    <cfRule type="cellIs" dxfId="4967" priority="9309" operator="equal">
      <formula>"OPORTUNIDADE"</formula>
    </cfRule>
  </conditionalFormatting>
  <conditionalFormatting sqref="Y141">
    <cfRule type="cellIs" dxfId="4966" priority="9307" operator="equal">
      <formula>"NÃO"</formula>
    </cfRule>
    <cfRule type="cellIs" dxfId="4965" priority="9308" operator="equal">
      <formula>"SIM"</formula>
    </cfRule>
  </conditionalFormatting>
  <conditionalFormatting sqref="Y141">
    <cfRule type="cellIs" dxfId="4964" priority="9306" operator="equal">
      <formula>"OPORTUNIDADE"</formula>
    </cfRule>
  </conditionalFormatting>
  <conditionalFormatting sqref="Y141">
    <cfRule type="cellIs" dxfId="4963" priority="9304" operator="equal">
      <formula>"NÃO"</formula>
    </cfRule>
    <cfRule type="cellIs" dxfId="4962" priority="9305" operator="equal">
      <formula>"SIM"</formula>
    </cfRule>
  </conditionalFormatting>
  <conditionalFormatting sqref="Y141">
    <cfRule type="cellIs" dxfId="4961" priority="9303" operator="equal">
      <formula>"OPORTUNIDADE"</formula>
    </cfRule>
  </conditionalFormatting>
  <conditionalFormatting sqref="Y141">
    <cfRule type="cellIs" dxfId="4960" priority="9301" operator="equal">
      <formula>"NÃO"</formula>
    </cfRule>
    <cfRule type="cellIs" dxfId="4959" priority="9302" operator="equal">
      <formula>"SIM"</formula>
    </cfRule>
  </conditionalFormatting>
  <conditionalFormatting sqref="Y141">
    <cfRule type="cellIs" dxfId="4958" priority="9300" operator="equal">
      <formula>"OPORTUNIDADE"</formula>
    </cfRule>
  </conditionalFormatting>
  <conditionalFormatting sqref="Y141">
    <cfRule type="cellIs" dxfId="4957" priority="9298" operator="equal">
      <formula>"NÃO"</formula>
    </cfRule>
    <cfRule type="cellIs" dxfId="4956" priority="9299" operator="equal">
      <formula>"SIM"</formula>
    </cfRule>
  </conditionalFormatting>
  <conditionalFormatting sqref="Y141">
    <cfRule type="cellIs" dxfId="4955" priority="9297" operator="equal">
      <formula>"OPORTUNIDADE"</formula>
    </cfRule>
  </conditionalFormatting>
  <conditionalFormatting sqref="Y141">
    <cfRule type="cellIs" dxfId="4954" priority="9295" operator="equal">
      <formula>"NÃO"</formula>
    </cfRule>
    <cfRule type="cellIs" dxfId="4953" priority="9296" operator="equal">
      <formula>"SIM"</formula>
    </cfRule>
  </conditionalFormatting>
  <conditionalFormatting sqref="Y141">
    <cfRule type="cellIs" dxfId="4952" priority="9294" operator="equal">
      <formula>"OPORTUNIDADE"</formula>
    </cfRule>
  </conditionalFormatting>
  <conditionalFormatting sqref="Y141">
    <cfRule type="cellIs" dxfId="4951" priority="9292" operator="equal">
      <formula>"NÃO"</formula>
    </cfRule>
    <cfRule type="cellIs" dxfId="4950" priority="9293" operator="equal">
      <formula>"SIM"</formula>
    </cfRule>
  </conditionalFormatting>
  <conditionalFormatting sqref="Y141">
    <cfRule type="cellIs" dxfId="4949" priority="9291" operator="equal">
      <formula>"OPORTUNIDADE"</formula>
    </cfRule>
  </conditionalFormatting>
  <conditionalFormatting sqref="Y141">
    <cfRule type="cellIs" dxfId="4948" priority="9289" operator="equal">
      <formula>"NÃO"</formula>
    </cfRule>
    <cfRule type="cellIs" dxfId="4947" priority="9290" operator="equal">
      <formula>"SIM"</formula>
    </cfRule>
  </conditionalFormatting>
  <conditionalFormatting sqref="Y141">
    <cfRule type="cellIs" dxfId="4946" priority="9288" operator="equal">
      <formula>"OPORTUNIDADE"</formula>
    </cfRule>
  </conditionalFormatting>
  <conditionalFormatting sqref="Y141">
    <cfRule type="cellIs" dxfId="4945" priority="9286" operator="equal">
      <formula>"NÃO"</formula>
    </cfRule>
    <cfRule type="cellIs" dxfId="4944" priority="9287" operator="equal">
      <formula>"SIM"</formula>
    </cfRule>
  </conditionalFormatting>
  <conditionalFormatting sqref="Y141">
    <cfRule type="cellIs" dxfId="4943" priority="9285" operator="equal">
      <formula>"OPORTUNIDADE"</formula>
    </cfRule>
  </conditionalFormatting>
  <conditionalFormatting sqref="Y141">
    <cfRule type="cellIs" dxfId="4942" priority="9283" operator="equal">
      <formula>"NÃO"</formula>
    </cfRule>
    <cfRule type="cellIs" dxfId="4941" priority="9284" operator="equal">
      <formula>"SIM"</formula>
    </cfRule>
  </conditionalFormatting>
  <conditionalFormatting sqref="Y141">
    <cfRule type="cellIs" dxfId="4940" priority="9282" operator="equal">
      <formula>"OPORTUNIDADE"</formula>
    </cfRule>
  </conditionalFormatting>
  <conditionalFormatting sqref="Y141">
    <cfRule type="cellIs" dxfId="4939" priority="9280" operator="equal">
      <formula>"NÃO"</formula>
    </cfRule>
    <cfRule type="cellIs" dxfId="4938" priority="9281" operator="equal">
      <formula>"SIM"</formula>
    </cfRule>
  </conditionalFormatting>
  <conditionalFormatting sqref="Y141">
    <cfRule type="cellIs" dxfId="4937" priority="9279" operator="equal">
      <formula>"OPORTUNIDADE"</formula>
    </cfRule>
  </conditionalFormatting>
  <conditionalFormatting sqref="Y141">
    <cfRule type="cellIs" dxfId="4936" priority="9277" operator="equal">
      <formula>"NÃO"</formula>
    </cfRule>
    <cfRule type="cellIs" dxfId="4935" priority="9278" operator="equal">
      <formula>"SIM"</formula>
    </cfRule>
  </conditionalFormatting>
  <conditionalFormatting sqref="Y141">
    <cfRule type="cellIs" dxfId="4934" priority="9276" operator="equal">
      <formula>"OPORTUNIDADE"</formula>
    </cfRule>
  </conditionalFormatting>
  <conditionalFormatting sqref="Y141">
    <cfRule type="cellIs" dxfId="4933" priority="9274" operator="equal">
      <formula>"NÃO"</formula>
    </cfRule>
    <cfRule type="cellIs" dxfId="4932" priority="9275" operator="equal">
      <formula>"SIM"</formula>
    </cfRule>
  </conditionalFormatting>
  <conditionalFormatting sqref="Y141">
    <cfRule type="cellIs" dxfId="4931" priority="9273" operator="equal">
      <formula>"OPORTUNIDADE"</formula>
    </cfRule>
  </conditionalFormatting>
  <conditionalFormatting sqref="Y141">
    <cfRule type="cellIs" dxfId="4930" priority="9271" operator="equal">
      <formula>"NÃO"</formula>
    </cfRule>
    <cfRule type="cellIs" dxfId="4929" priority="9272" operator="equal">
      <formula>"SIM"</formula>
    </cfRule>
  </conditionalFormatting>
  <conditionalFormatting sqref="Y141">
    <cfRule type="cellIs" dxfId="4928" priority="9270" operator="equal">
      <formula>"OPORTUNIDADE"</formula>
    </cfRule>
  </conditionalFormatting>
  <conditionalFormatting sqref="Y141">
    <cfRule type="cellIs" dxfId="4927" priority="9268" operator="equal">
      <formula>"NÃO"</formula>
    </cfRule>
    <cfRule type="cellIs" dxfId="4926" priority="9269" operator="equal">
      <formula>"SIM"</formula>
    </cfRule>
  </conditionalFormatting>
  <conditionalFormatting sqref="Y141">
    <cfRule type="cellIs" dxfId="4925" priority="9267" operator="equal">
      <formula>"OPORTUNIDADE"</formula>
    </cfRule>
  </conditionalFormatting>
  <conditionalFormatting sqref="Y141">
    <cfRule type="cellIs" dxfId="4924" priority="9265" operator="equal">
      <formula>"NÃO"</formula>
    </cfRule>
    <cfRule type="cellIs" dxfId="4923" priority="9266" operator="equal">
      <formula>"SIM"</formula>
    </cfRule>
  </conditionalFormatting>
  <conditionalFormatting sqref="Y141">
    <cfRule type="cellIs" dxfId="4922" priority="9264" operator="equal">
      <formula>"OPORTUNIDADE"</formula>
    </cfRule>
  </conditionalFormatting>
  <conditionalFormatting sqref="Y141">
    <cfRule type="cellIs" dxfId="4921" priority="9262" operator="equal">
      <formula>"NÃO"</formula>
    </cfRule>
    <cfRule type="cellIs" dxfId="4920" priority="9263" operator="equal">
      <formula>"SIM"</formula>
    </cfRule>
  </conditionalFormatting>
  <conditionalFormatting sqref="Y141">
    <cfRule type="cellIs" dxfId="4919" priority="9261" operator="equal">
      <formula>"OPORTUNIDADE"</formula>
    </cfRule>
  </conditionalFormatting>
  <conditionalFormatting sqref="Y141">
    <cfRule type="cellIs" dxfId="4918" priority="9259" operator="equal">
      <formula>"NÃO"</formula>
    </cfRule>
    <cfRule type="cellIs" dxfId="4917" priority="9260" operator="equal">
      <formula>"SIM"</formula>
    </cfRule>
  </conditionalFormatting>
  <conditionalFormatting sqref="Y141">
    <cfRule type="cellIs" dxfId="4916" priority="9258" operator="equal">
      <formula>"OPORTUNIDADE"</formula>
    </cfRule>
  </conditionalFormatting>
  <conditionalFormatting sqref="Y141">
    <cfRule type="cellIs" dxfId="4915" priority="9256" operator="equal">
      <formula>"NÃO"</formula>
    </cfRule>
    <cfRule type="cellIs" dxfId="4914" priority="9257" operator="equal">
      <formula>"SIM"</formula>
    </cfRule>
  </conditionalFormatting>
  <conditionalFormatting sqref="Y141">
    <cfRule type="cellIs" dxfId="4913" priority="9255" operator="equal">
      <formula>"OPORTUNIDADE"</formula>
    </cfRule>
  </conditionalFormatting>
  <conditionalFormatting sqref="Y141">
    <cfRule type="cellIs" dxfId="4912" priority="9253" operator="equal">
      <formula>"NÃO"</formula>
    </cfRule>
    <cfRule type="cellIs" dxfId="4911" priority="9254" operator="equal">
      <formula>"SIM"</formula>
    </cfRule>
  </conditionalFormatting>
  <conditionalFormatting sqref="Y141">
    <cfRule type="cellIs" dxfId="4910" priority="9252" operator="equal">
      <formula>"OPORTUNIDADE"</formula>
    </cfRule>
  </conditionalFormatting>
  <conditionalFormatting sqref="Y141">
    <cfRule type="cellIs" dxfId="4909" priority="9250" operator="equal">
      <formula>"NÃO"</formula>
    </cfRule>
    <cfRule type="cellIs" dxfId="4908" priority="9251" operator="equal">
      <formula>"SIM"</formula>
    </cfRule>
  </conditionalFormatting>
  <conditionalFormatting sqref="Y141">
    <cfRule type="cellIs" dxfId="4907" priority="9249" operator="equal">
      <formula>"OPORTUNIDADE"</formula>
    </cfRule>
  </conditionalFormatting>
  <conditionalFormatting sqref="Y141">
    <cfRule type="cellIs" dxfId="4906" priority="9247" operator="equal">
      <formula>"NÃO"</formula>
    </cfRule>
    <cfRule type="cellIs" dxfId="4905" priority="9248" operator="equal">
      <formula>"SIM"</formula>
    </cfRule>
  </conditionalFormatting>
  <conditionalFormatting sqref="Y141">
    <cfRule type="cellIs" dxfId="4904" priority="9246" operator="equal">
      <formula>"OPORTUNIDADE"</formula>
    </cfRule>
  </conditionalFormatting>
  <conditionalFormatting sqref="Y141">
    <cfRule type="cellIs" dxfId="4903" priority="9244" operator="equal">
      <formula>"NÃO"</formula>
    </cfRule>
    <cfRule type="cellIs" dxfId="4902" priority="9245" operator="equal">
      <formula>"SIM"</formula>
    </cfRule>
  </conditionalFormatting>
  <conditionalFormatting sqref="Y141">
    <cfRule type="cellIs" dxfId="4901" priority="9243" operator="equal">
      <formula>"OPORTUNIDADE"</formula>
    </cfRule>
  </conditionalFormatting>
  <conditionalFormatting sqref="Y141">
    <cfRule type="cellIs" dxfId="4900" priority="9241" operator="equal">
      <formula>"NÃO"</formula>
    </cfRule>
    <cfRule type="cellIs" dxfId="4899" priority="9242" operator="equal">
      <formula>"SIM"</formula>
    </cfRule>
  </conditionalFormatting>
  <conditionalFormatting sqref="Y141">
    <cfRule type="cellIs" dxfId="4898" priority="9240" operator="equal">
      <formula>"OPORTUNIDADE"</formula>
    </cfRule>
  </conditionalFormatting>
  <conditionalFormatting sqref="Y141">
    <cfRule type="cellIs" dxfId="4897" priority="9238" operator="equal">
      <formula>"NÃO"</formula>
    </cfRule>
    <cfRule type="cellIs" dxfId="4896" priority="9239" operator="equal">
      <formula>"SIM"</formula>
    </cfRule>
  </conditionalFormatting>
  <conditionalFormatting sqref="Y141">
    <cfRule type="cellIs" dxfId="4895" priority="9237" operator="equal">
      <formula>"OPORTUNIDADE"</formula>
    </cfRule>
  </conditionalFormatting>
  <conditionalFormatting sqref="Y141">
    <cfRule type="cellIs" dxfId="4894" priority="9235" operator="equal">
      <formula>"NÃO"</formula>
    </cfRule>
    <cfRule type="cellIs" dxfId="4893" priority="9236" operator="equal">
      <formula>"SIM"</formula>
    </cfRule>
  </conditionalFormatting>
  <conditionalFormatting sqref="Y141">
    <cfRule type="cellIs" dxfId="4892" priority="9234" operator="equal">
      <formula>"OPORTUNIDADE"</formula>
    </cfRule>
  </conditionalFormatting>
  <conditionalFormatting sqref="Y141">
    <cfRule type="cellIs" dxfId="4891" priority="9232" operator="equal">
      <formula>"NÃO"</formula>
    </cfRule>
    <cfRule type="cellIs" dxfId="4890" priority="9233" operator="equal">
      <formula>"SIM"</formula>
    </cfRule>
  </conditionalFormatting>
  <conditionalFormatting sqref="Y141">
    <cfRule type="cellIs" dxfId="4889" priority="9231" operator="equal">
      <formula>"OPORTUNIDADE"</formula>
    </cfRule>
  </conditionalFormatting>
  <conditionalFormatting sqref="Y141">
    <cfRule type="cellIs" dxfId="4888" priority="9229" operator="equal">
      <formula>"NÃO"</formula>
    </cfRule>
    <cfRule type="cellIs" dxfId="4887" priority="9230" operator="equal">
      <formula>"SIM"</formula>
    </cfRule>
  </conditionalFormatting>
  <conditionalFormatting sqref="Y141">
    <cfRule type="cellIs" dxfId="4886" priority="9228" operator="equal">
      <formula>"OPORTUNIDADE"</formula>
    </cfRule>
  </conditionalFormatting>
  <conditionalFormatting sqref="Y141">
    <cfRule type="cellIs" dxfId="4885" priority="9226" operator="equal">
      <formula>"NÃO"</formula>
    </cfRule>
    <cfRule type="cellIs" dxfId="4884" priority="9227" operator="equal">
      <formula>"SIM"</formula>
    </cfRule>
  </conditionalFormatting>
  <conditionalFormatting sqref="Y141">
    <cfRule type="cellIs" dxfId="4883" priority="9225" operator="equal">
      <formula>"OPORTUNIDADE"</formula>
    </cfRule>
  </conditionalFormatting>
  <conditionalFormatting sqref="Y141">
    <cfRule type="cellIs" dxfId="4882" priority="9223" operator="equal">
      <formula>"NÃO"</formula>
    </cfRule>
    <cfRule type="cellIs" dxfId="4881" priority="9224" operator="equal">
      <formula>"SIM"</formula>
    </cfRule>
  </conditionalFormatting>
  <conditionalFormatting sqref="Y141">
    <cfRule type="cellIs" dxfId="4880" priority="9222" operator="equal">
      <formula>"OPORTUNIDADE"</formula>
    </cfRule>
  </conditionalFormatting>
  <conditionalFormatting sqref="Y141">
    <cfRule type="cellIs" dxfId="4879" priority="9220" operator="equal">
      <formula>"NÃO"</formula>
    </cfRule>
    <cfRule type="cellIs" dxfId="4878" priority="9221" operator="equal">
      <formula>"SIM"</formula>
    </cfRule>
  </conditionalFormatting>
  <conditionalFormatting sqref="Y141">
    <cfRule type="cellIs" dxfId="4877" priority="9219" operator="equal">
      <formula>"OPORTUNIDADE"</formula>
    </cfRule>
  </conditionalFormatting>
  <conditionalFormatting sqref="Y141">
    <cfRule type="cellIs" dxfId="4876" priority="9217" operator="equal">
      <formula>"NÃO"</formula>
    </cfRule>
    <cfRule type="cellIs" dxfId="4875" priority="9218" operator="equal">
      <formula>"SIM"</formula>
    </cfRule>
  </conditionalFormatting>
  <conditionalFormatting sqref="Y141">
    <cfRule type="cellIs" dxfId="4874" priority="9216" operator="equal">
      <formula>"OPORTUNIDADE"</formula>
    </cfRule>
  </conditionalFormatting>
  <conditionalFormatting sqref="Y141">
    <cfRule type="cellIs" dxfId="4873" priority="9214" operator="equal">
      <formula>"NÃO"</formula>
    </cfRule>
    <cfRule type="cellIs" dxfId="4872" priority="9215" operator="equal">
      <formula>"SIM"</formula>
    </cfRule>
  </conditionalFormatting>
  <conditionalFormatting sqref="Y129:Y136">
    <cfRule type="cellIs" dxfId="4871" priority="9213" operator="equal">
      <formula>"OPORTUNIDADE"</formula>
    </cfRule>
  </conditionalFormatting>
  <conditionalFormatting sqref="Y129:Y136">
    <cfRule type="cellIs" dxfId="4870" priority="9211" operator="equal">
      <formula>"NÃO"</formula>
    </cfRule>
    <cfRule type="cellIs" dxfId="4869" priority="9212" operator="equal">
      <formula>"SIM"</formula>
    </cfRule>
  </conditionalFormatting>
  <conditionalFormatting sqref="Y129:Y136">
    <cfRule type="cellIs" dxfId="4868" priority="9210" operator="equal">
      <formula>"OPORTUNIDADE"</formula>
    </cfRule>
  </conditionalFormatting>
  <conditionalFormatting sqref="Y129:Y136">
    <cfRule type="cellIs" dxfId="4867" priority="9208" operator="equal">
      <formula>"NÃO"</formula>
    </cfRule>
    <cfRule type="cellIs" dxfId="4866" priority="9209" operator="equal">
      <formula>"SIM"</formula>
    </cfRule>
  </conditionalFormatting>
  <conditionalFormatting sqref="Z129">
    <cfRule type="cellIs" dxfId="4865" priority="9207" operator="equal">
      <formula>"OPORTUNIDADE"</formula>
    </cfRule>
  </conditionalFormatting>
  <conditionalFormatting sqref="Z129">
    <cfRule type="cellIs" dxfId="4864" priority="9205" operator="equal">
      <formula>"NÃO"</formula>
    </cfRule>
    <cfRule type="cellIs" dxfId="4863" priority="9206" operator="equal">
      <formula>"SIM"</formula>
    </cfRule>
  </conditionalFormatting>
  <conditionalFormatting sqref="Y129:Y136">
    <cfRule type="cellIs" dxfId="4862" priority="9204" operator="equal">
      <formula>"OPORTUNIDADE"</formula>
    </cfRule>
  </conditionalFormatting>
  <conditionalFormatting sqref="Y129:Y136">
    <cfRule type="cellIs" dxfId="4861" priority="9202" operator="equal">
      <formula>"NÃO"</formula>
    </cfRule>
    <cfRule type="cellIs" dxfId="4860" priority="9203" operator="equal">
      <formula>"SIM"</formula>
    </cfRule>
  </conditionalFormatting>
  <conditionalFormatting sqref="Z129">
    <cfRule type="cellIs" dxfId="4859" priority="9201" operator="equal">
      <formula>"OPORTUNIDADE"</formula>
    </cfRule>
  </conditionalFormatting>
  <conditionalFormatting sqref="Z129">
    <cfRule type="cellIs" dxfId="4858" priority="9199" operator="equal">
      <formula>"NÃO"</formula>
    </cfRule>
    <cfRule type="cellIs" dxfId="4857" priority="9200" operator="equal">
      <formula>"SIM"</formula>
    </cfRule>
  </conditionalFormatting>
  <conditionalFormatting sqref="Z129">
    <cfRule type="cellIs" dxfId="4856" priority="9198" operator="equal">
      <formula>"OPORTUNIDADE"</formula>
    </cfRule>
  </conditionalFormatting>
  <conditionalFormatting sqref="Z129">
    <cfRule type="cellIs" dxfId="4855" priority="9196" operator="equal">
      <formula>"NÃO"</formula>
    </cfRule>
    <cfRule type="cellIs" dxfId="4854" priority="9197" operator="equal">
      <formula>"SIM"</formula>
    </cfRule>
  </conditionalFormatting>
  <conditionalFormatting sqref="Y129:Y136">
    <cfRule type="cellIs" dxfId="4853" priority="9195" operator="equal">
      <formula>"OPORTUNIDADE"</formula>
    </cfRule>
  </conditionalFormatting>
  <conditionalFormatting sqref="Y129:Y136">
    <cfRule type="cellIs" dxfId="4852" priority="9193" operator="equal">
      <formula>"NÃO"</formula>
    </cfRule>
    <cfRule type="cellIs" dxfId="4851" priority="9194" operator="equal">
      <formula>"SIM"</formula>
    </cfRule>
  </conditionalFormatting>
  <conditionalFormatting sqref="Y137">
    <cfRule type="cellIs" dxfId="4850" priority="9192" operator="equal">
      <formula>"OPORTUNIDADE"</formula>
    </cfRule>
  </conditionalFormatting>
  <conditionalFormatting sqref="Y137">
    <cfRule type="cellIs" dxfId="4849" priority="9190" operator="equal">
      <formula>"NÃO"</formula>
    </cfRule>
    <cfRule type="cellIs" dxfId="4848" priority="9191" operator="equal">
      <formula>"SIM"</formula>
    </cfRule>
  </conditionalFormatting>
  <conditionalFormatting sqref="Y137">
    <cfRule type="cellIs" dxfId="4847" priority="9189" operator="equal">
      <formula>"OPORTUNIDADE"</formula>
    </cfRule>
  </conditionalFormatting>
  <conditionalFormatting sqref="Y137">
    <cfRule type="cellIs" dxfId="4846" priority="9187" operator="equal">
      <formula>"NÃO"</formula>
    </cfRule>
    <cfRule type="cellIs" dxfId="4845" priority="9188" operator="equal">
      <formula>"SIM"</formula>
    </cfRule>
  </conditionalFormatting>
  <conditionalFormatting sqref="Z137">
    <cfRule type="cellIs" dxfId="4844" priority="9186" operator="equal">
      <formula>"OPORTUNIDADE"</formula>
    </cfRule>
  </conditionalFormatting>
  <conditionalFormatting sqref="Z137">
    <cfRule type="cellIs" dxfId="4843" priority="9184" operator="equal">
      <formula>"NÃO"</formula>
    </cfRule>
    <cfRule type="cellIs" dxfId="4842" priority="9185" operator="equal">
      <formula>"SIM"</formula>
    </cfRule>
  </conditionalFormatting>
  <conditionalFormatting sqref="Y137">
    <cfRule type="cellIs" dxfId="4841" priority="9183" operator="equal">
      <formula>"OPORTUNIDADE"</formula>
    </cfRule>
  </conditionalFormatting>
  <conditionalFormatting sqref="Y137">
    <cfRule type="cellIs" dxfId="4840" priority="9181" operator="equal">
      <formula>"NÃO"</formula>
    </cfRule>
    <cfRule type="cellIs" dxfId="4839" priority="9182" operator="equal">
      <formula>"SIM"</formula>
    </cfRule>
  </conditionalFormatting>
  <conditionalFormatting sqref="Z137">
    <cfRule type="cellIs" dxfId="4838" priority="9180" operator="equal">
      <formula>"OPORTUNIDADE"</formula>
    </cfRule>
  </conditionalFormatting>
  <conditionalFormatting sqref="Z137">
    <cfRule type="cellIs" dxfId="4837" priority="9178" operator="equal">
      <formula>"NÃO"</formula>
    </cfRule>
    <cfRule type="cellIs" dxfId="4836" priority="9179" operator="equal">
      <formula>"SIM"</formula>
    </cfRule>
  </conditionalFormatting>
  <conditionalFormatting sqref="Z137">
    <cfRule type="cellIs" dxfId="4835" priority="9177" operator="equal">
      <formula>"OPORTUNIDADE"</formula>
    </cfRule>
  </conditionalFormatting>
  <conditionalFormatting sqref="Z137">
    <cfRule type="cellIs" dxfId="4834" priority="9175" operator="equal">
      <formula>"NÃO"</formula>
    </cfRule>
    <cfRule type="cellIs" dxfId="4833" priority="9176" operator="equal">
      <formula>"SIM"</formula>
    </cfRule>
  </conditionalFormatting>
  <conditionalFormatting sqref="Y137">
    <cfRule type="cellIs" dxfId="4832" priority="9174" operator="equal">
      <formula>"OPORTUNIDADE"</formula>
    </cfRule>
  </conditionalFormatting>
  <conditionalFormatting sqref="Y137">
    <cfRule type="cellIs" dxfId="4831" priority="9172" operator="equal">
      <formula>"NÃO"</formula>
    </cfRule>
    <cfRule type="cellIs" dxfId="4830" priority="9173" operator="equal">
      <formula>"SIM"</formula>
    </cfRule>
  </conditionalFormatting>
  <conditionalFormatting sqref="BK117">
    <cfRule type="iconSet" priority="917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29" priority="9170" operator="equal">
      <formula>"OPORTUNIDADE"</formula>
    </cfRule>
  </conditionalFormatting>
  <conditionalFormatting sqref="Z141">
    <cfRule type="cellIs" dxfId="4828" priority="9168" operator="equal">
      <formula>"NÃO"</formula>
    </cfRule>
    <cfRule type="cellIs" dxfId="4827" priority="9169" operator="equal">
      <formula>"SIM"</formula>
    </cfRule>
  </conditionalFormatting>
  <conditionalFormatting sqref="Y140">
    <cfRule type="cellIs" dxfId="4826" priority="9167" operator="equal">
      <formula>"OPORTUNIDADE"</formula>
    </cfRule>
  </conditionalFormatting>
  <conditionalFormatting sqref="Y140">
    <cfRule type="cellIs" dxfId="4825" priority="9165" operator="equal">
      <formula>"NÃO"</formula>
    </cfRule>
    <cfRule type="cellIs" dxfId="4824" priority="9166" operator="equal">
      <formula>"SIM"</formula>
    </cfRule>
  </conditionalFormatting>
  <conditionalFormatting sqref="Y140">
    <cfRule type="cellIs" dxfId="4823" priority="9164" operator="equal">
      <formula>"OPORTUNIDADE"</formula>
    </cfRule>
  </conditionalFormatting>
  <conditionalFormatting sqref="Y140">
    <cfRule type="cellIs" dxfId="4822" priority="9162" operator="equal">
      <formula>"NÃO"</formula>
    </cfRule>
    <cfRule type="cellIs" dxfId="4821" priority="9163" operator="equal">
      <formula>"SIM"</formula>
    </cfRule>
  </conditionalFormatting>
  <conditionalFormatting sqref="Y140">
    <cfRule type="cellIs" dxfId="4820" priority="9161" operator="equal">
      <formula>"OPORTUNIDADE"</formula>
    </cfRule>
  </conditionalFormatting>
  <conditionalFormatting sqref="Y140">
    <cfRule type="cellIs" dxfId="4819" priority="9159" operator="equal">
      <formula>"NÃO"</formula>
    </cfRule>
    <cfRule type="cellIs" dxfId="4818" priority="9160" operator="equal">
      <formula>"SIM"</formula>
    </cfRule>
  </conditionalFormatting>
  <conditionalFormatting sqref="Y140">
    <cfRule type="cellIs" dxfId="4817" priority="9158" operator="equal">
      <formula>"OPORTUNIDADE"</formula>
    </cfRule>
  </conditionalFormatting>
  <conditionalFormatting sqref="Y140">
    <cfRule type="cellIs" dxfId="4816" priority="9156" operator="equal">
      <formula>"NÃO"</formula>
    </cfRule>
    <cfRule type="cellIs" dxfId="4815" priority="9157" operator="equal">
      <formula>"SIM"</formula>
    </cfRule>
  </conditionalFormatting>
  <conditionalFormatting sqref="Y140">
    <cfRule type="cellIs" dxfId="4814" priority="9155" operator="equal">
      <formula>"OPORTUNIDADE"</formula>
    </cfRule>
  </conditionalFormatting>
  <conditionalFormatting sqref="Y140">
    <cfRule type="cellIs" dxfId="4813" priority="9153" operator="equal">
      <formula>"NÃO"</formula>
    </cfRule>
    <cfRule type="cellIs" dxfId="4812" priority="9154" operator="equal">
      <formula>"SIM"</formula>
    </cfRule>
  </conditionalFormatting>
  <conditionalFormatting sqref="Y140">
    <cfRule type="cellIs" dxfId="4811" priority="9152" operator="equal">
      <formula>"OPORTUNIDADE"</formula>
    </cfRule>
  </conditionalFormatting>
  <conditionalFormatting sqref="Y140">
    <cfRule type="cellIs" dxfId="4810" priority="9150" operator="equal">
      <formula>"NÃO"</formula>
    </cfRule>
    <cfRule type="cellIs" dxfId="4809" priority="9151" operator="equal">
      <formula>"SIM"</formula>
    </cfRule>
  </conditionalFormatting>
  <conditionalFormatting sqref="Y140">
    <cfRule type="cellIs" dxfId="4808" priority="9149" operator="equal">
      <formula>"OPORTUNIDADE"</formula>
    </cfRule>
  </conditionalFormatting>
  <conditionalFormatting sqref="Y140">
    <cfRule type="cellIs" dxfId="4807" priority="9147" operator="equal">
      <formula>"NÃO"</formula>
    </cfRule>
    <cfRule type="cellIs" dxfId="4806" priority="9148" operator="equal">
      <formula>"SIM"</formula>
    </cfRule>
  </conditionalFormatting>
  <conditionalFormatting sqref="Y140">
    <cfRule type="cellIs" dxfId="4805" priority="9146" operator="equal">
      <formula>"OPORTUNIDADE"</formula>
    </cfRule>
  </conditionalFormatting>
  <conditionalFormatting sqref="Y140">
    <cfRule type="cellIs" dxfId="4804" priority="9144" operator="equal">
      <formula>"NÃO"</formula>
    </cfRule>
    <cfRule type="cellIs" dxfId="4803" priority="9145" operator="equal">
      <formula>"SIM"</formula>
    </cfRule>
  </conditionalFormatting>
  <conditionalFormatting sqref="Y140">
    <cfRule type="cellIs" dxfId="4802" priority="9143" operator="equal">
      <formula>"OPORTUNIDADE"</formula>
    </cfRule>
  </conditionalFormatting>
  <conditionalFormatting sqref="Y140">
    <cfRule type="cellIs" dxfId="4801" priority="9141" operator="equal">
      <formula>"NÃO"</formula>
    </cfRule>
    <cfRule type="cellIs" dxfId="4800" priority="9142" operator="equal">
      <formula>"SIM"</formula>
    </cfRule>
  </conditionalFormatting>
  <conditionalFormatting sqref="Y140">
    <cfRule type="cellIs" dxfId="4799" priority="9140" operator="equal">
      <formula>"OPORTUNIDADE"</formula>
    </cfRule>
  </conditionalFormatting>
  <conditionalFormatting sqref="Y140">
    <cfRule type="cellIs" dxfId="4798" priority="9138" operator="equal">
      <formula>"NÃO"</formula>
    </cfRule>
    <cfRule type="cellIs" dxfId="4797" priority="9139" operator="equal">
      <formula>"SIM"</formula>
    </cfRule>
  </conditionalFormatting>
  <conditionalFormatting sqref="Y140">
    <cfRule type="cellIs" dxfId="4796" priority="9137" operator="equal">
      <formula>"OPORTUNIDADE"</formula>
    </cfRule>
  </conditionalFormatting>
  <conditionalFormatting sqref="Y140">
    <cfRule type="cellIs" dxfId="4795" priority="9135" operator="equal">
      <formula>"NÃO"</formula>
    </cfRule>
    <cfRule type="cellIs" dxfId="4794" priority="9136" operator="equal">
      <formula>"SIM"</formula>
    </cfRule>
  </conditionalFormatting>
  <conditionalFormatting sqref="Y140">
    <cfRule type="cellIs" dxfId="4793" priority="9134" operator="equal">
      <formula>"OPORTUNIDADE"</formula>
    </cfRule>
  </conditionalFormatting>
  <conditionalFormatting sqref="Y140">
    <cfRule type="cellIs" dxfId="4792" priority="9132" operator="equal">
      <formula>"NÃO"</formula>
    </cfRule>
    <cfRule type="cellIs" dxfId="4791" priority="9133" operator="equal">
      <formula>"SIM"</formula>
    </cfRule>
  </conditionalFormatting>
  <conditionalFormatting sqref="Y140">
    <cfRule type="cellIs" dxfId="4790" priority="9131" operator="equal">
      <formula>"OPORTUNIDADE"</formula>
    </cfRule>
  </conditionalFormatting>
  <conditionalFormatting sqref="Y140">
    <cfRule type="cellIs" dxfId="4789" priority="9129" operator="equal">
      <formula>"NÃO"</formula>
    </cfRule>
    <cfRule type="cellIs" dxfId="4788" priority="9130" operator="equal">
      <formula>"SIM"</formula>
    </cfRule>
  </conditionalFormatting>
  <conditionalFormatting sqref="Y140">
    <cfRule type="cellIs" dxfId="4787" priority="9128" operator="equal">
      <formula>"OPORTUNIDADE"</formula>
    </cfRule>
  </conditionalFormatting>
  <conditionalFormatting sqref="Y140">
    <cfRule type="cellIs" dxfId="4786" priority="9126" operator="equal">
      <formula>"NÃO"</formula>
    </cfRule>
    <cfRule type="cellIs" dxfId="4785" priority="9127" operator="equal">
      <formula>"SIM"</formula>
    </cfRule>
  </conditionalFormatting>
  <conditionalFormatting sqref="Z140">
    <cfRule type="cellIs" dxfId="4784" priority="9125" operator="equal">
      <formula>"OPORTUNIDADE"</formula>
    </cfRule>
  </conditionalFormatting>
  <conditionalFormatting sqref="Z140">
    <cfRule type="cellIs" dxfId="4783" priority="9123" operator="equal">
      <formula>"NÃO"</formula>
    </cfRule>
    <cfRule type="cellIs" dxfId="4782" priority="9124" operator="equal">
      <formula>"SIM"</formula>
    </cfRule>
  </conditionalFormatting>
  <conditionalFormatting sqref="Z140">
    <cfRule type="cellIs" dxfId="4781" priority="9122" operator="equal">
      <formula>"OPORTUNIDADE"</formula>
    </cfRule>
  </conditionalFormatting>
  <conditionalFormatting sqref="Z140">
    <cfRule type="cellIs" dxfId="4780" priority="9120" operator="equal">
      <formula>"NÃO"</formula>
    </cfRule>
    <cfRule type="cellIs" dxfId="4779" priority="9121" operator="equal">
      <formula>"SIM"</formula>
    </cfRule>
  </conditionalFormatting>
  <conditionalFormatting sqref="Y140">
    <cfRule type="cellIs" dxfId="4778" priority="9119" operator="equal">
      <formula>"OPORTUNIDADE"</formula>
    </cfRule>
  </conditionalFormatting>
  <conditionalFormatting sqref="Y140">
    <cfRule type="cellIs" dxfId="4777" priority="9117" operator="equal">
      <formula>"NÃO"</formula>
    </cfRule>
    <cfRule type="cellIs" dxfId="4776" priority="9118" operator="equal">
      <formula>"SIM"</formula>
    </cfRule>
  </conditionalFormatting>
  <conditionalFormatting sqref="Y140">
    <cfRule type="cellIs" dxfId="4775" priority="9116" operator="equal">
      <formula>"OPORTUNIDADE"</formula>
    </cfRule>
  </conditionalFormatting>
  <conditionalFormatting sqref="Y140">
    <cfRule type="cellIs" dxfId="4774" priority="9114" operator="equal">
      <formula>"NÃO"</formula>
    </cfRule>
    <cfRule type="cellIs" dxfId="4773" priority="9115" operator="equal">
      <formula>"SIM"</formula>
    </cfRule>
  </conditionalFormatting>
  <conditionalFormatting sqref="Z140">
    <cfRule type="cellIs" dxfId="4772" priority="9113" operator="equal">
      <formula>"OPORTUNIDADE"</formula>
    </cfRule>
  </conditionalFormatting>
  <conditionalFormatting sqref="Z140">
    <cfRule type="cellIs" dxfId="4771" priority="9111" operator="equal">
      <formula>"NÃO"</formula>
    </cfRule>
    <cfRule type="cellIs" dxfId="4770" priority="9112" operator="equal">
      <formula>"SIM"</formula>
    </cfRule>
  </conditionalFormatting>
  <conditionalFormatting sqref="Z140">
    <cfRule type="cellIs" dxfId="4769" priority="9110" operator="equal">
      <formula>"OPORTUNIDADE"</formula>
    </cfRule>
  </conditionalFormatting>
  <conditionalFormatting sqref="Z140">
    <cfRule type="cellIs" dxfId="4768" priority="9108" operator="equal">
      <formula>"NÃO"</formula>
    </cfRule>
    <cfRule type="cellIs" dxfId="4767" priority="9109" operator="equal">
      <formula>"SIM"</formula>
    </cfRule>
  </conditionalFormatting>
  <conditionalFormatting sqref="Z140">
    <cfRule type="cellIs" dxfId="4766" priority="9107" operator="equal">
      <formula>"OPORTUNIDADE"</formula>
    </cfRule>
  </conditionalFormatting>
  <conditionalFormatting sqref="Z140">
    <cfRule type="cellIs" dxfId="4765" priority="9105" operator="equal">
      <formula>"NÃO"</formula>
    </cfRule>
    <cfRule type="cellIs" dxfId="4764" priority="9106" operator="equal">
      <formula>"SIM"</formula>
    </cfRule>
  </conditionalFormatting>
  <conditionalFormatting sqref="Z140">
    <cfRule type="cellIs" dxfId="4763" priority="9104" operator="equal">
      <formula>"OPORTUNIDADE"</formula>
    </cfRule>
  </conditionalFormatting>
  <conditionalFormatting sqref="Z140">
    <cfRule type="cellIs" dxfId="4762" priority="9102" operator="equal">
      <formula>"NÃO"</formula>
    </cfRule>
    <cfRule type="cellIs" dxfId="4761" priority="9103" operator="equal">
      <formula>"SIM"</formula>
    </cfRule>
  </conditionalFormatting>
  <conditionalFormatting sqref="Y140">
    <cfRule type="cellIs" dxfId="4760" priority="9101" operator="equal">
      <formula>"OPORTUNIDADE"</formula>
    </cfRule>
  </conditionalFormatting>
  <conditionalFormatting sqref="Y140">
    <cfRule type="cellIs" dxfId="4759" priority="9099" operator="equal">
      <formula>"NÃO"</formula>
    </cfRule>
    <cfRule type="cellIs" dxfId="4758" priority="9100" operator="equal">
      <formula>"SIM"</formula>
    </cfRule>
  </conditionalFormatting>
  <conditionalFormatting sqref="Y140">
    <cfRule type="cellIs" dxfId="4757" priority="9098" operator="equal">
      <formula>"OPORTUNIDADE"</formula>
    </cfRule>
  </conditionalFormatting>
  <conditionalFormatting sqref="Y140">
    <cfRule type="cellIs" dxfId="4756" priority="9096" operator="equal">
      <formula>"NÃO"</formula>
    </cfRule>
    <cfRule type="cellIs" dxfId="4755" priority="9097" operator="equal">
      <formula>"SIM"</formula>
    </cfRule>
  </conditionalFormatting>
  <conditionalFormatting sqref="Y140">
    <cfRule type="cellIs" dxfId="4754" priority="9095" operator="equal">
      <formula>"OPORTUNIDADE"</formula>
    </cfRule>
  </conditionalFormatting>
  <conditionalFormatting sqref="Y140">
    <cfRule type="cellIs" dxfId="4753" priority="9093" operator="equal">
      <formula>"NÃO"</formula>
    </cfRule>
    <cfRule type="cellIs" dxfId="4752" priority="9094" operator="equal">
      <formula>"SIM"</formula>
    </cfRule>
  </conditionalFormatting>
  <conditionalFormatting sqref="Y140">
    <cfRule type="cellIs" dxfId="4751" priority="9092" operator="equal">
      <formula>"OPORTUNIDADE"</formula>
    </cfRule>
  </conditionalFormatting>
  <conditionalFormatting sqref="Y140">
    <cfRule type="cellIs" dxfId="4750" priority="9090" operator="equal">
      <formula>"NÃO"</formula>
    </cfRule>
    <cfRule type="cellIs" dxfId="4749" priority="9091" operator="equal">
      <formula>"SIM"</formula>
    </cfRule>
  </conditionalFormatting>
  <conditionalFormatting sqref="Y140">
    <cfRule type="cellIs" dxfId="4748" priority="9089" operator="equal">
      <formula>"OPORTUNIDADE"</formula>
    </cfRule>
  </conditionalFormatting>
  <conditionalFormatting sqref="Y140">
    <cfRule type="cellIs" dxfId="4747" priority="9087" operator="equal">
      <formula>"NÃO"</formula>
    </cfRule>
    <cfRule type="cellIs" dxfId="4746" priority="9088" operator="equal">
      <formula>"SIM"</formula>
    </cfRule>
  </conditionalFormatting>
  <conditionalFormatting sqref="Y140">
    <cfRule type="cellIs" dxfId="4745" priority="9086" operator="equal">
      <formula>"OPORTUNIDADE"</formula>
    </cfRule>
  </conditionalFormatting>
  <conditionalFormatting sqref="Y140">
    <cfRule type="cellIs" dxfId="4744" priority="9084" operator="equal">
      <formula>"NÃO"</formula>
    </cfRule>
    <cfRule type="cellIs" dxfId="4743" priority="9085" operator="equal">
      <formula>"SIM"</formula>
    </cfRule>
  </conditionalFormatting>
  <conditionalFormatting sqref="Y142">
    <cfRule type="cellIs" dxfId="4742" priority="9083" operator="equal">
      <formula>"OPORTUNIDADE"</formula>
    </cfRule>
  </conditionalFormatting>
  <conditionalFormatting sqref="Y142">
    <cfRule type="cellIs" dxfId="4741" priority="9081" operator="equal">
      <formula>"NÃO"</formula>
    </cfRule>
    <cfRule type="cellIs" dxfId="4740" priority="9082" operator="equal">
      <formula>"SIM"</formula>
    </cfRule>
  </conditionalFormatting>
  <conditionalFormatting sqref="Y142">
    <cfRule type="cellIs" dxfId="4739" priority="9080" operator="equal">
      <formula>"OPORTUNIDADE"</formula>
    </cfRule>
  </conditionalFormatting>
  <conditionalFormatting sqref="Y142">
    <cfRule type="cellIs" dxfId="4738" priority="9078" operator="equal">
      <formula>"NÃO"</formula>
    </cfRule>
    <cfRule type="cellIs" dxfId="4737" priority="9079" operator="equal">
      <formula>"SIM"</formula>
    </cfRule>
  </conditionalFormatting>
  <conditionalFormatting sqref="Y142">
    <cfRule type="cellIs" dxfId="4736" priority="9077" operator="equal">
      <formula>"OPORTUNIDADE"</formula>
    </cfRule>
  </conditionalFormatting>
  <conditionalFormatting sqref="Y142">
    <cfRule type="cellIs" dxfId="4735" priority="9075" operator="equal">
      <formula>"NÃO"</formula>
    </cfRule>
    <cfRule type="cellIs" dxfId="4734" priority="9076" operator="equal">
      <formula>"SIM"</formula>
    </cfRule>
  </conditionalFormatting>
  <conditionalFormatting sqref="Y142">
    <cfRule type="cellIs" dxfId="4733" priority="9074" operator="equal">
      <formula>"OPORTUNIDADE"</formula>
    </cfRule>
  </conditionalFormatting>
  <conditionalFormatting sqref="Y142">
    <cfRule type="cellIs" dxfId="4732" priority="9072" operator="equal">
      <formula>"NÃO"</formula>
    </cfRule>
    <cfRule type="cellIs" dxfId="4731" priority="9073" operator="equal">
      <formula>"SIM"</formula>
    </cfRule>
  </conditionalFormatting>
  <conditionalFormatting sqref="Y142">
    <cfRule type="cellIs" dxfId="4730" priority="9071" operator="equal">
      <formula>"OPORTUNIDADE"</formula>
    </cfRule>
  </conditionalFormatting>
  <conditionalFormatting sqref="Y142">
    <cfRule type="cellIs" dxfId="4729" priority="9069" operator="equal">
      <formula>"NÃO"</formula>
    </cfRule>
    <cfRule type="cellIs" dxfId="4728" priority="9070" operator="equal">
      <formula>"SIM"</formula>
    </cfRule>
  </conditionalFormatting>
  <conditionalFormatting sqref="Y142">
    <cfRule type="cellIs" dxfId="4727" priority="9068" operator="equal">
      <formula>"OPORTUNIDADE"</formula>
    </cfRule>
  </conditionalFormatting>
  <conditionalFormatting sqref="Y142">
    <cfRule type="cellIs" dxfId="4726" priority="9066" operator="equal">
      <formula>"NÃO"</formula>
    </cfRule>
    <cfRule type="cellIs" dxfId="4725" priority="9067" operator="equal">
      <formula>"SIM"</formula>
    </cfRule>
  </conditionalFormatting>
  <conditionalFormatting sqref="Y142">
    <cfRule type="cellIs" dxfId="4724" priority="9065" operator="equal">
      <formula>"OPORTUNIDADE"</formula>
    </cfRule>
  </conditionalFormatting>
  <conditionalFormatting sqref="Y142">
    <cfRule type="cellIs" dxfId="4723" priority="9063" operator="equal">
      <formula>"NÃO"</formula>
    </cfRule>
    <cfRule type="cellIs" dxfId="4722" priority="9064" operator="equal">
      <formula>"SIM"</formula>
    </cfRule>
  </conditionalFormatting>
  <conditionalFormatting sqref="Y142">
    <cfRule type="cellIs" dxfId="4721" priority="9062" operator="equal">
      <formula>"OPORTUNIDADE"</formula>
    </cfRule>
  </conditionalFormatting>
  <conditionalFormatting sqref="Y142">
    <cfRule type="cellIs" dxfId="4720" priority="9060" operator="equal">
      <formula>"NÃO"</formula>
    </cfRule>
    <cfRule type="cellIs" dxfId="4719" priority="9061" operator="equal">
      <formula>"SIM"</formula>
    </cfRule>
  </conditionalFormatting>
  <conditionalFormatting sqref="Y142">
    <cfRule type="cellIs" dxfId="4718" priority="9059" operator="equal">
      <formula>"OPORTUNIDADE"</formula>
    </cfRule>
  </conditionalFormatting>
  <conditionalFormatting sqref="Y142">
    <cfRule type="cellIs" dxfId="4717" priority="9057" operator="equal">
      <formula>"NÃO"</formula>
    </cfRule>
    <cfRule type="cellIs" dxfId="4716" priority="9058" operator="equal">
      <formula>"SIM"</formula>
    </cfRule>
  </conditionalFormatting>
  <conditionalFormatting sqref="Y142">
    <cfRule type="cellIs" dxfId="4715" priority="9056" operator="equal">
      <formula>"OPORTUNIDADE"</formula>
    </cfRule>
  </conditionalFormatting>
  <conditionalFormatting sqref="Y142">
    <cfRule type="cellIs" dxfId="4714" priority="9054" operator="equal">
      <formula>"NÃO"</formula>
    </cfRule>
    <cfRule type="cellIs" dxfId="4713" priority="9055" operator="equal">
      <formula>"SIM"</formula>
    </cfRule>
  </conditionalFormatting>
  <conditionalFormatting sqref="Z142">
    <cfRule type="cellIs" dxfId="4712" priority="9053" operator="equal">
      <formula>"OPORTUNIDADE"</formula>
    </cfRule>
  </conditionalFormatting>
  <conditionalFormatting sqref="Z142">
    <cfRule type="cellIs" dxfId="4711" priority="9051" operator="equal">
      <formula>"NÃO"</formula>
    </cfRule>
    <cfRule type="cellIs" dxfId="4710" priority="9052" operator="equal">
      <formula>"SIM"</formula>
    </cfRule>
  </conditionalFormatting>
  <conditionalFormatting sqref="Y142">
    <cfRule type="cellIs" dxfId="4709" priority="9050" operator="equal">
      <formula>"OPORTUNIDADE"</formula>
    </cfRule>
  </conditionalFormatting>
  <conditionalFormatting sqref="Y142">
    <cfRule type="cellIs" dxfId="4708" priority="9048" operator="equal">
      <formula>"NÃO"</formula>
    </cfRule>
    <cfRule type="cellIs" dxfId="4707" priority="9049" operator="equal">
      <formula>"SIM"</formula>
    </cfRule>
  </conditionalFormatting>
  <conditionalFormatting sqref="Y142">
    <cfRule type="cellIs" dxfId="4706" priority="9047" operator="equal">
      <formula>"OPORTUNIDADE"</formula>
    </cfRule>
  </conditionalFormatting>
  <conditionalFormatting sqref="Y142">
    <cfRule type="cellIs" dxfId="4705" priority="9045" operator="equal">
      <formula>"NÃO"</formula>
    </cfRule>
    <cfRule type="cellIs" dxfId="4704" priority="9046" operator="equal">
      <formula>"SIM"</formula>
    </cfRule>
  </conditionalFormatting>
  <conditionalFormatting sqref="Y142">
    <cfRule type="cellIs" dxfId="4703" priority="9044" operator="equal">
      <formula>"OPORTUNIDADE"</formula>
    </cfRule>
  </conditionalFormatting>
  <conditionalFormatting sqref="Y142">
    <cfRule type="cellIs" dxfId="4702" priority="9042" operator="equal">
      <formula>"NÃO"</formula>
    </cfRule>
    <cfRule type="cellIs" dxfId="4701" priority="9043" operator="equal">
      <formula>"SIM"</formula>
    </cfRule>
  </conditionalFormatting>
  <conditionalFormatting sqref="Y142">
    <cfRule type="cellIs" dxfId="4700" priority="9041" operator="equal">
      <formula>"OPORTUNIDADE"</formula>
    </cfRule>
  </conditionalFormatting>
  <conditionalFormatting sqref="Y142">
    <cfRule type="cellIs" dxfId="4699" priority="9039" operator="equal">
      <formula>"NÃO"</formula>
    </cfRule>
    <cfRule type="cellIs" dxfId="4698" priority="9040" operator="equal">
      <formula>"SIM"</formula>
    </cfRule>
  </conditionalFormatting>
  <conditionalFormatting sqref="Y142">
    <cfRule type="cellIs" dxfId="4697" priority="9038" operator="equal">
      <formula>"OPORTUNIDADE"</formula>
    </cfRule>
  </conditionalFormatting>
  <conditionalFormatting sqref="Y142">
    <cfRule type="cellIs" dxfId="4696" priority="9036" operator="equal">
      <formula>"NÃO"</formula>
    </cfRule>
    <cfRule type="cellIs" dxfId="4695" priority="9037" operator="equal">
      <formula>"SIM"</formula>
    </cfRule>
  </conditionalFormatting>
  <conditionalFormatting sqref="Y142">
    <cfRule type="cellIs" dxfId="4694" priority="9035" operator="equal">
      <formula>"OPORTUNIDADE"</formula>
    </cfRule>
  </conditionalFormatting>
  <conditionalFormatting sqref="Y142">
    <cfRule type="cellIs" dxfId="4693" priority="9033" operator="equal">
      <formula>"NÃO"</formula>
    </cfRule>
    <cfRule type="cellIs" dxfId="4692" priority="9034" operator="equal">
      <formula>"SIM"</formula>
    </cfRule>
  </conditionalFormatting>
  <conditionalFormatting sqref="Y143">
    <cfRule type="cellIs" dxfId="4691" priority="9032" operator="equal">
      <formula>"OPORTUNIDADE"</formula>
    </cfRule>
  </conditionalFormatting>
  <conditionalFormatting sqref="Y143">
    <cfRule type="cellIs" dxfId="4690" priority="9030" operator="equal">
      <formula>"NÃO"</formula>
    </cfRule>
    <cfRule type="cellIs" dxfId="4689" priority="9031" operator="equal">
      <formula>"SIM"</formula>
    </cfRule>
  </conditionalFormatting>
  <conditionalFormatting sqref="Y143">
    <cfRule type="cellIs" dxfId="4688" priority="9029" operator="equal">
      <formula>"OPORTUNIDADE"</formula>
    </cfRule>
  </conditionalFormatting>
  <conditionalFormatting sqref="Y143">
    <cfRule type="cellIs" dxfId="4687" priority="9027" operator="equal">
      <formula>"NÃO"</formula>
    </cfRule>
    <cfRule type="cellIs" dxfId="4686" priority="9028" operator="equal">
      <formula>"SIM"</formula>
    </cfRule>
  </conditionalFormatting>
  <conditionalFormatting sqref="Y143">
    <cfRule type="cellIs" dxfId="4685" priority="9026" operator="equal">
      <formula>"OPORTUNIDADE"</formula>
    </cfRule>
  </conditionalFormatting>
  <conditionalFormatting sqref="Y143">
    <cfRule type="cellIs" dxfId="4684" priority="9024" operator="equal">
      <formula>"NÃO"</formula>
    </cfRule>
    <cfRule type="cellIs" dxfId="4683" priority="9025" operator="equal">
      <formula>"SIM"</formula>
    </cfRule>
  </conditionalFormatting>
  <conditionalFormatting sqref="Y143">
    <cfRule type="cellIs" dxfId="4682" priority="9023" operator="equal">
      <formula>"OPORTUNIDADE"</formula>
    </cfRule>
  </conditionalFormatting>
  <conditionalFormatting sqref="Y143">
    <cfRule type="cellIs" dxfId="4681" priority="9021" operator="equal">
      <formula>"NÃO"</formula>
    </cfRule>
    <cfRule type="cellIs" dxfId="4680" priority="9022" operator="equal">
      <formula>"SIM"</formula>
    </cfRule>
  </conditionalFormatting>
  <conditionalFormatting sqref="Y143">
    <cfRule type="cellIs" dxfId="4679" priority="9020" operator="equal">
      <formula>"OPORTUNIDADE"</formula>
    </cfRule>
  </conditionalFormatting>
  <conditionalFormatting sqref="Y143">
    <cfRule type="cellIs" dxfId="4678" priority="9018" operator="equal">
      <formula>"NÃO"</formula>
    </cfRule>
    <cfRule type="cellIs" dxfId="4677" priority="9019" operator="equal">
      <formula>"SIM"</formula>
    </cfRule>
  </conditionalFormatting>
  <conditionalFormatting sqref="Y143">
    <cfRule type="cellIs" dxfId="4676" priority="9017" operator="equal">
      <formula>"OPORTUNIDADE"</formula>
    </cfRule>
  </conditionalFormatting>
  <conditionalFormatting sqref="Y143">
    <cfRule type="cellIs" dxfId="4675" priority="9015" operator="equal">
      <formula>"NÃO"</formula>
    </cfRule>
    <cfRule type="cellIs" dxfId="4674" priority="9016" operator="equal">
      <formula>"SIM"</formula>
    </cfRule>
  </conditionalFormatting>
  <conditionalFormatting sqref="Y143">
    <cfRule type="cellIs" dxfId="4673" priority="9014" operator="equal">
      <formula>"OPORTUNIDADE"</formula>
    </cfRule>
  </conditionalFormatting>
  <conditionalFormatting sqref="Y143">
    <cfRule type="cellIs" dxfId="4672" priority="9012" operator="equal">
      <formula>"NÃO"</formula>
    </cfRule>
    <cfRule type="cellIs" dxfId="4671" priority="9013" operator="equal">
      <formula>"SIM"</formula>
    </cfRule>
  </conditionalFormatting>
  <conditionalFormatting sqref="Y143">
    <cfRule type="cellIs" dxfId="4670" priority="9011" operator="equal">
      <formula>"OPORTUNIDADE"</formula>
    </cfRule>
  </conditionalFormatting>
  <conditionalFormatting sqref="Y143">
    <cfRule type="cellIs" dxfId="4669" priority="9009" operator="equal">
      <formula>"NÃO"</formula>
    </cfRule>
    <cfRule type="cellIs" dxfId="4668" priority="9010" operator="equal">
      <formula>"SIM"</formula>
    </cfRule>
  </conditionalFormatting>
  <conditionalFormatting sqref="Y143">
    <cfRule type="cellIs" dxfId="4667" priority="9008" operator="equal">
      <formula>"OPORTUNIDADE"</formula>
    </cfRule>
  </conditionalFormatting>
  <conditionalFormatting sqref="Y143">
    <cfRule type="cellIs" dxfId="4666" priority="9006" operator="equal">
      <formula>"NÃO"</formula>
    </cfRule>
    <cfRule type="cellIs" dxfId="4665" priority="9007" operator="equal">
      <formula>"SIM"</formula>
    </cfRule>
  </conditionalFormatting>
  <conditionalFormatting sqref="Y143">
    <cfRule type="cellIs" dxfId="4664" priority="9005" operator="equal">
      <formula>"OPORTUNIDADE"</formula>
    </cfRule>
  </conditionalFormatting>
  <conditionalFormatting sqref="Y143">
    <cfRule type="cellIs" dxfId="4663" priority="9003" operator="equal">
      <formula>"NÃO"</formula>
    </cfRule>
    <cfRule type="cellIs" dxfId="4662" priority="9004" operator="equal">
      <formula>"SIM"</formula>
    </cfRule>
  </conditionalFormatting>
  <conditionalFormatting sqref="Y143">
    <cfRule type="cellIs" dxfId="4661" priority="9002" operator="equal">
      <formula>"OPORTUNIDADE"</formula>
    </cfRule>
  </conditionalFormatting>
  <conditionalFormatting sqref="Y143">
    <cfRule type="cellIs" dxfId="4660" priority="9000" operator="equal">
      <formula>"NÃO"</formula>
    </cfRule>
    <cfRule type="cellIs" dxfId="4659" priority="9001" operator="equal">
      <formula>"SIM"</formula>
    </cfRule>
  </conditionalFormatting>
  <conditionalFormatting sqref="Y143">
    <cfRule type="cellIs" dxfId="4658" priority="8999" operator="equal">
      <formula>"OPORTUNIDADE"</formula>
    </cfRule>
  </conditionalFormatting>
  <conditionalFormatting sqref="Y143">
    <cfRule type="cellIs" dxfId="4657" priority="8997" operator="equal">
      <formula>"NÃO"</formula>
    </cfRule>
    <cfRule type="cellIs" dxfId="4656" priority="8998" operator="equal">
      <formula>"SIM"</formula>
    </cfRule>
  </conditionalFormatting>
  <conditionalFormatting sqref="Y143">
    <cfRule type="cellIs" dxfId="4655" priority="8996" operator="equal">
      <formula>"OPORTUNIDADE"</formula>
    </cfRule>
  </conditionalFormatting>
  <conditionalFormatting sqref="Y143">
    <cfRule type="cellIs" dxfId="4654" priority="8994" operator="equal">
      <formula>"NÃO"</formula>
    </cfRule>
    <cfRule type="cellIs" dxfId="4653" priority="8995" operator="equal">
      <formula>"SIM"</formula>
    </cfRule>
  </conditionalFormatting>
  <conditionalFormatting sqref="Y143">
    <cfRule type="cellIs" dxfId="4652" priority="8993" operator="equal">
      <formula>"OPORTUNIDADE"</formula>
    </cfRule>
  </conditionalFormatting>
  <conditionalFormatting sqref="Y143">
    <cfRule type="cellIs" dxfId="4651" priority="8991" operator="equal">
      <formula>"NÃO"</formula>
    </cfRule>
    <cfRule type="cellIs" dxfId="4650" priority="8992" operator="equal">
      <formula>"SIM"</formula>
    </cfRule>
  </conditionalFormatting>
  <conditionalFormatting sqref="Y143">
    <cfRule type="cellIs" dxfId="4649" priority="8990" operator="equal">
      <formula>"OPORTUNIDADE"</formula>
    </cfRule>
  </conditionalFormatting>
  <conditionalFormatting sqref="Y143">
    <cfRule type="cellIs" dxfId="4648" priority="8988" operator="equal">
      <formula>"NÃO"</formula>
    </cfRule>
    <cfRule type="cellIs" dxfId="4647" priority="8989" operator="equal">
      <formula>"SIM"</formula>
    </cfRule>
  </conditionalFormatting>
  <conditionalFormatting sqref="Y143">
    <cfRule type="cellIs" dxfId="4646" priority="8987" operator="equal">
      <formula>"OPORTUNIDADE"</formula>
    </cfRule>
  </conditionalFormatting>
  <conditionalFormatting sqref="Y143">
    <cfRule type="cellIs" dxfId="4645" priority="8985" operator="equal">
      <formula>"NÃO"</formula>
    </cfRule>
    <cfRule type="cellIs" dxfId="4644" priority="8986" operator="equal">
      <formula>"SIM"</formula>
    </cfRule>
  </conditionalFormatting>
  <conditionalFormatting sqref="Y143">
    <cfRule type="cellIs" dxfId="4643" priority="8984" operator="equal">
      <formula>"OPORTUNIDADE"</formula>
    </cfRule>
  </conditionalFormatting>
  <conditionalFormatting sqref="Y143">
    <cfRule type="cellIs" dxfId="4642" priority="8982" operator="equal">
      <formula>"NÃO"</formula>
    </cfRule>
    <cfRule type="cellIs" dxfId="4641" priority="8983" operator="equal">
      <formula>"SIM"</formula>
    </cfRule>
  </conditionalFormatting>
  <conditionalFormatting sqref="Y143">
    <cfRule type="cellIs" dxfId="4640" priority="8981" operator="equal">
      <formula>"OPORTUNIDADE"</formula>
    </cfRule>
  </conditionalFormatting>
  <conditionalFormatting sqref="Y143">
    <cfRule type="cellIs" dxfId="4639" priority="8979" operator="equal">
      <formula>"NÃO"</formula>
    </cfRule>
    <cfRule type="cellIs" dxfId="4638" priority="8980" operator="equal">
      <formula>"SIM"</formula>
    </cfRule>
  </conditionalFormatting>
  <conditionalFormatting sqref="Y143">
    <cfRule type="cellIs" dxfId="4637" priority="8978" operator="equal">
      <formula>"OPORTUNIDADE"</formula>
    </cfRule>
  </conditionalFormatting>
  <conditionalFormatting sqref="Y143">
    <cfRule type="cellIs" dxfId="4636" priority="8976" operator="equal">
      <formula>"NÃO"</formula>
    </cfRule>
    <cfRule type="cellIs" dxfId="4635" priority="8977" operator="equal">
      <formula>"SIM"</formula>
    </cfRule>
  </conditionalFormatting>
  <conditionalFormatting sqref="Y143">
    <cfRule type="cellIs" dxfId="4634" priority="8975" operator="equal">
      <formula>"OPORTUNIDADE"</formula>
    </cfRule>
  </conditionalFormatting>
  <conditionalFormatting sqref="Y143">
    <cfRule type="cellIs" dxfId="4633" priority="8973" operator="equal">
      <formula>"NÃO"</formula>
    </cfRule>
    <cfRule type="cellIs" dxfId="4632" priority="8974" operator="equal">
      <formula>"SIM"</formula>
    </cfRule>
  </conditionalFormatting>
  <conditionalFormatting sqref="Y143">
    <cfRule type="cellIs" dxfId="4631" priority="8972" operator="equal">
      <formula>"OPORTUNIDADE"</formula>
    </cfRule>
  </conditionalFormatting>
  <conditionalFormatting sqref="Y143">
    <cfRule type="cellIs" dxfId="4630" priority="8970" operator="equal">
      <formula>"NÃO"</formula>
    </cfRule>
    <cfRule type="cellIs" dxfId="4629" priority="8971" operator="equal">
      <formula>"SIM"</formula>
    </cfRule>
  </conditionalFormatting>
  <conditionalFormatting sqref="Y143">
    <cfRule type="cellIs" dxfId="4628" priority="8969" operator="equal">
      <formula>"OPORTUNIDADE"</formula>
    </cfRule>
  </conditionalFormatting>
  <conditionalFormatting sqref="Y143">
    <cfRule type="cellIs" dxfId="4627" priority="8967" operator="equal">
      <formula>"NÃO"</formula>
    </cfRule>
    <cfRule type="cellIs" dxfId="4626" priority="8968" operator="equal">
      <formula>"SIM"</formula>
    </cfRule>
  </conditionalFormatting>
  <conditionalFormatting sqref="Y143">
    <cfRule type="cellIs" dxfId="4625" priority="8966" operator="equal">
      <formula>"OPORTUNIDADE"</formula>
    </cfRule>
  </conditionalFormatting>
  <conditionalFormatting sqref="Y143">
    <cfRule type="cellIs" dxfId="4624" priority="8964" operator="equal">
      <formula>"NÃO"</formula>
    </cfRule>
    <cfRule type="cellIs" dxfId="4623" priority="8965" operator="equal">
      <formula>"SIM"</formula>
    </cfRule>
  </conditionalFormatting>
  <conditionalFormatting sqref="Y143">
    <cfRule type="cellIs" dxfId="4622" priority="8963" operator="equal">
      <formula>"OPORTUNIDADE"</formula>
    </cfRule>
  </conditionalFormatting>
  <conditionalFormatting sqref="Y143">
    <cfRule type="cellIs" dxfId="4621" priority="8961" operator="equal">
      <formula>"NÃO"</formula>
    </cfRule>
    <cfRule type="cellIs" dxfId="4620" priority="8962" operator="equal">
      <formula>"SIM"</formula>
    </cfRule>
  </conditionalFormatting>
  <conditionalFormatting sqref="Y143">
    <cfRule type="cellIs" dxfId="4619" priority="8960" operator="equal">
      <formula>"OPORTUNIDADE"</formula>
    </cfRule>
  </conditionalFormatting>
  <conditionalFormatting sqref="Y143">
    <cfRule type="cellIs" dxfId="4618" priority="8958" operator="equal">
      <formula>"NÃO"</formula>
    </cfRule>
    <cfRule type="cellIs" dxfId="4617" priority="8959" operator="equal">
      <formula>"SIM"</formula>
    </cfRule>
  </conditionalFormatting>
  <conditionalFormatting sqref="Y143">
    <cfRule type="cellIs" dxfId="4616" priority="8957" operator="equal">
      <formula>"OPORTUNIDADE"</formula>
    </cfRule>
  </conditionalFormatting>
  <conditionalFormatting sqref="Y143">
    <cfRule type="cellIs" dxfId="4615" priority="8955" operator="equal">
      <formula>"NÃO"</formula>
    </cfRule>
    <cfRule type="cellIs" dxfId="4614" priority="8956" operator="equal">
      <formula>"SIM"</formula>
    </cfRule>
  </conditionalFormatting>
  <conditionalFormatting sqref="Y143">
    <cfRule type="cellIs" dxfId="4613" priority="8954" operator="equal">
      <formula>"OPORTUNIDADE"</formula>
    </cfRule>
  </conditionalFormatting>
  <conditionalFormatting sqref="Y143">
    <cfRule type="cellIs" dxfId="4612" priority="8952" operator="equal">
      <formula>"NÃO"</formula>
    </cfRule>
    <cfRule type="cellIs" dxfId="4611" priority="8953" operator="equal">
      <formula>"SIM"</formula>
    </cfRule>
  </conditionalFormatting>
  <conditionalFormatting sqref="Y143">
    <cfRule type="cellIs" dxfId="4610" priority="8951" operator="equal">
      <formula>"OPORTUNIDADE"</formula>
    </cfRule>
  </conditionalFormatting>
  <conditionalFormatting sqref="Y143">
    <cfRule type="cellIs" dxfId="4609" priority="8949" operator="equal">
      <formula>"NÃO"</formula>
    </cfRule>
    <cfRule type="cellIs" dxfId="4608" priority="8950" operator="equal">
      <formula>"SIM"</formula>
    </cfRule>
  </conditionalFormatting>
  <conditionalFormatting sqref="Y143">
    <cfRule type="cellIs" dxfId="4607" priority="8948" operator="equal">
      <formula>"OPORTUNIDADE"</formula>
    </cfRule>
  </conditionalFormatting>
  <conditionalFormatting sqref="Y143">
    <cfRule type="cellIs" dxfId="4606" priority="8946" operator="equal">
      <formula>"NÃO"</formula>
    </cfRule>
    <cfRule type="cellIs" dxfId="4605" priority="8947" operator="equal">
      <formula>"SIM"</formula>
    </cfRule>
  </conditionalFormatting>
  <conditionalFormatting sqref="Y143">
    <cfRule type="cellIs" dxfId="4604" priority="8945" operator="equal">
      <formula>"OPORTUNIDADE"</formula>
    </cfRule>
  </conditionalFormatting>
  <conditionalFormatting sqref="Y143">
    <cfRule type="cellIs" dxfId="4603" priority="8943" operator="equal">
      <formula>"NÃO"</formula>
    </cfRule>
    <cfRule type="cellIs" dxfId="4602" priority="8944" operator="equal">
      <formula>"SIM"</formula>
    </cfRule>
  </conditionalFormatting>
  <conditionalFormatting sqref="Y143">
    <cfRule type="cellIs" dxfId="4601" priority="8942" operator="equal">
      <formula>"OPORTUNIDADE"</formula>
    </cfRule>
  </conditionalFormatting>
  <conditionalFormatting sqref="Y143">
    <cfRule type="cellIs" dxfId="4600" priority="8940" operator="equal">
      <formula>"NÃO"</formula>
    </cfRule>
    <cfRule type="cellIs" dxfId="4599" priority="8941" operator="equal">
      <formula>"SIM"</formula>
    </cfRule>
  </conditionalFormatting>
  <conditionalFormatting sqref="Y143">
    <cfRule type="cellIs" dxfId="4598" priority="8939" operator="equal">
      <formula>"OPORTUNIDADE"</formula>
    </cfRule>
  </conditionalFormatting>
  <conditionalFormatting sqref="Y143">
    <cfRule type="cellIs" dxfId="4597" priority="8937" operator="equal">
      <formula>"NÃO"</formula>
    </cfRule>
    <cfRule type="cellIs" dxfId="4596" priority="8938" operator="equal">
      <formula>"SIM"</formula>
    </cfRule>
  </conditionalFormatting>
  <conditionalFormatting sqref="Y143">
    <cfRule type="cellIs" dxfId="4595" priority="8936" operator="equal">
      <formula>"OPORTUNIDADE"</formula>
    </cfRule>
  </conditionalFormatting>
  <conditionalFormatting sqref="Y143">
    <cfRule type="cellIs" dxfId="4594" priority="8934" operator="equal">
      <formula>"NÃO"</formula>
    </cfRule>
    <cfRule type="cellIs" dxfId="4593" priority="8935" operator="equal">
      <formula>"SIM"</formula>
    </cfRule>
  </conditionalFormatting>
  <conditionalFormatting sqref="Y139">
    <cfRule type="cellIs" dxfId="4592" priority="8933" operator="equal">
      <formula>"OPORTUNIDADE"</formula>
    </cfRule>
  </conditionalFormatting>
  <conditionalFormatting sqref="Y139">
    <cfRule type="cellIs" dxfId="4591" priority="8931" operator="equal">
      <formula>"NÃO"</formula>
    </cfRule>
    <cfRule type="cellIs" dxfId="4590" priority="8932" operator="equal">
      <formula>"SIM"</formula>
    </cfRule>
  </conditionalFormatting>
  <conditionalFormatting sqref="Y139">
    <cfRule type="cellIs" dxfId="4589" priority="8930" operator="equal">
      <formula>"OPORTUNIDADE"</formula>
    </cfRule>
  </conditionalFormatting>
  <conditionalFormatting sqref="Y139">
    <cfRule type="cellIs" dxfId="4588" priority="8928" operator="equal">
      <formula>"NÃO"</formula>
    </cfRule>
    <cfRule type="cellIs" dxfId="4587" priority="8929" operator="equal">
      <formula>"SIM"</formula>
    </cfRule>
  </conditionalFormatting>
  <conditionalFormatting sqref="Z139">
    <cfRule type="cellIs" dxfId="4586" priority="8927" operator="equal">
      <formula>"OPORTUNIDADE"</formula>
    </cfRule>
  </conditionalFormatting>
  <conditionalFormatting sqref="Z139">
    <cfRule type="cellIs" dxfId="4585" priority="8925" operator="equal">
      <formula>"NÃO"</formula>
    </cfRule>
    <cfRule type="cellIs" dxfId="4584" priority="8926" operator="equal">
      <formula>"SIM"</formula>
    </cfRule>
  </conditionalFormatting>
  <conditionalFormatting sqref="Y139">
    <cfRule type="cellIs" dxfId="4583" priority="8924" operator="equal">
      <formula>"OPORTUNIDADE"</formula>
    </cfRule>
  </conditionalFormatting>
  <conditionalFormatting sqref="Y139">
    <cfRule type="cellIs" dxfId="4582" priority="8922" operator="equal">
      <formula>"NÃO"</formula>
    </cfRule>
    <cfRule type="cellIs" dxfId="4581" priority="8923" operator="equal">
      <formula>"SIM"</formula>
    </cfRule>
  </conditionalFormatting>
  <conditionalFormatting sqref="Z139">
    <cfRule type="cellIs" dxfId="4580" priority="8921" operator="equal">
      <formula>"OPORTUNIDADE"</formula>
    </cfRule>
  </conditionalFormatting>
  <conditionalFormatting sqref="Z139">
    <cfRule type="cellIs" dxfId="4579" priority="8919" operator="equal">
      <formula>"NÃO"</formula>
    </cfRule>
    <cfRule type="cellIs" dxfId="4578" priority="8920" operator="equal">
      <formula>"SIM"</formula>
    </cfRule>
  </conditionalFormatting>
  <conditionalFormatting sqref="Z139">
    <cfRule type="cellIs" dxfId="4577" priority="8918" operator="equal">
      <formula>"OPORTUNIDADE"</formula>
    </cfRule>
  </conditionalFormatting>
  <conditionalFormatting sqref="Z139">
    <cfRule type="cellIs" dxfId="4576" priority="8916" operator="equal">
      <formula>"NÃO"</formula>
    </cfRule>
    <cfRule type="cellIs" dxfId="4575" priority="8917" operator="equal">
      <formula>"SIM"</formula>
    </cfRule>
  </conditionalFormatting>
  <conditionalFormatting sqref="Y139">
    <cfRule type="cellIs" dxfId="4574" priority="8915" operator="equal">
      <formula>"OPORTUNIDADE"</formula>
    </cfRule>
  </conditionalFormatting>
  <conditionalFormatting sqref="Y139">
    <cfRule type="cellIs" dxfId="4573" priority="8913" operator="equal">
      <formula>"NÃO"</formula>
    </cfRule>
    <cfRule type="cellIs" dxfId="4572" priority="8914" operator="equal">
      <formula>"SIM"</formula>
    </cfRule>
  </conditionalFormatting>
  <conditionalFormatting sqref="Y145">
    <cfRule type="cellIs" dxfId="4571" priority="8912" operator="equal">
      <formula>"OPORTUNIDADE"</formula>
    </cfRule>
  </conditionalFormatting>
  <conditionalFormatting sqref="Y145">
    <cfRule type="cellIs" dxfId="4570" priority="8910" operator="equal">
      <formula>"NÃO"</formula>
    </cfRule>
    <cfRule type="cellIs" dxfId="4569" priority="8911" operator="equal">
      <formula>"SIM"</formula>
    </cfRule>
  </conditionalFormatting>
  <conditionalFormatting sqref="Y145">
    <cfRule type="cellIs" dxfId="4568" priority="8909" operator="equal">
      <formula>"OPORTUNIDADE"</formula>
    </cfRule>
  </conditionalFormatting>
  <conditionalFormatting sqref="Y145">
    <cfRule type="cellIs" dxfId="4567" priority="8907" operator="equal">
      <formula>"NÃO"</formula>
    </cfRule>
    <cfRule type="cellIs" dxfId="4566" priority="8908" operator="equal">
      <formula>"SIM"</formula>
    </cfRule>
  </conditionalFormatting>
  <conditionalFormatting sqref="Y145">
    <cfRule type="cellIs" dxfId="4565" priority="8906" operator="equal">
      <formula>"OPORTUNIDADE"</formula>
    </cfRule>
  </conditionalFormatting>
  <conditionalFormatting sqref="Y145">
    <cfRule type="cellIs" dxfId="4564" priority="8904" operator="equal">
      <formula>"NÃO"</formula>
    </cfRule>
    <cfRule type="cellIs" dxfId="4563" priority="8905" operator="equal">
      <formula>"SIM"</formula>
    </cfRule>
  </conditionalFormatting>
  <conditionalFormatting sqref="Y145">
    <cfRule type="cellIs" dxfId="4562" priority="8903" operator="equal">
      <formula>"OPORTUNIDADE"</formula>
    </cfRule>
  </conditionalFormatting>
  <conditionalFormatting sqref="Y145">
    <cfRule type="cellIs" dxfId="4561" priority="8901" operator="equal">
      <formula>"NÃO"</formula>
    </cfRule>
    <cfRule type="cellIs" dxfId="4560" priority="8902" operator="equal">
      <formula>"SIM"</formula>
    </cfRule>
  </conditionalFormatting>
  <conditionalFormatting sqref="Z145">
    <cfRule type="cellIs" dxfId="4559" priority="8900" operator="equal">
      <formula>"OPORTUNIDADE"</formula>
    </cfRule>
  </conditionalFormatting>
  <conditionalFormatting sqref="Z145">
    <cfRule type="cellIs" dxfId="4558" priority="8898" operator="equal">
      <formula>"NÃO"</formula>
    </cfRule>
    <cfRule type="cellIs" dxfId="4557" priority="8899" operator="equal">
      <formula>"SIM"</formula>
    </cfRule>
  </conditionalFormatting>
  <conditionalFormatting sqref="Z145">
    <cfRule type="cellIs" dxfId="4556" priority="8897" operator="equal">
      <formula>"OPORTUNIDADE"</formula>
    </cfRule>
  </conditionalFormatting>
  <conditionalFormatting sqref="Z145">
    <cfRule type="cellIs" dxfId="4555" priority="8895" operator="equal">
      <formula>"NÃO"</formula>
    </cfRule>
    <cfRule type="cellIs" dxfId="4554" priority="8896" operator="equal">
      <formula>"SIM"</formula>
    </cfRule>
  </conditionalFormatting>
  <conditionalFormatting sqref="Y145">
    <cfRule type="cellIs" dxfId="4553" priority="8894" operator="equal">
      <formula>"OPORTUNIDADE"</formula>
    </cfRule>
  </conditionalFormatting>
  <conditionalFormatting sqref="Y145">
    <cfRule type="cellIs" dxfId="4552" priority="8892" operator="equal">
      <formula>"NÃO"</formula>
    </cfRule>
    <cfRule type="cellIs" dxfId="4551" priority="8893" operator="equal">
      <formula>"SIM"</formula>
    </cfRule>
  </conditionalFormatting>
  <conditionalFormatting sqref="Z145">
    <cfRule type="cellIs" dxfId="4550" priority="8891" operator="equal">
      <formula>"OPORTUNIDADE"</formula>
    </cfRule>
  </conditionalFormatting>
  <conditionalFormatting sqref="Z145">
    <cfRule type="cellIs" dxfId="4549" priority="8889" operator="equal">
      <formula>"NÃO"</formula>
    </cfRule>
    <cfRule type="cellIs" dxfId="4548" priority="8890" operator="equal">
      <formula>"SIM"</formula>
    </cfRule>
  </conditionalFormatting>
  <conditionalFormatting sqref="Y145">
    <cfRule type="cellIs" dxfId="4547" priority="8888" operator="equal">
      <formula>"OPORTUNIDADE"</formula>
    </cfRule>
  </conditionalFormatting>
  <conditionalFormatting sqref="Y145">
    <cfRule type="cellIs" dxfId="4546" priority="8886" operator="equal">
      <formula>"NÃO"</formula>
    </cfRule>
    <cfRule type="cellIs" dxfId="4545" priority="8887" operator="equal">
      <formula>"SIM"</formula>
    </cfRule>
  </conditionalFormatting>
  <conditionalFormatting sqref="Z145">
    <cfRule type="cellIs" dxfId="4544" priority="8885" operator="equal">
      <formula>"OPORTUNIDADE"</formula>
    </cfRule>
  </conditionalFormatting>
  <conditionalFormatting sqref="Z145">
    <cfRule type="cellIs" dxfId="4543" priority="8883" operator="equal">
      <formula>"NÃO"</formula>
    </cfRule>
    <cfRule type="cellIs" dxfId="4542" priority="8884" operator="equal">
      <formula>"SIM"</formula>
    </cfRule>
  </conditionalFormatting>
  <conditionalFormatting sqref="Z145">
    <cfRule type="cellIs" dxfId="4541" priority="8882" operator="equal">
      <formula>"OPORTUNIDADE"</formula>
    </cfRule>
  </conditionalFormatting>
  <conditionalFormatting sqref="Z145">
    <cfRule type="cellIs" dxfId="4540" priority="8880" operator="equal">
      <formula>"NÃO"</formula>
    </cfRule>
    <cfRule type="cellIs" dxfId="4539" priority="8881" operator="equal">
      <formula>"SIM"</formula>
    </cfRule>
  </conditionalFormatting>
  <conditionalFormatting sqref="Z145">
    <cfRule type="cellIs" dxfId="4538" priority="8879" operator="equal">
      <formula>"OPORTUNIDADE"</formula>
    </cfRule>
  </conditionalFormatting>
  <conditionalFormatting sqref="Z145">
    <cfRule type="cellIs" dxfId="4537" priority="8877" operator="equal">
      <formula>"NÃO"</formula>
    </cfRule>
    <cfRule type="cellIs" dxfId="4536" priority="8878" operator="equal">
      <formula>"SIM"</formula>
    </cfRule>
  </conditionalFormatting>
  <conditionalFormatting sqref="Z145">
    <cfRule type="cellIs" dxfId="4535" priority="8876" operator="equal">
      <formula>"OPORTUNIDADE"</formula>
    </cfRule>
  </conditionalFormatting>
  <conditionalFormatting sqref="Z145">
    <cfRule type="cellIs" dxfId="4534" priority="8874" operator="equal">
      <formula>"NÃO"</formula>
    </cfRule>
    <cfRule type="cellIs" dxfId="4533" priority="8875" operator="equal">
      <formula>"SIM"</formula>
    </cfRule>
  </conditionalFormatting>
  <conditionalFormatting sqref="Y145">
    <cfRule type="cellIs" dxfId="4532" priority="8873" operator="equal">
      <formula>"OPORTUNIDADE"</formula>
    </cfRule>
  </conditionalFormatting>
  <conditionalFormatting sqref="Y145">
    <cfRule type="cellIs" dxfId="4531" priority="8871" operator="equal">
      <formula>"NÃO"</formula>
    </cfRule>
    <cfRule type="cellIs" dxfId="4530" priority="8872" operator="equal">
      <formula>"SIM"</formula>
    </cfRule>
  </conditionalFormatting>
  <conditionalFormatting sqref="Y145">
    <cfRule type="cellIs" dxfId="4529" priority="8870" operator="equal">
      <formula>"OPORTUNIDADE"</formula>
    </cfRule>
  </conditionalFormatting>
  <conditionalFormatting sqref="Y145">
    <cfRule type="cellIs" dxfId="4528" priority="8868" operator="equal">
      <formula>"NÃO"</formula>
    </cfRule>
    <cfRule type="cellIs" dxfId="4527" priority="8869" operator="equal">
      <formula>"SIM"</formula>
    </cfRule>
  </conditionalFormatting>
  <conditionalFormatting sqref="Y145">
    <cfRule type="cellIs" dxfId="4526" priority="8867" operator="equal">
      <formula>"OPORTUNIDADE"</formula>
    </cfRule>
  </conditionalFormatting>
  <conditionalFormatting sqref="Y145">
    <cfRule type="cellIs" dxfId="4525" priority="8865" operator="equal">
      <formula>"NÃO"</formula>
    </cfRule>
    <cfRule type="cellIs" dxfId="4524" priority="8866" operator="equal">
      <formula>"SIM"</formula>
    </cfRule>
  </conditionalFormatting>
  <conditionalFormatting sqref="Y145">
    <cfRule type="cellIs" dxfId="4523" priority="8864" operator="equal">
      <formula>"OPORTUNIDADE"</formula>
    </cfRule>
  </conditionalFormatting>
  <conditionalFormatting sqref="Y145">
    <cfRule type="cellIs" dxfId="4522" priority="8862" operator="equal">
      <formula>"NÃO"</formula>
    </cfRule>
    <cfRule type="cellIs" dxfId="4521" priority="8863" operator="equal">
      <formula>"SIM"</formula>
    </cfRule>
  </conditionalFormatting>
  <conditionalFormatting sqref="BK62">
    <cfRule type="iconSet" priority="886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20" priority="8860" operator="equal">
      <formula>"OPORTUNIDADE"</formula>
    </cfRule>
  </conditionalFormatting>
  <conditionalFormatting sqref="Y150">
    <cfRule type="cellIs" dxfId="4519" priority="8858" operator="equal">
      <formula>"NÃO"</formula>
    </cfRule>
    <cfRule type="cellIs" dxfId="4518" priority="8859" operator="equal">
      <formula>"SIM"</formula>
    </cfRule>
  </conditionalFormatting>
  <conditionalFormatting sqref="Y150">
    <cfRule type="cellIs" dxfId="4517" priority="8857" operator="equal">
      <formula>"OPORTUNIDADE"</formula>
    </cfRule>
  </conditionalFormatting>
  <conditionalFormatting sqref="Y150">
    <cfRule type="cellIs" dxfId="4516" priority="8855" operator="equal">
      <formula>"NÃO"</formula>
    </cfRule>
    <cfRule type="cellIs" dxfId="4515" priority="8856" operator="equal">
      <formula>"SIM"</formula>
    </cfRule>
  </conditionalFormatting>
  <conditionalFormatting sqref="Y150">
    <cfRule type="cellIs" dxfId="4514" priority="8854" operator="equal">
      <formula>"OPORTUNIDADE"</formula>
    </cfRule>
  </conditionalFormatting>
  <conditionalFormatting sqref="Y150">
    <cfRule type="cellIs" dxfId="4513" priority="8852" operator="equal">
      <formula>"NÃO"</formula>
    </cfRule>
    <cfRule type="cellIs" dxfId="4512" priority="8853" operator="equal">
      <formula>"SIM"</formula>
    </cfRule>
  </conditionalFormatting>
  <conditionalFormatting sqref="Y150">
    <cfRule type="cellIs" dxfId="4511" priority="8851" operator="equal">
      <formula>"OPORTUNIDADE"</formula>
    </cfRule>
  </conditionalFormatting>
  <conditionalFormatting sqref="Y150">
    <cfRule type="cellIs" dxfId="4510" priority="8849" operator="equal">
      <formula>"NÃO"</formula>
    </cfRule>
    <cfRule type="cellIs" dxfId="4509" priority="8850" operator="equal">
      <formula>"SIM"</formula>
    </cfRule>
  </conditionalFormatting>
  <conditionalFormatting sqref="Y150">
    <cfRule type="cellIs" dxfId="4508" priority="8848" operator="equal">
      <formula>"OPORTUNIDADE"</formula>
    </cfRule>
  </conditionalFormatting>
  <conditionalFormatting sqref="Y150">
    <cfRule type="cellIs" dxfId="4507" priority="8846" operator="equal">
      <formula>"NÃO"</formula>
    </cfRule>
    <cfRule type="cellIs" dxfId="4506" priority="8847" operator="equal">
      <formula>"SIM"</formula>
    </cfRule>
  </conditionalFormatting>
  <conditionalFormatting sqref="Y150">
    <cfRule type="cellIs" dxfId="4505" priority="8845" operator="equal">
      <formula>"OPORTUNIDADE"</formula>
    </cfRule>
  </conditionalFormatting>
  <conditionalFormatting sqref="Y150">
    <cfRule type="cellIs" dxfId="4504" priority="8843" operator="equal">
      <formula>"NÃO"</formula>
    </cfRule>
    <cfRule type="cellIs" dxfId="4503" priority="8844" operator="equal">
      <formula>"SIM"</formula>
    </cfRule>
  </conditionalFormatting>
  <conditionalFormatting sqref="Y150">
    <cfRule type="cellIs" dxfId="4502" priority="8842" operator="equal">
      <formula>"OPORTUNIDADE"</formula>
    </cfRule>
  </conditionalFormatting>
  <conditionalFormatting sqref="Y150">
    <cfRule type="cellIs" dxfId="4501" priority="8840" operator="equal">
      <formula>"NÃO"</formula>
    </cfRule>
    <cfRule type="cellIs" dxfId="4500" priority="8841" operator="equal">
      <formula>"SIM"</formula>
    </cfRule>
  </conditionalFormatting>
  <conditionalFormatting sqref="Y150">
    <cfRule type="cellIs" dxfId="4499" priority="8839" operator="equal">
      <formula>"OPORTUNIDADE"</formula>
    </cfRule>
  </conditionalFormatting>
  <conditionalFormatting sqref="Y150">
    <cfRule type="cellIs" dxfId="4498" priority="8837" operator="equal">
      <formula>"NÃO"</formula>
    </cfRule>
    <cfRule type="cellIs" dxfId="4497" priority="8838" operator="equal">
      <formula>"SIM"</formula>
    </cfRule>
  </conditionalFormatting>
  <conditionalFormatting sqref="Y150">
    <cfRule type="cellIs" dxfId="4496" priority="8836" operator="equal">
      <formula>"OPORTUNIDADE"</formula>
    </cfRule>
  </conditionalFormatting>
  <conditionalFormatting sqref="Y150">
    <cfRule type="cellIs" dxfId="4495" priority="8834" operator="equal">
      <formula>"NÃO"</formula>
    </cfRule>
    <cfRule type="cellIs" dxfId="4494" priority="8835" operator="equal">
      <formula>"SIM"</formula>
    </cfRule>
  </conditionalFormatting>
  <conditionalFormatting sqref="Y150">
    <cfRule type="cellIs" dxfId="4493" priority="8833" operator="equal">
      <formula>"OPORTUNIDADE"</formula>
    </cfRule>
  </conditionalFormatting>
  <conditionalFormatting sqref="Y150">
    <cfRule type="cellIs" dxfId="4492" priority="8831" operator="equal">
      <formula>"NÃO"</formula>
    </cfRule>
    <cfRule type="cellIs" dxfId="4491" priority="8832" operator="equal">
      <formula>"SIM"</formula>
    </cfRule>
  </conditionalFormatting>
  <conditionalFormatting sqref="Y150">
    <cfRule type="cellIs" dxfId="4490" priority="8830" operator="equal">
      <formula>"OPORTUNIDADE"</formula>
    </cfRule>
  </conditionalFormatting>
  <conditionalFormatting sqref="Y150">
    <cfRule type="cellIs" dxfId="4489" priority="8828" operator="equal">
      <formula>"NÃO"</formula>
    </cfRule>
    <cfRule type="cellIs" dxfId="4488" priority="8829" operator="equal">
      <formula>"SIM"</formula>
    </cfRule>
  </conditionalFormatting>
  <conditionalFormatting sqref="Y150">
    <cfRule type="cellIs" dxfId="4487" priority="8827" operator="equal">
      <formula>"OPORTUNIDADE"</formula>
    </cfRule>
  </conditionalFormatting>
  <conditionalFormatting sqref="Y150">
    <cfRule type="cellIs" dxfId="4486" priority="8825" operator="equal">
      <formula>"NÃO"</formula>
    </cfRule>
    <cfRule type="cellIs" dxfId="4485" priority="8826" operator="equal">
      <formula>"SIM"</formula>
    </cfRule>
  </conditionalFormatting>
  <conditionalFormatting sqref="Y150">
    <cfRule type="cellIs" dxfId="4484" priority="8824" operator="equal">
      <formula>"OPORTUNIDADE"</formula>
    </cfRule>
  </conditionalFormatting>
  <conditionalFormatting sqref="Y150">
    <cfRule type="cellIs" dxfId="4483" priority="8822" operator="equal">
      <formula>"NÃO"</formula>
    </cfRule>
    <cfRule type="cellIs" dxfId="4482" priority="8823" operator="equal">
      <formula>"SIM"</formula>
    </cfRule>
  </conditionalFormatting>
  <conditionalFormatting sqref="Y150">
    <cfRule type="cellIs" dxfId="4481" priority="8821" operator="equal">
      <formula>"OPORTUNIDADE"</formula>
    </cfRule>
  </conditionalFormatting>
  <conditionalFormatting sqref="Y150">
    <cfRule type="cellIs" dxfId="4480" priority="8819" operator="equal">
      <formula>"NÃO"</formula>
    </cfRule>
    <cfRule type="cellIs" dxfId="4479" priority="8820" operator="equal">
      <formula>"SIM"</formula>
    </cfRule>
  </conditionalFormatting>
  <conditionalFormatting sqref="Y150">
    <cfRule type="cellIs" dxfId="4478" priority="8818" operator="equal">
      <formula>"OPORTUNIDADE"</formula>
    </cfRule>
  </conditionalFormatting>
  <conditionalFormatting sqref="Y150">
    <cfRule type="cellIs" dxfId="4477" priority="8816" operator="equal">
      <formula>"NÃO"</formula>
    </cfRule>
    <cfRule type="cellIs" dxfId="4476" priority="8817" operator="equal">
      <formula>"SIM"</formula>
    </cfRule>
  </conditionalFormatting>
  <conditionalFormatting sqref="Y150">
    <cfRule type="cellIs" dxfId="4475" priority="8815" operator="equal">
      <formula>"OPORTUNIDADE"</formula>
    </cfRule>
  </conditionalFormatting>
  <conditionalFormatting sqref="Y150">
    <cfRule type="cellIs" dxfId="4474" priority="8813" operator="equal">
      <formula>"NÃO"</formula>
    </cfRule>
    <cfRule type="cellIs" dxfId="4473" priority="8814" operator="equal">
      <formula>"SIM"</formula>
    </cfRule>
  </conditionalFormatting>
  <conditionalFormatting sqref="Y150">
    <cfRule type="cellIs" dxfId="4472" priority="8812" operator="equal">
      <formula>"OPORTUNIDADE"</formula>
    </cfRule>
  </conditionalFormatting>
  <conditionalFormatting sqref="Y150">
    <cfRule type="cellIs" dxfId="4471" priority="8810" operator="equal">
      <formula>"NÃO"</formula>
    </cfRule>
    <cfRule type="cellIs" dxfId="4470" priority="8811" operator="equal">
      <formula>"SIM"</formula>
    </cfRule>
  </conditionalFormatting>
  <conditionalFormatting sqref="Y150">
    <cfRule type="cellIs" dxfId="4469" priority="8809" operator="equal">
      <formula>"OPORTUNIDADE"</formula>
    </cfRule>
  </conditionalFormatting>
  <conditionalFormatting sqref="Y150">
    <cfRule type="cellIs" dxfId="4468" priority="8807" operator="equal">
      <formula>"NÃO"</formula>
    </cfRule>
    <cfRule type="cellIs" dxfId="4467" priority="8808" operator="equal">
      <formula>"SIM"</formula>
    </cfRule>
  </conditionalFormatting>
  <conditionalFormatting sqref="Y150">
    <cfRule type="cellIs" dxfId="4466" priority="8806" operator="equal">
      <formula>"OPORTUNIDADE"</formula>
    </cfRule>
  </conditionalFormatting>
  <conditionalFormatting sqref="Y150">
    <cfRule type="cellIs" dxfId="4465" priority="8804" operator="equal">
      <formula>"NÃO"</formula>
    </cfRule>
    <cfRule type="cellIs" dxfId="4464" priority="8805" operator="equal">
      <formula>"SIM"</formula>
    </cfRule>
  </conditionalFormatting>
  <conditionalFormatting sqref="Y150">
    <cfRule type="cellIs" dxfId="4463" priority="8803" operator="equal">
      <formula>"OPORTUNIDADE"</formula>
    </cfRule>
  </conditionalFormatting>
  <conditionalFormatting sqref="Y150">
    <cfRule type="cellIs" dxfId="4462" priority="8801" operator="equal">
      <formula>"NÃO"</formula>
    </cfRule>
    <cfRule type="cellIs" dxfId="4461" priority="8802" operator="equal">
      <formula>"SIM"</formula>
    </cfRule>
  </conditionalFormatting>
  <conditionalFormatting sqref="Y150">
    <cfRule type="cellIs" dxfId="4460" priority="8800" operator="equal">
      <formula>"OPORTUNIDADE"</formula>
    </cfRule>
  </conditionalFormatting>
  <conditionalFormatting sqref="Y150">
    <cfRule type="cellIs" dxfId="4459" priority="8798" operator="equal">
      <formula>"NÃO"</formula>
    </cfRule>
    <cfRule type="cellIs" dxfId="4458" priority="8799" operator="equal">
      <formula>"SIM"</formula>
    </cfRule>
  </conditionalFormatting>
  <conditionalFormatting sqref="Y150">
    <cfRule type="cellIs" dxfId="4457" priority="8797" operator="equal">
      <formula>"OPORTUNIDADE"</formula>
    </cfRule>
  </conditionalFormatting>
  <conditionalFormatting sqref="Y150">
    <cfRule type="cellIs" dxfId="4456" priority="8795" operator="equal">
      <formula>"NÃO"</formula>
    </cfRule>
    <cfRule type="cellIs" dxfId="4455" priority="8796" operator="equal">
      <formula>"SIM"</formula>
    </cfRule>
  </conditionalFormatting>
  <conditionalFormatting sqref="Y150">
    <cfRule type="cellIs" dxfId="4454" priority="8794" operator="equal">
      <formula>"OPORTUNIDADE"</formula>
    </cfRule>
  </conditionalFormatting>
  <conditionalFormatting sqref="Y150">
    <cfRule type="cellIs" dxfId="4453" priority="8792" operator="equal">
      <formula>"NÃO"</formula>
    </cfRule>
    <cfRule type="cellIs" dxfId="4452" priority="8793" operator="equal">
      <formula>"SIM"</formula>
    </cfRule>
  </conditionalFormatting>
  <conditionalFormatting sqref="Y150">
    <cfRule type="cellIs" dxfId="4451" priority="8791" operator="equal">
      <formula>"OPORTUNIDADE"</formula>
    </cfRule>
  </conditionalFormatting>
  <conditionalFormatting sqref="Y150">
    <cfRule type="cellIs" dxfId="4450" priority="8789" operator="equal">
      <formula>"NÃO"</formula>
    </cfRule>
    <cfRule type="cellIs" dxfId="4449" priority="8790" operator="equal">
      <formula>"SIM"</formula>
    </cfRule>
  </conditionalFormatting>
  <conditionalFormatting sqref="Y150">
    <cfRule type="cellIs" dxfId="4448" priority="8788" operator="equal">
      <formula>"OPORTUNIDADE"</formula>
    </cfRule>
  </conditionalFormatting>
  <conditionalFormatting sqref="Y150">
    <cfRule type="cellIs" dxfId="4447" priority="8786" operator="equal">
      <formula>"NÃO"</formula>
    </cfRule>
    <cfRule type="cellIs" dxfId="4446" priority="8787" operator="equal">
      <formula>"SIM"</formula>
    </cfRule>
  </conditionalFormatting>
  <conditionalFormatting sqref="Y150">
    <cfRule type="cellIs" dxfId="4445" priority="8785" operator="equal">
      <formula>"OPORTUNIDADE"</formula>
    </cfRule>
  </conditionalFormatting>
  <conditionalFormatting sqref="Y150">
    <cfRule type="cellIs" dxfId="4444" priority="8783" operator="equal">
      <formula>"NÃO"</formula>
    </cfRule>
    <cfRule type="cellIs" dxfId="4443" priority="8784" operator="equal">
      <formula>"SIM"</formula>
    </cfRule>
  </conditionalFormatting>
  <conditionalFormatting sqref="Y150">
    <cfRule type="cellIs" dxfId="4442" priority="8782" operator="equal">
      <formula>"OPORTUNIDADE"</formula>
    </cfRule>
  </conditionalFormatting>
  <conditionalFormatting sqref="Y150">
    <cfRule type="cellIs" dxfId="4441" priority="8780" operator="equal">
      <formula>"NÃO"</formula>
    </cfRule>
    <cfRule type="cellIs" dxfId="4440" priority="8781" operator="equal">
      <formula>"SIM"</formula>
    </cfRule>
  </conditionalFormatting>
  <conditionalFormatting sqref="Y150">
    <cfRule type="cellIs" dxfId="4439" priority="8779" operator="equal">
      <formula>"OPORTUNIDADE"</formula>
    </cfRule>
  </conditionalFormatting>
  <conditionalFormatting sqref="Y150">
    <cfRule type="cellIs" dxfId="4438" priority="8777" operator="equal">
      <formula>"NÃO"</formula>
    </cfRule>
    <cfRule type="cellIs" dxfId="4437" priority="8778" operator="equal">
      <formula>"SIM"</formula>
    </cfRule>
  </conditionalFormatting>
  <conditionalFormatting sqref="Y150">
    <cfRule type="cellIs" dxfId="4436" priority="8776" operator="equal">
      <formula>"OPORTUNIDADE"</formula>
    </cfRule>
  </conditionalFormatting>
  <conditionalFormatting sqref="Y150">
    <cfRule type="cellIs" dxfId="4435" priority="8774" operator="equal">
      <formula>"NÃO"</formula>
    </cfRule>
    <cfRule type="cellIs" dxfId="4434" priority="8775" operator="equal">
      <formula>"SIM"</formula>
    </cfRule>
  </conditionalFormatting>
  <conditionalFormatting sqref="Y150">
    <cfRule type="cellIs" dxfId="4433" priority="8773" operator="equal">
      <formula>"OPORTUNIDADE"</formula>
    </cfRule>
  </conditionalFormatting>
  <conditionalFormatting sqref="Y150">
    <cfRule type="cellIs" dxfId="4432" priority="8771" operator="equal">
      <formula>"NÃO"</formula>
    </cfRule>
    <cfRule type="cellIs" dxfId="4431" priority="8772" operator="equal">
      <formula>"SIM"</formula>
    </cfRule>
  </conditionalFormatting>
  <conditionalFormatting sqref="Y150">
    <cfRule type="cellIs" dxfId="4430" priority="8770" operator="equal">
      <formula>"OPORTUNIDADE"</formula>
    </cfRule>
  </conditionalFormatting>
  <conditionalFormatting sqref="Y150">
    <cfRule type="cellIs" dxfId="4429" priority="8768" operator="equal">
      <formula>"NÃO"</formula>
    </cfRule>
    <cfRule type="cellIs" dxfId="4428" priority="8769" operator="equal">
      <formula>"SIM"</formula>
    </cfRule>
  </conditionalFormatting>
  <conditionalFormatting sqref="Y150">
    <cfRule type="cellIs" dxfId="4427" priority="8767" operator="equal">
      <formula>"OPORTUNIDADE"</formula>
    </cfRule>
  </conditionalFormatting>
  <conditionalFormatting sqref="Y150">
    <cfRule type="cellIs" dxfId="4426" priority="8765" operator="equal">
      <formula>"NÃO"</formula>
    </cfRule>
    <cfRule type="cellIs" dxfId="4425" priority="8766" operator="equal">
      <formula>"SIM"</formula>
    </cfRule>
  </conditionalFormatting>
  <conditionalFormatting sqref="Y150">
    <cfRule type="cellIs" dxfId="4424" priority="8764" operator="equal">
      <formula>"OPORTUNIDADE"</formula>
    </cfRule>
  </conditionalFormatting>
  <conditionalFormatting sqref="Y150">
    <cfRule type="cellIs" dxfId="4423" priority="8762" operator="equal">
      <formula>"NÃO"</formula>
    </cfRule>
    <cfRule type="cellIs" dxfId="4422" priority="8763" operator="equal">
      <formula>"SIM"</formula>
    </cfRule>
  </conditionalFormatting>
  <conditionalFormatting sqref="Y150">
    <cfRule type="cellIs" dxfId="4421" priority="8761" operator="equal">
      <formula>"OPORTUNIDADE"</formula>
    </cfRule>
  </conditionalFormatting>
  <conditionalFormatting sqref="Y150">
    <cfRule type="cellIs" dxfId="4420" priority="8759" operator="equal">
      <formula>"NÃO"</formula>
    </cfRule>
    <cfRule type="cellIs" dxfId="4419" priority="8760" operator="equal">
      <formula>"SIM"</formula>
    </cfRule>
  </conditionalFormatting>
  <conditionalFormatting sqref="Z150">
    <cfRule type="cellIs" dxfId="4418" priority="8758" operator="equal">
      <formula>"OPORTUNIDADE"</formula>
    </cfRule>
  </conditionalFormatting>
  <conditionalFormatting sqref="Z150">
    <cfRule type="cellIs" dxfId="4417" priority="8756" operator="equal">
      <formula>"NÃO"</formula>
    </cfRule>
    <cfRule type="cellIs" dxfId="4416" priority="8757" operator="equal">
      <formula>"SIM"</formula>
    </cfRule>
  </conditionalFormatting>
  <conditionalFormatting sqref="BK68">
    <cfRule type="iconSet" priority="875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15" priority="8754" operator="equal">
      <formula>"OPORTUNIDADE"</formula>
    </cfRule>
  </conditionalFormatting>
  <conditionalFormatting sqref="Y151">
    <cfRule type="cellIs" dxfId="4414" priority="8752" operator="equal">
      <formula>"NÃO"</formula>
    </cfRule>
    <cfRule type="cellIs" dxfId="4413" priority="8753" operator="equal">
      <formula>"SIM"</formula>
    </cfRule>
  </conditionalFormatting>
  <conditionalFormatting sqref="Y151">
    <cfRule type="cellIs" dxfId="4412" priority="8751" operator="equal">
      <formula>"OPORTUNIDADE"</formula>
    </cfRule>
  </conditionalFormatting>
  <conditionalFormatting sqref="Y151">
    <cfRule type="cellIs" dxfId="4411" priority="8749" operator="equal">
      <formula>"NÃO"</formula>
    </cfRule>
    <cfRule type="cellIs" dxfId="4410" priority="8750" operator="equal">
      <formula>"SIM"</formula>
    </cfRule>
  </conditionalFormatting>
  <conditionalFormatting sqref="Y151">
    <cfRule type="cellIs" dxfId="4409" priority="8748" operator="equal">
      <formula>"OPORTUNIDADE"</formula>
    </cfRule>
  </conditionalFormatting>
  <conditionalFormatting sqref="Y151">
    <cfRule type="cellIs" dxfId="4408" priority="8746" operator="equal">
      <formula>"NÃO"</formula>
    </cfRule>
    <cfRule type="cellIs" dxfId="4407" priority="8747" operator="equal">
      <formula>"SIM"</formula>
    </cfRule>
  </conditionalFormatting>
  <conditionalFormatting sqref="Y151">
    <cfRule type="cellIs" dxfId="4406" priority="8745" operator="equal">
      <formula>"OPORTUNIDADE"</formula>
    </cfRule>
  </conditionalFormatting>
  <conditionalFormatting sqref="Y151">
    <cfRule type="cellIs" dxfId="4405" priority="8743" operator="equal">
      <formula>"NÃO"</formula>
    </cfRule>
    <cfRule type="cellIs" dxfId="4404" priority="8744" operator="equal">
      <formula>"SIM"</formula>
    </cfRule>
  </conditionalFormatting>
  <conditionalFormatting sqref="Y151">
    <cfRule type="cellIs" dxfId="4403" priority="8742" operator="equal">
      <formula>"OPORTUNIDADE"</formula>
    </cfRule>
  </conditionalFormatting>
  <conditionalFormatting sqref="Y151">
    <cfRule type="cellIs" dxfId="4402" priority="8740" operator="equal">
      <formula>"NÃO"</formula>
    </cfRule>
    <cfRule type="cellIs" dxfId="4401" priority="8741" operator="equal">
      <formula>"SIM"</formula>
    </cfRule>
  </conditionalFormatting>
  <conditionalFormatting sqref="Y151">
    <cfRule type="cellIs" dxfId="4400" priority="8739" operator="equal">
      <formula>"OPORTUNIDADE"</formula>
    </cfRule>
  </conditionalFormatting>
  <conditionalFormatting sqref="Y151">
    <cfRule type="cellIs" dxfId="4399" priority="8737" operator="equal">
      <formula>"NÃO"</formula>
    </cfRule>
    <cfRule type="cellIs" dxfId="4398" priority="8738" operator="equal">
      <formula>"SIM"</formula>
    </cfRule>
  </conditionalFormatting>
  <conditionalFormatting sqref="Y151">
    <cfRule type="cellIs" dxfId="4397" priority="8736" operator="equal">
      <formula>"OPORTUNIDADE"</formula>
    </cfRule>
  </conditionalFormatting>
  <conditionalFormatting sqref="Y151">
    <cfRule type="cellIs" dxfId="4396" priority="8734" operator="equal">
      <formula>"NÃO"</formula>
    </cfRule>
    <cfRule type="cellIs" dxfId="4395" priority="8735" operator="equal">
      <formula>"SIM"</formula>
    </cfRule>
  </conditionalFormatting>
  <conditionalFormatting sqref="Y151">
    <cfRule type="cellIs" dxfId="4394" priority="8733" operator="equal">
      <formula>"OPORTUNIDADE"</formula>
    </cfRule>
  </conditionalFormatting>
  <conditionalFormatting sqref="Y151">
    <cfRule type="cellIs" dxfId="4393" priority="8731" operator="equal">
      <formula>"NÃO"</formula>
    </cfRule>
    <cfRule type="cellIs" dxfId="4392" priority="8732" operator="equal">
      <formula>"SIM"</formula>
    </cfRule>
  </conditionalFormatting>
  <conditionalFormatting sqref="Y151">
    <cfRule type="cellIs" dxfId="4391" priority="8730" operator="equal">
      <formula>"OPORTUNIDADE"</formula>
    </cfRule>
  </conditionalFormatting>
  <conditionalFormatting sqref="Y151">
    <cfRule type="cellIs" dxfId="4390" priority="8728" operator="equal">
      <formula>"NÃO"</formula>
    </cfRule>
    <cfRule type="cellIs" dxfId="4389" priority="8729" operator="equal">
      <formula>"SIM"</formula>
    </cfRule>
  </conditionalFormatting>
  <conditionalFormatting sqref="Y151">
    <cfRule type="cellIs" dxfId="4388" priority="8727" operator="equal">
      <formula>"OPORTUNIDADE"</formula>
    </cfRule>
  </conditionalFormatting>
  <conditionalFormatting sqref="Y151">
    <cfRule type="cellIs" dxfId="4387" priority="8725" operator="equal">
      <formula>"NÃO"</formula>
    </cfRule>
    <cfRule type="cellIs" dxfId="4386" priority="8726" operator="equal">
      <formula>"SIM"</formula>
    </cfRule>
  </conditionalFormatting>
  <conditionalFormatting sqref="Z151">
    <cfRule type="cellIs" dxfId="4385" priority="8724" operator="equal">
      <formula>"OPORTUNIDADE"</formula>
    </cfRule>
  </conditionalFormatting>
  <conditionalFormatting sqref="Z151">
    <cfRule type="cellIs" dxfId="4384" priority="8722" operator="equal">
      <formula>"NÃO"</formula>
    </cfRule>
    <cfRule type="cellIs" dxfId="4383" priority="8723" operator="equal">
      <formula>"SIM"</formula>
    </cfRule>
  </conditionalFormatting>
  <conditionalFormatting sqref="Y151">
    <cfRule type="cellIs" dxfId="4382" priority="8721" operator="equal">
      <formula>"OPORTUNIDADE"</formula>
    </cfRule>
  </conditionalFormatting>
  <conditionalFormatting sqref="Y151">
    <cfRule type="cellIs" dxfId="4381" priority="8719" operator="equal">
      <formula>"NÃO"</formula>
    </cfRule>
    <cfRule type="cellIs" dxfId="4380" priority="8720" operator="equal">
      <formula>"SIM"</formula>
    </cfRule>
  </conditionalFormatting>
  <conditionalFormatting sqref="Y151">
    <cfRule type="cellIs" dxfId="4379" priority="8718" operator="equal">
      <formula>"OPORTUNIDADE"</formula>
    </cfRule>
  </conditionalFormatting>
  <conditionalFormatting sqref="Y151">
    <cfRule type="cellIs" dxfId="4378" priority="8716" operator="equal">
      <formula>"NÃO"</formula>
    </cfRule>
    <cfRule type="cellIs" dxfId="4377" priority="8717" operator="equal">
      <formula>"SIM"</formula>
    </cfRule>
  </conditionalFormatting>
  <conditionalFormatting sqref="Y151">
    <cfRule type="cellIs" dxfId="4376" priority="8715" operator="equal">
      <formula>"OPORTUNIDADE"</formula>
    </cfRule>
  </conditionalFormatting>
  <conditionalFormatting sqref="Y151">
    <cfRule type="cellIs" dxfId="4375" priority="8713" operator="equal">
      <formula>"NÃO"</formula>
    </cfRule>
    <cfRule type="cellIs" dxfId="4374" priority="8714" operator="equal">
      <formula>"SIM"</formula>
    </cfRule>
  </conditionalFormatting>
  <conditionalFormatting sqref="Y151">
    <cfRule type="cellIs" dxfId="4373" priority="8712" operator="equal">
      <formula>"OPORTUNIDADE"</formula>
    </cfRule>
  </conditionalFormatting>
  <conditionalFormatting sqref="Y151">
    <cfRule type="cellIs" dxfId="4372" priority="8710" operator="equal">
      <formula>"NÃO"</formula>
    </cfRule>
    <cfRule type="cellIs" dxfId="4371" priority="8711" operator="equal">
      <formula>"SIM"</formula>
    </cfRule>
  </conditionalFormatting>
  <conditionalFormatting sqref="Y149">
    <cfRule type="cellIs" dxfId="4370" priority="8709" operator="equal">
      <formula>"OPORTUNIDADE"</formula>
    </cfRule>
  </conditionalFormatting>
  <conditionalFormatting sqref="Y149">
    <cfRule type="cellIs" dxfId="4369" priority="8707" operator="equal">
      <formula>"NÃO"</formula>
    </cfRule>
    <cfRule type="cellIs" dxfId="4368" priority="8708" operator="equal">
      <formula>"SIM"</formula>
    </cfRule>
  </conditionalFormatting>
  <conditionalFormatting sqref="Z149">
    <cfRule type="cellIs" dxfId="4367" priority="8706" operator="equal">
      <formula>"OPORTUNIDADE"</formula>
    </cfRule>
  </conditionalFormatting>
  <conditionalFormatting sqref="Z149">
    <cfRule type="cellIs" dxfId="4366" priority="8704" operator="equal">
      <formula>"NÃO"</formula>
    </cfRule>
    <cfRule type="cellIs" dxfId="4365" priority="8705" operator="equal">
      <formula>"SIM"</formula>
    </cfRule>
  </conditionalFormatting>
  <conditionalFormatting sqref="Y149">
    <cfRule type="cellIs" dxfId="4364" priority="8703" operator="equal">
      <formula>"OPORTUNIDADE"</formula>
    </cfRule>
  </conditionalFormatting>
  <conditionalFormatting sqref="Y149">
    <cfRule type="cellIs" dxfId="4363" priority="8701" operator="equal">
      <formula>"NÃO"</formula>
    </cfRule>
    <cfRule type="cellIs" dxfId="4362" priority="8702" operator="equal">
      <formula>"SIM"</formula>
    </cfRule>
  </conditionalFormatting>
  <conditionalFormatting sqref="Z149">
    <cfRule type="cellIs" dxfId="4361" priority="8700" operator="equal">
      <formula>"OPORTUNIDADE"</formula>
    </cfRule>
  </conditionalFormatting>
  <conditionalFormatting sqref="Z149">
    <cfRule type="cellIs" dxfId="4360" priority="8698" operator="equal">
      <formula>"NÃO"</formula>
    </cfRule>
    <cfRule type="cellIs" dxfId="4359" priority="8699" operator="equal">
      <formula>"SIM"</formula>
    </cfRule>
  </conditionalFormatting>
  <conditionalFormatting sqref="Y146:Y150">
    <cfRule type="cellIs" dxfId="4358" priority="8697" operator="equal">
      <formula>"OPORTUNIDADE"</formula>
    </cfRule>
  </conditionalFormatting>
  <conditionalFormatting sqref="Y146:Y150">
    <cfRule type="cellIs" dxfId="4357" priority="8695" operator="equal">
      <formula>"NÃO"</formula>
    </cfRule>
    <cfRule type="cellIs" dxfId="4356" priority="8696" operator="equal">
      <formula>"SIM"</formula>
    </cfRule>
  </conditionalFormatting>
  <conditionalFormatting sqref="Y146:Y150">
    <cfRule type="cellIs" dxfId="4355" priority="8694" operator="equal">
      <formula>"OPORTUNIDADE"</formula>
    </cfRule>
  </conditionalFormatting>
  <conditionalFormatting sqref="Y146:Y150">
    <cfRule type="cellIs" dxfId="4354" priority="8692" operator="equal">
      <formula>"NÃO"</formula>
    </cfRule>
    <cfRule type="cellIs" dxfId="4353" priority="8693" operator="equal">
      <formula>"SIM"</formula>
    </cfRule>
  </conditionalFormatting>
  <conditionalFormatting sqref="Y146:Y150">
    <cfRule type="cellIs" dxfId="4352" priority="8691" operator="equal">
      <formula>"OPORTUNIDADE"</formula>
    </cfRule>
  </conditionalFormatting>
  <conditionalFormatting sqref="Y146:Y150">
    <cfRule type="cellIs" dxfId="4351" priority="8689" operator="equal">
      <formula>"NÃO"</formula>
    </cfRule>
    <cfRule type="cellIs" dxfId="4350" priority="8690" operator="equal">
      <formula>"SIM"</formula>
    </cfRule>
  </conditionalFormatting>
  <conditionalFormatting sqref="Y146:Y150">
    <cfRule type="cellIs" dxfId="4349" priority="8688" operator="equal">
      <formula>"OPORTUNIDADE"</formula>
    </cfRule>
  </conditionalFormatting>
  <conditionalFormatting sqref="Y146:Y150">
    <cfRule type="cellIs" dxfId="4348" priority="8686" operator="equal">
      <formula>"NÃO"</formula>
    </cfRule>
    <cfRule type="cellIs" dxfId="4347" priority="8687" operator="equal">
      <formula>"SIM"</formula>
    </cfRule>
  </conditionalFormatting>
  <conditionalFormatting sqref="Y146:Y150">
    <cfRule type="cellIs" dxfId="4346" priority="8685" operator="equal">
      <formula>"OPORTUNIDADE"</formula>
    </cfRule>
  </conditionalFormatting>
  <conditionalFormatting sqref="Y146:Y150">
    <cfRule type="cellIs" dxfId="4345" priority="8683" operator="equal">
      <formula>"NÃO"</formula>
    </cfRule>
    <cfRule type="cellIs" dxfId="4344" priority="8684" operator="equal">
      <formula>"SIM"</formula>
    </cfRule>
  </conditionalFormatting>
  <conditionalFormatting sqref="Y146:Y150">
    <cfRule type="cellIs" dxfId="4343" priority="8682" operator="equal">
      <formula>"OPORTUNIDADE"</formula>
    </cfRule>
  </conditionalFormatting>
  <conditionalFormatting sqref="Y146:Y150">
    <cfRule type="cellIs" dxfId="4342" priority="8680" operator="equal">
      <formula>"NÃO"</formula>
    </cfRule>
    <cfRule type="cellIs" dxfId="4341" priority="8681" operator="equal">
      <formula>"SIM"</formula>
    </cfRule>
  </conditionalFormatting>
  <conditionalFormatting sqref="Y146:Y150">
    <cfRule type="cellIs" dxfId="4340" priority="8679" operator="equal">
      <formula>"OPORTUNIDADE"</formula>
    </cfRule>
  </conditionalFormatting>
  <conditionalFormatting sqref="Y146:Y150">
    <cfRule type="cellIs" dxfId="4339" priority="8677" operator="equal">
      <formula>"NÃO"</formula>
    </cfRule>
    <cfRule type="cellIs" dxfId="4338" priority="8678" operator="equal">
      <formula>"SIM"</formula>
    </cfRule>
  </conditionalFormatting>
  <conditionalFormatting sqref="Y146:Y150">
    <cfRule type="cellIs" dxfId="4337" priority="8676" operator="equal">
      <formula>"OPORTUNIDADE"</formula>
    </cfRule>
  </conditionalFormatting>
  <conditionalFormatting sqref="Y146:Y150">
    <cfRule type="cellIs" dxfId="4336" priority="8674" operator="equal">
      <formula>"NÃO"</formula>
    </cfRule>
    <cfRule type="cellIs" dxfId="4335" priority="8675" operator="equal">
      <formula>"SIM"</formula>
    </cfRule>
  </conditionalFormatting>
  <conditionalFormatting sqref="Y146:Y150">
    <cfRule type="cellIs" dxfId="4334" priority="8673" operator="equal">
      <formula>"OPORTUNIDADE"</formula>
    </cfRule>
  </conditionalFormatting>
  <conditionalFormatting sqref="Y146:Y150">
    <cfRule type="cellIs" dxfId="4333" priority="8671" operator="equal">
      <formula>"NÃO"</formula>
    </cfRule>
    <cfRule type="cellIs" dxfId="4332" priority="8672" operator="equal">
      <formula>"SIM"</formula>
    </cfRule>
  </conditionalFormatting>
  <conditionalFormatting sqref="Y146:Y150">
    <cfRule type="cellIs" dxfId="4331" priority="8670" operator="equal">
      <formula>"OPORTUNIDADE"</formula>
    </cfRule>
  </conditionalFormatting>
  <conditionalFormatting sqref="Y146:Y150">
    <cfRule type="cellIs" dxfId="4330" priority="8668" operator="equal">
      <formula>"NÃO"</formula>
    </cfRule>
    <cfRule type="cellIs" dxfId="4329" priority="8669" operator="equal">
      <formula>"SIM"</formula>
    </cfRule>
  </conditionalFormatting>
  <conditionalFormatting sqref="Y146:Y150">
    <cfRule type="cellIs" dxfId="4328" priority="8667" operator="equal">
      <formula>"OPORTUNIDADE"</formula>
    </cfRule>
  </conditionalFormatting>
  <conditionalFormatting sqref="Y146:Y150">
    <cfRule type="cellIs" dxfId="4327" priority="8665" operator="equal">
      <formula>"NÃO"</formula>
    </cfRule>
    <cfRule type="cellIs" dxfId="4326" priority="8666" operator="equal">
      <formula>"SIM"</formula>
    </cfRule>
  </conditionalFormatting>
  <conditionalFormatting sqref="Z146:Z148">
    <cfRule type="cellIs" dxfId="4325" priority="8664" operator="equal">
      <formula>"OPORTUNIDADE"</formula>
    </cfRule>
  </conditionalFormatting>
  <conditionalFormatting sqref="Z146:Z148">
    <cfRule type="cellIs" dxfId="4324" priority="8662" operator="equal">
      <formula>"NÃO"</formula>
    </cfRule>
    <cfRule type="cellIs" dxfId="4323" priority="8663" operator="equal">
      <formula>"SIM"</formula>
    </cfRule>
  </conditionalFormatting>
  <conditionalFormatting sqref="Y146:Y150">
    <cfRule type="cellIs" dxfId="4322" priority="8661" operator="equal">
      <formula>"OPORTUNIDADE"</formula>
    </cfRule>
  </conditionalFormatting>
  <conditionalFormatting sqref="Y146:Y150">
    <cfRule type="cellIs" dxfId="4321" priority="8659" operator="equal">
      <formula>"NÃO"</formula>
    </cfRule>
    <cfRule type="cellIs" dxfId="4320" priority="8660" operator="equal">
      <formula>"SIM"</formula>
    </cfRule>
  </conditionalFormatting>
  <conditionalFormatting sqref="Y146:Y150">
    <cfRule type="cellIs" dxfId="4319" priority="8658" operator="equal">
      <formula>"OPORTUNIDADE"</formula>
    </cfRule>
  </conditionalFormatting>
  <conditionalFormatting sqref="Y146:Y150">
    <cfRule type="cellIs" dxfId="4318" priority="8656" operator="equal">
      <formula>"NÃO"</formula>
    </cfRule>
    <cfRule type="cellIs" dxfId="4317" priority="8657" operator="equal">
      <formula>"SIM"</formula>
    </cfRule>
  </conditionalFormatting>
  <conditionalFormatting sqref="Y146:Y150">
    <cfRule type="cellIs" dxfId="4316" priority="8655" operator="equal">
      <formula>"OPORTUNIDADE"</formula>
    </cfRule>
  </conditionalFormatting>
  <conditionalFormatting sqref="Y146:Y150">
    <cfRule type="cellIs" dxfId="4315" priority="8653" operator="equal">
      <formula>"NÃO"</formula>
    </cfRule>
    <cfRule type="cellIs" dxfId="4314" priority="8654" operator="equal">
      <formula>"SIM"</formula>
    </cfRule>
  </conditionalFormatting>
  <conditionalFormatting sqref="Y146:Y150">
    <cfRule type="cellIs" dxfId="4313" priority="8652" operator="equal">
      <formula>"OPORTUNIDADE"</formula>
    </cfRule>
  </conditionalFormatting>
  <conditionalFormatting sqref="Y146:Y150">
    <cfRule type="cellIs" dxfId="4312" priority="8650" operator="equal">
      <formula>"NÃO"</formula>
    </cfRule>
    <cfRule type="cellIs" dxfId="4311" priority="8651" operator="equal">
      <formula>"SIM"</formula>
    </cfRule>
  </conditionalFormatting>
  <conditionalFormatting sqref="Y146:Y150">
    <cfRule type="cellIs" dxfId="4310" priority="8649" operator="equal">
      <formula>"OPORTUNIDADE"</formula>
    </cfRule>
  </conditionalFormatting>
  <conditionalFormatting sqref="Y146:Y150">
    <cfRule type="cellIs" dxfId="4309" priority="8647" operator="equal">
      <formula>"NÃO"</formula>
    </cfRule>
    <cfRule type="cellIs" dxfId="4308" priority="8648" operator="equal">
      <formula>"SIM"</formula>
    </cfRule>
  </conditionalFormatting>
  <conditionalFormatting sqref="Y146:Y150">
    <cfRule type="cellIs" dxfId="4307" priority="8646" operator="equal">
      <formula>"OPORTUNIDADE"</formula>
    </cfRule>
  </conditionalFormatting>
  <conditionalFormatting sqref="Y146:Y150">
    <cfRule type="cellIs" dxfId="4306" priority="8644" operator="equal">
      <formula>"NÃO"</formula>
    </cfRule>
    <cfRule type="cellIs" dxfId="4305" priority="8645" operator="equal">
      <formula>"SIM"</formula>
    </cfRule>
  </conditionalFormatting>
  <conditionalFormatting sqref="Y146:Y150">
    <cfRule type="cellIs" dxfId="4304" priority="8643" operator="equal">
      <formula>"OPORTUNIDADE"</formula>
    </cfRule>
  </conditionalFormatting>
  <conditionalFormatting sqref="Y146:Y150">
    <cfRule type="cellIs" dxfId="4303" priority="8641" operator="equal">
      <formula>"NÃO"</formula>
    </cfRule>
    <cfRule type="cellIs" dxfId="4302" priority="8642" operator="equal">
      <formula>"SIM"</formula>
    </cfRule>
  </conditionalFormatting>
  <conditionalFormatting sqref="Y146:Y150">
    <cfRule type="cellIs" dxfId="4301" priority="8640" operator="equal">
      <formula>"OPORTUNIDADE"</formula>
    </cfRule>
  </conditionalFormatting>
  <conditionalFormatting sqref="Y146:Y150">
    <cfRule type="cellIs" dxfId="4300" priority="8638" operator="equal">
      <formula>"NÃO"</formula>
    </cfRule>
    <cfRule type="cellIs" dxfId="4299" priority="8639" operator="equal">
      <formula>"SIM"</formula>
    </cfRule>
  </conditionalFormatting>
  <conditionalFormatting sqref="Y146:Y150">
    <cfRule type="cellIs" dxfId="4298" priority="8637" operator="equal">
      <formula>"OPORTUNIDADE"</formula>
    </cfRule>
  </conditionalFormatting>
  <conditionalFormatting sqref="Y146:Y150">
    <cfRule type="cellIs" dxfId="4297" priority="8635" operator="equal">
      <formula>"NÃO"</formula>
    </cfRule>
    <cfRule type="cellIs" dxfId="4296" priority="8636" operator="equal">
      <formula>"SIM"</formula>
    </cfRule>
  </conditionalFormatting>
  <conditionalFormatting sqref="Y146:Y150">
    <cfRule type="cellIs" dxfId="4295" priority="8634" operator="equal">
      <formula>"OPORTUNIDADE"</formula>
    </cfRule>
  </conditionalFormatting>
  <conditionalFormatting sqref="Y146:Y150">
    <cfRule type="cellIs" dxfId="4294" priority="8632" operator="equal">
      <formula>"NÃO"</formula>
    </cfRule>
    <cfRule type="cellIs" dxfId="4293" priority="8633" operator="equal">
      <formula>"SIM"</formula>
    </cfRule>
  </conditionalFormatting>
  <conditionalFormatting sqref="Y146:Y150">
    <cfRule type="cellIs" dxfId="4292" priority="8631" operator="equal">
      <formula>"OPORTUNIDADE"</formula>
    </cfRule>
  </conditionalFormatting>
  <conditionalFormatting sqref="Y146:Y150">
    <cfRule type="cellIs" dxfId="4291" priority="8629" operator="equal">
      <formula>"NÃO"</formula>
    </cfRule>
    <cfRule type="cellIs" dxfId="4290" priority="8630" operator="equal">
      <formula>"SIM"</formula>
    </cfRule>
  </conditionalFormatting>
  <conditionalFormatting sqref="Y146:Y150">
    <cfRule type="cellIs" dxfId="4289" priority="8628" operator="equal">
      <formula>"OPORTUNIDADE"</formula>
    </cfRule>
  </conditionalFormatting>
  <conditionalFormatting sqref="Y146:Y150">
    <cfRule type="cellIs" dxfId="4288" priority="8626" operator="equal">
      <formula>"NÃO"</formula>
    </cfRule>
    <cfRule type="cellIs" dxfId="4287" priority="8627" operator="equal">
      <formula>"SIM"</formula>
    </cfRule>
  </conditionalFormatting>
  <conditionalFormatting sqref="Y146:Y150">
    <cfRule type="cellIs" dxfId="4286" priority="8625" operator="equal">
      <formula>"OPORTUNIDADE"</formula>
    </cfRule>
  </conditionalFormatting>
  <conditionalFormatting sqref="Y146:Y150">
    <cfRule type="cellIs" dxfId="4285" priority="8623" operator="equal">
      <formula>"NÃO"</formula>
    </cfRule>
    <cfRule type="cellIs" dxfId="4284" priority="8624" operator="equal">
      <formula>"SIM"</formula>
    </cfRule>
  </conditionalFormatting>
  <conditionalFormatting sqref="Y146:Y150">
    <cfRule type="cellIs" dxfId="4283" priority="8622" operator="equal">
      <formula>"OPORTUNIDADE"</formula>
    </cfRule>
  </conditionalFormatting>
  <conditionalFormatting sqref="Y146:Y150">
    <cfRule type="cellIs" dxfId="4282" priority="8620" operator="equal">
      <formula>"NÃO"</formula>
    </cfRule>
    <cfRule type="cellIs" dxfId="4281" priority="8621" operator="equal">
      <formula>"SIM"</formula>
    </cfRule>
  </conditionalFormatting>
  <conditionalFormatting sqref="Y146:Y150">
    <cfRule type="cellIs" dxfId="4280" priority="8619" operator="equal">
      <formula>"OPORTUNIDADE"</formula>
    </cfRule>
  </conditionalFormatting>
  <conditionalFormatting sqref="Y146:Y150">
    <cfRule type="cellIs" dxfId="4279" priority="8617" operator="equal">
      <formula>"NÃO"</formula>
    </cfRule>
    <cfRule type="cellIs" dxfId="4278" priority="8618" operator="equal">
      <formula>"SIM"</formula>
    </cfRule>
  </conditionalFormatting>
  <conditionalFormatting sqref="Y146:Y150">
    <cfRule type="cellIs" dxfId="4277" priority="8616" operator="equal">
      <formula>"OPORTUNIDADE"</formula>
    </cfRule>
  </conditionalFormatting>
  <conditionalFormatting sqref="Y146:Y150">
    <cfRule type="cellIs" dxfId="4276" priority="8614" operator="equal">
      <formula>"NÃO"</formula>
    </cfRule>
    <cfRule type="cellIs" dxfId="4275" priority="8615" operator="equal">
      <formula>"SIM"</formula>
    </cfRule>
  </conditionalFormatting>
  <conditionalFormatting sqref="Y146:Y150">
    <cfRule type="cellIs" dxfId="4274" priority="8613" operator="equal">
      <formula>"OPORTUNIDADE"</formula>
    </cfRule>
  </conditionalFormatting>
  <conditionalFormatting sqref="Y146:Y150">
    <cfRule type="cellIs" dxfId="4273" priority="8611" operator="equal">
      <formula>"NÃO"</formula>
    </cfRule>
    <cfRule type="cellIs" dxfId="4272" priority="8612" operator="equal">
      <formula>"SIM"</formula>
    </cfRule>
  </conditionalFormatting>
  <conditionalFormatting sqref="Y146:Y150">
    <cfRule type="cellIs" dxfId="4271" priority="8610" operator="equal">
      <formula>"OPORTUNIDADE"</formula>
    </cfRule>
  </conditionalFormatting>
  <conditionalFormatting sqref="Y146:Y150">
    <cfRule type="cellIs" dxfId="4270" priority="8608" operator="equal">
      <formula>"NÃO"</formula>
    </cfRule>
    <cfRule type="cellIs" dxfId="4269" priority="8609" operator="equal">
      <formula>"SIM"</formula>
    </cfRule>
  </conditionalFormatting>
  <conditionalFormatting sqref="Y146:Y150">
    <cfRule type="cellIs" dxfId="4268" priority="8607" operator="equal">
      <formula>"OPORTUNIDADE"</formula>
    </cfRule>
  </conditionalFormatting>
  <conditionalFormatting sqref="Y146:Y150">
    <cfRule type="cellIs" dxfId="4267" priority="8605" operator="equal">
      <formula>"NÃO"</formula>
    </cfRule>
    <cfRule type="cellIs" dxfId="4266" priority="8606" operator="equal">
      <formula>"SIM"</formula>
    </cfRule>
  </conditionalFormatting>
  <conditionalFormatting sqref="Y146:Y150">
    <cfRule type="cellIs" dxfId="4265" priority="8604" operator="equal">
      <formula>"OPORTUNIDADE"</formula>
    </cfRule>
  </conditionalFormatting>
  <conditionalFormatting sqref="Y146:Y150">
    <cfRule type="cellIs" dxfId="4264" priority="8602" operator="equal">
      <formula>"NÃO"</formula>
    </cfRule>
    <cfRule type="cellIs" dxfId="4263" priority="8603" operator="equal">
      <formula>"SIM"</formula>
    </cfRule>
  </conditionalFormatting>
  <conditionalFormatting sqref="Z146:Z148">
    <cfRule type="cellIs" dxfId="4262" priority="8601" operator="equal">
      <formula>"OPORTUNIDADE"</formula>
    </cfRule>
  </conditionalFormatting>
  <conditionalFormatting sqref="Z146:Z148">
    <cfRule type="cellIs" dxfId="4261" priority="8599" operator="equal">
      <formula>"NÃO"</formula>
    </cfRule>
    <cfRule type="cellIs" dxfId="4260" priority="8600" operator="equal">
      <formula>"SIM"</formula>
    </cfRule>
  </conditionalFormatting>
  <conditionalFormatting sqref="Z146:Z148">
    <cfRule type="cellIs" dxfId="4259" priority="8598" operator="equal">
      <formula>"OPORTUNIDADE"</formula>
    </cfRule>
  </conditionalFormatting>
  <conditionalFormatting sqref="Z146:Z148">
    <cfRule type="cellIs" dxfId="4258" priority="8596" operator="equal">
      <formula>"NÃO"</formula>
    </cfRule>
    <cfRule type="cellIs" dxfId="4257" priority="8597" operator="equal">
      <formula>"SIM"</formula>
    </cfRule>
  </conditionalFormatting>
  <conditionalFormatting sqref="Y146:Y150">
    <cfRule type="cellIs" dxfId="4256" priority="8595" operator="equal">
      <formula>"OPORTUNIDADE"</formula>
    </cfRule>
  </conditionalFormatting>
  <conditionalFormatting sqref="Y146:Y150">
    <cfRule type="cellIs" dxfId="4255" priority="8593" operator="equal">
      <formula>"NÃO"</formula>
    </cfRule>
    <cfRule type="cellIs" dxfId="4254" priority="8594" operator="equal">
      <formula>"SIM"</formula>
    </cfRule>
  </conditionalFormatting>
  <conditionalFormatting sqref="Y146:Y150">
    <cfRule type="cellIs" dxfId="4253" priority="8592" operator="equal">
      <formula>"OPORTUNIDADE"</formula>
    </cfRule>
  </conditionalFormatting>
  <conditionalFormatting sqref="Y146:Y150">
    <cfRule type="cellIs" dxfId="4252" priority="8590" operator="equal">
      <formula>"NÃO"</formula>
    </cfRule>
    <cfRule type="cellIs" dxfId="4251" priority="8591" operator="equal">
      <formula>"SIM"</formula>
    </cfRule>
  </conditionalFormatting>
  <conditionalFormatting sqref="Z146:Z148">
    <cfRule type="cellIs" dxfId="4250" priority="8589" operator="equal">
      <formula>"OPORTUNIDADE"</formula>
    </cfRule>
  </conditionalFormatting>
  <conditionalFormatting sqref="Z146:Z148">
    <cfRule type="cellIs" dxfId="4249" priority="8587" operator="equal">
      <formula>"NÃO"</formula>
    </cfRule>
    <cfRule type="cellIs" dxfId="4248" priority="8588" operator="equal">
      <formula>"SIM"</formula>
    </cfRule>
  </conditionalFormatting>
  <conditionalFormatting sqref="Z146:Z148">
    <cfRule type="cellIs" dxfId="4247" priority="8586" operator="equal">
      <formula>"OPORTUNIDADE"</formula>
    </cfRule>
  </conditionalFormatting>
  <conditionalFormatting sqref="Z146:Z148">
    <cfRule type="cellIs" dxfId="4246" priority="8584" operator="equal">
      <formula>"NÃO"</formula>
    </cfRule>
    <cfRule type="cellIs" dxfId="4245" priority="8585" operator="equal">
      <formula>"SIM"</formula>
    </cfRule>
  </conditionalFormatting>
  <conditionalFormatting sqref="Z146:Z148">
    <cfRule type="cellIs" dxfId="4244" priority="8583" operator="equal">
      <formula>"OPORTUNIDADE"</formula>
    </cfRule>
  </conditionalFormatting>
  <conditionalFormatting sqref="Z146:Z148">
    <cfRule type="cellIs" dxfId="4243" priority="8581" operator="equal">
      <formula>"NÃO"</formula>
    </cfRule>
    <cfRule type="cellIs" dxfId="4242" priority="8582" operator="equal">
      <formula>"SIM"</formula>
    </cfRule>
  </conditionalFormatting>
  <conditionalFormatting sqref="Z146:Z148">
    <cfRule type="cellIs" dxfId="4241" priority="8580" operator="equal">
      <formula>"OPORTUNIDADE"</formula>
    </cfRule>
  </conditionalFormatting>
  <conditionalFormatting sqref="Z146:Z148">
    <cfRule type="cellIs" dxfId="4240" priority="8578" operator="equal">
      <formula>"NÃO"</formula>
    </cfRule>
    <cfRule type="cellIs" dxfId="4239" priority="8579" operator="equal">
      <formula>"SIM"</formula>
    </cfRule>
  </conditionalFormatting>
  <conditionalFormatting sqref="Y146:Y150">
    <cfRule type="cellIs" dxfId="4238" priority="8577" operator="equal">
      <formula>"OPORTUNIDADE"</formula>
    </cfRule>
  </conditionalFormatting>
  <conditionalFormatting sqref="Y146:Y150">
    <cfRule type="cellIs" dxfId="4237" priority="8575" operator="equal">
      <formula>"NÃO"</formula>
    </cfRule>
    <cfRule type="cellIs" dxfId="4236" priority="8576" operator="equal">
      <formula>"SIM"</formula>
    </cfRule>
  </conditionalFormatting>
  <conditionalFormatting sqref="Y146:Y150">
    <cfRule type="cellIs" dxfId="4235" priority="8574" operator="equal">
      <formula>"OPORTUNIDADE"</formula>
    </cfRule>
  </conditionalFormatting>
  <conditionalFormatting sqref="Y146:Y150">
    <cfRule type="cellIs" dxfId="4234" priority="8572" operator="equal">
      <formula>"NÃO"</formula>
    </cfRule>
    <cfRule type="cellIs" dxfId="4233" priority="8573" operator="equal">
      <formula>"SIM"</formula>
    </cfRule>
  </conditionalFormatting>
  <conditionalFormatting sqref="Y146:Y150">
    <cfRule type="cellIs" dxfId="4232" priority="8571" operator="equal">
      <formula>"OPORTUNIDADE"</formula>
    </cfRule>
  </conditionalFormatting>
  <conditionalFormatting sqref="Y146:Y150">
    <cfRule type="cellIs" dxfId="4231" priority="8569" operator="equal">
      <formula>"NÃO"</formula>
    </cfRule>
    <cfRule type="cellIs" dxfId="4230" priority="8570" operator="equal">
      <formula>"SIM"</formula>
    </cfRule>
  </conditionalFormatting>
  <conditionalFormatting sqref="Y146:Y150">
    <cfRule type="cellIs" dxfId="4229" priority="8568" operator="equal">
      <formula>"OPORTUNIDADE"</formula>
    </cfRule>
  </conditionalFormatting>
  <conditionalFormatting sqref="Y146:Y150">
    <cfRule type="cellIs" dxfId="4228" priority="8566" operator="equal">
      <formula>"NÃO"</formula>
    </cfRule>
    <cfRule type="cellIs" dxfId="4227" priority="8567" operator="equal">
      <formula>"SIM"</formula>
    </cfRule>
  </conditionalFormatting>
  <conditionalFormatting sqref="Y146:Y150">
    <cfRule type="cellIs" dxfId="4226" priority="8565" operator="equal">
      <formula>"OPORTUNIDADE"</formula>
    </cfRule>
  </conditionalFormatting>
  <conditionalFormatting sqref="Y146:Y150">
    <cfRule type="cellIs" dxfId="4225" priority="8563" operator="equal">
      <formula>"NÃO"</formula>
    </cfRule>
    <cfRule type="cellIs" dxfId="4224" priority="8564" operator="equal">
      <formula>"SIM"</formula>
    </cfRule>
  </conditionalFormatting>
  <conditionalFormatting sqref="Y146:Y150">
    <cfRule type="cellIs" dxfId="4223" priority="8562" operator="equal">
      <formula>"OPORTUNIDADE"</formula>
    </cfRule>
  </conditionalFormatting>
  <conditionalFormatting sqref="Y146:Y150">
    <cfRule type="cellIs" dxfId="4222" priority="8560" operator="equal">
      <formula>"NÃO"</formula>
    </cfRule>
    <cfRule type="cellIs" dxfId="4221" priority="8561" operator="equal">
      <formula>"SIM"</formula>
    </cfRule>
  </conditionalFormatting>
  <conditionalFormatting sqref="Y152">
    <cfRule type="cellIs" dxfId="4220" priority="8253" operator="equal">
      <formula>"OPORTUNIDADE"</formula>
    </cfRule>
  </conditionalFormatting>
  <conditionalFormatting sqref="Y152">
    <cfRule type="cellIs" dxfId="4219" priority="8251" operator="equal">
      <formula>"NÃO"</formula>
    </cfRule>
    <cfRule type="cellIs" dxfId="4218" priority="8252" operator="equal">
      <formula>"SIM"</formula>
    </cfRule>
  </conditionalFormatting>
  <conditionalFormatting sqref="Y152">
    <cfRule type="cellIs" dxfId="4217" priority="8250" operator="equal">
      <formula>"OPORTUNIDADE"</formula>
    </cfRule>
  </conditionalFormatting>
  <conditionalFormatting sqref="Y152">
    <cfRule type="cellIs" dxfId="4216" priority="8248" operator="equal">
      <formula>"NÃO"</formula>
    </cfRule>
    <cfRule type="cellIs" dxfId="4215" priority="8249" operator="equal">
      <formula>"SIM"</formula>
    </cfRule>
  </conditionalFormatting>
  <conditionalFormatting sqref="Y152">
    <cfRule type="cellIs" dxfId="4214" priority="8247" operator="equal">
      <formula>"OPORTUNIDADE"</formula>
    </cfRule>
  </conditionalFormatting>
  <conditionalFormatting sqref="Y152">
    <cfRule type="cellIs" dxfId="4213" priority="8245" operator="equal">
      <formula>"NÃO"</formula>
    </cfRule>
    <cfRule type="cellIs" dxfId="4212" priority="8246" operator="equal">
      <formula>"SIM"</formula>
    </cfRule>
  </conditionalFormatting>
  <conditionalFormatting sqref="Y152">
    <cfRule type="cellIs" dxfId="4211" priority="8244" operator="equal">
      <formula>"OPORTUNIDADE"</formula>
    </cfRule>
  </conditionalFormatting>
  <conditionalFormatting sqref="Y152">
    <cfRule type="cellIs" dxfId="4210" priority="8242" operator="equal">
      <formula>"NÃO"</formula>
    </cfRule>
    <cfRule type="cellIs" dxfId="4209" priority="8243" operator="equal">
      <formula>"SIM"</formula>
    </cfRule>
  </conditionalFormatting>
  <conditionalFormatting sqref="Y152">
    <cfRule type="cellIs" dxfId="4208" priority="8241" operator="equal">
      <formula>"OPORTUNIDADE"</formula>
    </cfRule>
  </conditionalFormatting>
  <conditionalFormatting sqref="Y152">
    <cfRule type="cellIs" dxfId="4207" priority="8239" operator="equal">
      <formula>"NÃO"</formula>
    </cfRule>
    <cfRule type="cellIs" dxfId="4206" priority="8240" operator="equal">
      <formula>"SIM"</formula>
    </cfRule>
  </conditionalFormatting>
  <conditionalFormatting sqref="Y152">
    <cfRule type="cellIs" dxfId="4205" priority="8238" operator="equal">
      <formula>"OPORTUNIDADE"</formula>
    </cfRule>
  </conditionalFormatting>
  <conditionalFormatting sqref="Y152">
    <cfRule type="cellIs" dxfId="4204" priority="8236" operator="equal">
      <formula>"NÃO"</formula>
    </cfRule>
    <cfRule type="cellIs" dxfId="4203" priority="8237" operator="equal">
      <formula>"SIM"</formula>
    </cfRule>
  </conditionalFormatting>
  <conditionalFormatting sqref="Y152">
    <cfRule type="cellIs" dxfId="4202" priority="8235" operator="equal">
      <formula>"OPORTUNIDADE"</formula>
    </cfRule>
  </conditionalFormatting>
  <conditionalFormatting sqref="Y152">
    <cfRule type="cellIs" dxfId="4201" priority="8233" operator="equal">
      <formula>"NÃO"</formula>
    </cfRule>
    <cfRule type="cellIs" dxfId="4200" priority="8234" operator="equal">
      <formula>"SIM"</formula>
    </cfRule>
  </conditionalFormatting>
  <conditionalFormatting sqref="Y152">
    <cfRule type="cellIs" dxfId="4199" priority="8232" operator="equal">
      <formula>"OPORTUNIDADE"</formula>
    </cfRule>
  </conditionalFormatting>
  <conditionalFormatting sqref="Y152">
    <cfRule type="cellIs" dxfId="4198" priority="8230" operator="equal">
      <formula>"NÃO"</formula>
    </cfRule>
    <cfRule type="cellIs" dxfId="4197" priority="8231" operator="equal">
      <formula>"SIM"</formula>
    </cfRule>
  </conditionalFormatting>
  <conditionalFormatting sqref="Y152">
    <cfRule type="cellIs" dxfId="4196" priority="8229" operator="equal">
      <formula>"OPORTUNIDADE"</formula>
    </cfRule>
  </conditionalFormatting>
  <conditionalFormatting sqref="Y152">
    <cfRule type="cellIs" dxfId="4195" priority="8227" operator="equal">
      <formula>"NÃO"</formula>
    </cfRule>
    <cfRule type="cellIs" dxfId="4194" priority="8228" operator="equal">
      <formula>"SIM"</formula>
    </cfRule>
  </conditionalFormatting>
  <conditionalFormatting sqref="Y152">
    <cfRule type="cellIs" dxfId="4193" priority="8226" operator="equal">
      <formula>"OPORTUNIDADE"</formula>
    </cfRule>
  </conditionalFormatting>
  <conditionalFormatting sqref="Y152">
    <cfRule type="cellIs" dxfId="4192" priority="8224" operator="equal">
      <formula>"NÃO"</formula>
    </cfRule>
    <cfRule type="cellIs" dxfId="4191" priority="8225" operator="equal">
      <formula>"SIM"</formula>
    </cfRule>
  </conditionalFormatting>
  <conditionalFormatting sqref="Y152">
    <cfRule type="cellIs" dxfId="4190" priority="8223" operator="equal">
      <formula>"OPORTUNIDADE"</formula>
    </cfRule>
  </conditionalFormatting>
  <conditionalFormatting sqref="Y152">
    <cfRule type="cellIs" dxfId="4189" priority="8221" operator="equal">
      <formula>"NÃO"</formula>
    </cfRule>
    <cfRule type="cellIs" dxfId="4188" priority="8222" operator="equal">
      <formula>"SIM"</formula>
    </cfRule>
  </conditionalFormatting>
  <conditionalFormatting sqref="Z152">
    <cfRule type="cellIs" dxfId="4187" priority="8220" operator="equal">
      <formula>"OPORTUNIDADE"</formula>
    </cfRule>
  </conditionalFormatting>
  <conditionalFormatting sqref="Z152">
    <cfRule type="cellIs" dxfId="4186" priority="8218" operator="equal">
      <formula>"NÃO"</formula>
    </cfRule>
    <cfRule type="cellIs" dxfId="4185" priority="8219" operator="equal">
      <formula>"SIM"</formula>
    </cfRule>
  </conditionalFormatting>
  <conditionalFormatting sqref="Y152">
    <cfRule type="cellIs" dxfId="4184" priority="8217" operator="equal">
      <formula>"OPORTUNIDADE"</formula>
    </cfRule>
  </conditionalFormatting>
  <conditionalFormatting sqref="Y152">
    <cfRule type="cellIs" dxfId="4183" priority="8215" operator="equal">
      <formula>"NÃO"</formula>
    </cfRule>
    <cfRule type="cellIs" dxfId="4182" priority="8216" operator="equal">
      <formula>"SIM"</formula>
    </cfRule>
  </conditionalFormatting>
  <conditionalFormatting sqref="Y152">
    <cfRule type="cellIs" dxfId="4181" priority="8214" operator="equal">
      <formula>"OPORTUNIDADE"</formula>
    </cfRule>
  </conditionalFormatting>
  <conditionalFormatting sqref="Y152">
    <cfRule type="cellIs" dxfId="4180" priority="8212" operator="equal">
      <formula>"NÃO"</formula>
    </cfRule>
    <cfRule type="cellIs" dxfId="4179" priority="8213" operator="equal">
      <formula>"SIM"</formula>
    </cfRule>
  </conditionalFormatting>
  <conditionalFormatting sqref="Y152">
    <cfRule type="cellIs" dxfId="4178" priority="8211" operator="equal">
      <formula>"OPORTUNIDADE"</formula>
    </cfRule>
  </conditionalFormatting>
  <conditionalFormatting sqref="Y152">
    <cfRule type="cellIs" dxfId="4177" priority="8209" operator="equal">
      <formula>"NÃO"</formula>
    </cfRule>
    <cfRule type="cellIs" dxfId="4176" priority="8210" operator="equal">
      <formula>"SIM"</formula>
    </cfRule>
  </conditionalFormatting>
  <conditionalFormatting sqref="Y152">
    <cfRule type="cellIs" dxfId="4175" priority="8208" operator="equal">
      <formula>"OPORTUNIDADE"</formula>
    </cfRule>
  </conditionalFormatting>
  <conditionalFormatting sqref="Y152">
    <cfRule type="cellIs" dxfId="4174" priority="8206" operator="equal">
      <formula>"NÃO"</formula>
    </cfRule>
    <cfRule type="cellIs" dxfId="4173" priority="8207" operator="equal">
      <formula>"SIM"</formula>
    </cfRule>
  </conditionalFormatting>
  <conditionalFormatting sqref="Y152">
    <cfRule type="cellIs" dxfId="4172" priority="8205" operator="equal">
      <formula>"OPORTUNIDADE"</formula>
    </cfRule>
  </conditionalFormatting>
  <conditionalFormatting sqref="Y152">
    <cfRule type="cellIs" dxfId="4171" priority="8203" operator="equal">
      <formula>"NÃO"</formula>
    </cfRule>
    <cfRule type="cellIs" dxfId="4170" priority="8204" operator="equal">
      <formula>"SIM"</formula>
    </cfRule>
  </conditionalFormatting>
  <conditionalFormatting sqref="Y152">
    <cfRule type="cellIs" dxfId="4169" priority="8202" operator="equal">
      <formula>"OPORTUNIDADE"</formula>
    </cfRule>
  </conditionalFormatting>
  <conditionalFormatting sqref="Y152">
    <cfRule type="cellIs" dxfId="4168" priority="8200" operator="equal">
      <formula>"NÃO"</formula>
    </cfRule>
    <cfRule type="cellIs" dxfId="4167" priority="8201" operator="equal">
      <formula>"SIM"</formula>
    </cfRule>
  </conditionalFormatting>
  <conditionalFormatting sqref="Y153">
    <cfRule type="cellIs" dxfId="4166" priority="8199" operator="equal">
      <formula>"OPORTUNIDADE"</formula>
    </cfRule>
  </conditionalFormatting>
  <conditionalFormatting sqref="Y153">
    <cfRule type="cellIs" dxfId="4165" priority="8197" operator="equal">
      <formula>"NÃO"</formula>
    </cfRule>
    <cfRule type="cellIs" dxfId="4164" priority="8198" operator="equal">
      <formula>"SIM"</formula>
    </cfRule>
  </conditionalFormatting>
  <conditionalFormatting sqref="Y153">
    <cfRule type="cellIs" dxfId="4163" priority="8196" operator="equal">
      <formula>"OPORTUNIDADE"</formula>
    </cfRule>
  </conditionalFormatting>
  <conditionalFormatting sqref="Y153">
    <cfRule type="cellIs" dxfId="4162" priority="8194" operator="equal">
      <formula>"NÃO"</formula>
    </cfRule>
    <cfRule type="cellIs" dxfId="4161" priority="8195" operator="equal">
      <formula>"SIM"</formula>
    </cfRule>
  </conditionalFormatting>
  <conditionalFormatting sqref="Y153">
    <cfRule type="cellIs" dxfId="4160" priority="8193" operator="equal">
      <formula>"OPORTUNIDADE"</formula>
    </cfRule>
  </conditionalFormatting>
  <conditionalFormatting sqref="Y153">
    <cfRule type="cellIs" dxfId="4159" priority="8191" operator="equal">
      <formula>"NÃO"</formula>
    </cfRule>
    <cfRule type="cellIs" dxfId="4158" priority="8192" operator="equal">
      <formula>"SIM"</formula>
    </cfRule>
  </conditionalFormatting>
  <conditionalFormatting sqref="Y153">
    <cfRule type="cellIs" dxfId="4157" priority="8190" operator="equal">
      <formula>"OPORTUNIDADE"</formula>
    </cfRule>
  </conditionalFormatting>
  <conditionalFormatting sqref="Y153">
    <cfRule type="cellIs" dxfId="4156" priority="8188" operator="equal">
      <formula>"NÃO"</formula>
    </cfRule>
    <cfRule type="cellIs" dxfId="4155" priority="8189" operator="equal">
      <formula>"SIM"</formula>
    </cfRule>
  </conditionalFormatting>
  <conditionalFormatting sqref="Y153">
    <cfRule type="cellIs" dxfId="4154" priority="8187" operator="equal">
      <formula>"OPORTUNIDADE"</formula>
    </cfRule>
  </conditionalFormatting>
  <conditionalFormatting sqref="Y153">
    <cfRule type="cellIs" dxfId="4153" priority="8185" operator="equal">
      <formula>"NÃO"</formula>
    </cfRule>
    <cfRule type="cellIs" dxfId="4152" priority="8186" operator="equal">
      <formula>"SIM"</formula>
    </cfRule>
  </conditionalFormatting>
  <conditionalFormatting sqref="Y153">
    <cfRule type="cellIs" dxfId="4151" priority="8184" operator="equal">
      <formula>"OPORTUNIDADE"</formula>
    </cfRule>
  </conditionalFormatting>
  <conditionalFormatting sqref="Y153">
    <cfRule type="cellIs" dxfId="4150" priority="8182" operator="equal">
      <formula>"NÃO"</formula>
    </cfRule>
    <cfRule type="cellIs" dxfId="4149" priority="8183" operator="equal">
      <formula>"SIM"</formula>
    </cfRule>
  </conditionalFormatting>
  <conditionalFormatting sqref="Y153">
    <cfRule type="cellIs" dxfId="4148" priority="8181" operator="equal">
      <formula>"OPORTUNIDADE"</formula>
    </cfRule>
  </conditionalFormatting>
  <conditionalFormatting sqref="Y153">
    <cfRule type="cellIs" dxfId="4147" priority="8179" operator="equal">
      <formula>"NÃO"</formula>
    </cfRule>
    <cfRule type="cellIs" dxfId="4146" priority="8180" operator="equal">
      <formula>"SIM"</formula>
    </cfRule>
  </conditionalFormatting>
  <conditionalFormatting sqref="Y153">
    <cfRule type="cellIs" dxfId="4145" priority="8178" operator="equal">
      <formula>"OPORTUNIDADE"</formula>
    </cfRule>
  </conditionalFormatting>
  <conditionalFormatting sqref="Y153">
    <cfRule type="cellIs" dxfId="4144" priority="8176" operator="equal">
      <formula>"NÃO"</formula>
    </cfRule>
    <cfRule type="cellIs" dxfId="4143" priority="8177" operator="equal">
      <formula>"SIM"</formula>
    </cfRule>
  </conditionalFormatting>
  <conditionalFormatting sqref="Y153">
    <cfRule type="cellIs" dxfId="4142" priority="8175" operator="equal">
      <formula>"OPORTUNIDADE"</formula>
    </cfRule>
  </conditionalFormatting>
  <conditionalFormatting sqref="Y153">
    <cfRule type="cellIs" dxfId="4141" priority="8173" operator="equal">
      <formula>"NÃO"</formula>
    </cfRule>
    <cfRule type="cellIs" dxfId="4140" priority="8174" operator="equal">
      <formula>"SIM"</formula>
    </cfRule>
  </conditionalFormatting>
  <conditionalFormatting sqref="Y153">
    <cfRule type="cellIs" dxfId="4139" priority="8172" operator="equal">
      <formula>"OPORTUNIDADE"</formula>
    </cfRule>
  </conditionalFormatting>
  <conditionalFormatting sqref="Y153">
    <cfRule type="cellIs" dxfId="4138" priority="8170" operator="equal">
      <formula>"NÃO"</formula>
    </cfRule>
    <cfRule type="cellIs" dxfId="4137" priority="8171" operator="equal">
      <formula>"SIM"</formula>
    </cfRule>
  </conditionalFormatting>
  <conditionalFormatting sqref="Y153">
    <cfRule type="cellIs" dxfId="4136" priority="8169" operator="equal">
      <formula>"OPORTUNIDADE"</formula>
    </cfRule>
  </conditionalFormatting>
  <conditionalFormatting sqref="Y153">
    <cfRule type="cellIs" dxfId="4135" priority="8167" operator="equal">
      <formula>"NÃO"</formula>
    </cfRule>
    <cfRule type="cellIs" dxfId="4134" priority="8168" operator="equal">
      <formula>"SIM"</formula>
    </cfRule>
  </conditionalFormatting>
  <conditionalFormatting sqref="Y153">
    <cfRule type="cellIs" dxfId="4133" priority="8166" operator="equal">
      <formula>"OPORTUNIDADE"</formula>
    </cfRule>
  </conditionalFormatting>
  <conditionalFormatting sqref="Y153">
    <cfRule type="cellIs" dxfId="4132" priority="8164" operator="equal">
      <formula>"NÃO"</formula>
    </cfRule>
    <cfRule type="cellIs" dxfId="4131" priority="8165" operator="equal">
      <formula>"SIM"</formula>
    </cfRule>
  </conditionalFormatting>
  <conditionalFormatting sqref="Y153">
    <cfRule type="cellIs" dxfId="4130" priority="8163" operator="equal">
      <formula>"OPORTUNIDADE"</formula>
    </cfRule>
  </conditionalFormatting>
  <conditionalFormatting sqref="Y153">
    <cfRule type="cellIs" dxfId="4129" priority="8161" operator="equal">
      <formula>"NÃO"</formula>
    </cfRule>
    <cfRule type="cellIs" dxfId="4128" priority="8162" operator="equal">
      <formula>"SIM"</formula>
    </cfRule>
  </conditionalFormatting>
  <conditionalFormatting sqref="Y153">
    <cfRule type="cellIs" dxfId="4127" priority="8160" operator="equal">
      <formula>"OPORTUNIDADE"</formula>
    </cfRule>
  </conditionalFormatting>
  <conditionalFormatting sqref="Y153">
    <cfRule type="cellIs" dxfId="4126" priority="8158" operator="equal">
      <formula>"NÃO"</formula>
    </cfRule>
    <cfRule type="cellIs" dxfId="4125" priority="8159" operator="equal">
      <formula>"SIM"</formula>
    </cfRule>
  </conditionalFormatting>
  <conditionalFormatting sqref="Y153">
    <cfRule type="cellIs" dxfId="4124" priority="8157" operator="equal">
      <formula>"OPORTUNIDADE"</formula>
    </cfRule>
  </conditionalFormatting>
  <conditionalFormatting sqref="Y153">
    <cfRule type="cellIs" dxfId="4123" priority="8155" operator="equal">
      <formula>"NÃO"</formula>
    </cfRule>
    <cfRule type="cellIs" dxfId="4122" priority="8156" operator="equal">
      <formula>"SIM"</formula>
    </cfRule>
  </conditionalFormatting>
  <conditionalFormatting sqref="Y153">
    <cfRule type="cellIs" dxfId="4121" priority="8154" operator="equal">
      <formula>"OPORTUNIDADE"</formula>
    </cfRule>
  </conditionalFormatting>
  <conditionalFormatting sqref="Y153">
    <cfRule type="cellIs" dxfId="4120" priority="8152" operator="equal">
      <formula>"NÃO"</formula>
    </cfRule>
    <cfRule type="cellIs" dxfId="4119" priority="8153" operator="equal">
      <formula>"SIM"</formula>
    </cfRule>
  </conditionalFormatting>
  <conditionalFormatting sqref="Y153">
    <cfRule type="cellIs" dxfId="4118" priority="8151" operator="equal">
      <formula>"OPORTUNIDADE"</formula>
    </cfRule>
  </conditionalFormatting>
  <conditionalFormatting sqref="Y153">
    <cfRule type="cellIs" dxfId="4117" priority="8149" operator="equal">
      <formula>"NÃO"</formula>
    </cfRule>
    <cfRule type="cellIs" dxfId="4116" priority="8150" operator="equal">
      <formula>"SIM"</formula>
    </cfRule>
  </conditionalFormatting>
  <conditionalFormatting sqref="Y153">
    <cfRule type="cellIs" dxfId="4115" priority="8148" operator="equal">
      <formula>"OPORTUNIDADE"</formula>
    </cfRule>
  </conditionalFormatting>
  <conditionalFormatting sqref="Y153">
    <cfRule type="cellIs" dxfId="4114" priority="8146" operator="equal">
      <formula>"NÃO"</formula>
    </cfRule>
    <cfRule type="cellIs" dxfId="4113" priority="8147" operator="equal">
      <formula>"SIM"</formula>
    </cfRule>
  </conditionalFormatting>
  <conditionalFormatting sqref="Y153">
    <cfRule type="cellIs" dxfId="4112" priority="8145" operator="equal">
      <formula>"OPORTUNIDADE"</formula>
    </cfRule>
  </conditionalFormatting>
  <conditionalFormatting sqref="Y153">
    <cfRule type="cellIs" dxfId="4111" priority="8143" operator="equal">
      <formula>"NÃO"</formula>
    </cfRule>
    <cfRule type="cellIs" dxfId="4110" priority="8144" operator="equal">
      <formula>"SIM"</formula>
    </cfRule>
  </conditionalFormatting>
  <conditionalFormatting sqref="Y153">
    <cfRule type="cellIs" dxfId="4109" priority="8142" operator="equal">
      <formula>"OPORTUNIDADE"</formula>
    </cfRule>
  </conditionalFormatting>
  <conditionalFormatting sqref="Y153">
    <cfRule type="cellIs" dxfId="4108" priority="8140" operator="equal">
      <formula>"NÃO"</formula>
    </cfRule>
    <cfRule type="cellIs" dxfId="4107" priority="8141" operator="equal">
      <formula>"SIM"</formula>
    </cfRule>
  </conditionalFormatting>
  <conditionalFormatting sqref="Y153">
    <cfRule type="cellIs" dxfId="4106" priority="8139" operator="equal">
      <formula>"OPORTUNIDADE"</formula>
    </cfRule>
  </conditionalFormatting>
  <conditionalFormatting sqref="Y153">
    <cfRule type="cellIs" dxfId="4105" priority="8137" operator="equal">
      <formula>"NÃO"</formula>
    </cfRule>
    <cfRule type="cellIs" dxfId="4104" priority="8138" operator="equal">
      <formula>"SIM"</formula>
    </cfRule>
  </conditionalFormatting>
  <conditionalFormatting sqref="Y153">
    <cfRule type="cellIs" dxfId="4103" priority="8136" operator="equal">
      <formula>"OPORTUNIDADE"</formula>
    </cfRule>
  </conditionalFormatting>
  <conditionalFormatting sqref="Y153">
    <cfRule type="cellIs" dxfId="4102" priority="8134" operator="equal">
      <formula>"NÃO"</formula>
    </cfRule>
    <cfRule type="cellIs" dxfId="4101" priority="8135" operator="equal">
      <formula>"SIM"</formula>
    </cfRule>
  </conditionalFormatting>
  <conditionalFormatting sqref="Y153">
    <cfRule type="cellIs" dxfId="4100" priority="8133" operator="equal">
      <formula>"OPORTUNIDADE"</formula>
    </cfRule>
  </conditionalFormatting>
  <conditionalFormatting sqref="Y153">
    <cfRule type="cellIs" dxfId="4099" priority="8131" operator="equal">
      <formula>"NÃO"</formula>
    </cfRule>
    <cfRule type="cellIs" dxfId="4098" priority="8132" operator="equal">
      <formula>"SIM"</formula>
    </cfRule>
  </conditionalFormatting>
  <conditionalFormatting sqref="Y153">
    <cfRule type="cellIs" dxfId="4097" priority="8130" operator="equal">
      <formula>"OPORTUNIDADE"</formula>
    </cfRule>
  </conditionalFormatting>
  <conditionalFormatting sqref="Y153">
    <cfRule type="cellIs" dxfId="4096" priority="8128" operator="equal">
      <formula>"NÃO"</formula>
    </cfRule>
    <cfRule type="cellIs" dxfId="4095" priority="8129" operator="equal">
      <formula>"SIM"</formula>
    </cfRule>
  </conditionalFormatting>
  <conditionalFormatting sqref="Y153">
    <cfRule type="cellIs" dxfId="4094" priority="8127" operator="equal">
      <formula>"OPORTUNIDADE"</formula>
    </cfRule>
  </conditionalFormatting>
  <conditionalFormatting sqref="Y153">
    <cfRule type="cellIs" dxfId="4093" priority="8125" operator="equal">
      <formula>"NÃO"</formula>
    </cfRule>
    <cfRule type="cellIs" dxfId="4092" priority="8126" operator="equal">
      <formula>"SIM"</formula>
    </cfRule>
  </conditionalFormatting>
  <conditionalFormatting sqref="Y153">
    <cfRule type="cellIs" dxfId="4091" priority="8124" operator="equal">
      <formula>"OPORTUNIDADE"</formula>
    </cfRule>
  </conditionalFormatting>
  <conditionalFormatting sqref="Y153">
    <cfRule type="cellIs" dxfId="4090" priority="8122" operator="equal">
      <formula>"NÃO"</formula>
    </cfRule>
    <cfRule type="cellIs" dxfId="4089" priority="8123" operator="equal">
      <formula>"SIM"</formula>
    </cfRule>
  </conditionalFormatting>
  <conditionalFormatting sqref="Y153">
    <cfRule type="cellIs" dxfId="4088" priority="8121" operator="equal">
      <formula>"OPORTUNIDADE"</formula>
    </cfRule>
  </conditionalFormatting>
  <conditionalFormatting sqref="Y153">
    <cfRule type="cellIs" dxfId="4087" priority="8119" operator="equal">
      <formula>"NÃO"</formula>
    </cfRule>
    <cfRule type="cellIs" dxfId="4086" priority="8120" operator="equal">
      <formula>"SIM"</formula>
    </cfRule>
  </conditionalFormatting>
  <conditionalFormatting sqref="Y153">
    <cfRule type="cellIs" dxfId="4085" priority="8118" operator="equal">
      <formula>"OPORTUNIDADE"</formula>
    </cfRule>
  </conditionalFormatting>
  <conditionalFormatting sqref="Y153">
    <cfRule type="cellIs" dxfId="4084" priority="8116" operator="equal">
      <formula>"NÃO"</formula>
    </cfRule>
    <cfRule type="cellIs" dxfId="4083" priority="8117" operator="equal">
      <formula>"SIM"</formula>
    </cfRule>
  </conditionalFormatting>
  <conditionalFormatting sqref="Y153">
    <cfRule type="cellIs" dxfId="4082" priority="8115" operator="equal">
      <formula>"OPORTUNIDADE"</formula>
    </cfRule>
  </conditionalFormatting>
  <conditionalFormatting sqref="Y153">
    <cfRule type="cellIs" dxfId="4081" priority="8113" operator="equal">
      <formula>"NÃO"</formula>
    </cfRule>
    <cfRule type="cellIs" dxfId="4080" priority="8114" operator="equal">
      <formula>"SIM"</formula>
    </cfRule>
  </conditionalFormatting>
  <conditionalFormatting sqref="Y153">
    <cfRule type="cellIs" dxfId="4079" priority="8112" operator="equal">
      <formula>"OPORTUNIDADE"</formula>
    </cfRule>
  </conditionalFormatting>
  <conditionalFormatting sqref="Y153">
    <cfRule type="cellIs" dxfId="4078" priority="8110" operator="equal">
      <formula>"NÃO"</formula>
    </cfRule>
    <cfRule type="cellIs" dxfId="4077" priority="8111" operator="equal">
      <formula>"SIM"</formula>
    </cfRule>
  </conditionalFormatting>
  <conditionalFormatting sqref="Y153">
    <cfRule type="cellIs" dxfId="4076" priority="8109" operator="equal">
      <formula>"OPORTUNIDADE"</formula>
    </cfRule>
  </conditionalFormatting>
  <conditionalFormatting sqref="Y153">
    <cfRule type="cellIs" dxfId="4075" priority="8107" operator="equal">
      <formula>"NÃO"</formula>
    </cfRule>
    <cfRule type="cellIs" dxfId="4074" priority="8108" operator="equal">
      <formula>"SIM"</formula>
    </cfRule>
  </conditionalFormatting>
  <conditionalFormatting sqref="Y153">
    <cfRule type="cellIs" dxfId="4073" priority="8106" operator="equal">
      <formula>"OPORTUNIDADE"</formula>
    </cfRule>
  </conditionalFormatting>
  <conditionalFormatting sqref="Y153">
    <cfRule type="cellIs" dxfId="4072" priority="8104" operator="equal">
      <formula>"NÃO"</formula>
    </cfRule>
    <cfRule type="cellIs" dxfId="4071" priority="8105" operator="equal">
      <formula>"SIM"</formula>
    </cfRule>
  </conditionalFormatting>
  <conditionalFormatting sqref="Y153">
    <cfRule type="cellIs" dxfId="4070" priority="8103" operator="equal">
      <formula>"OPORTUNIDADE"</formula>
    </cfRule>
  </conditionalFormatting>
  <conditionalFormatting sqref="Y153">
    <cfRule type="cellIs" dxfId="4069" priority="8101" operator="equal">
      <formula>"NÃO"</formula>
    </cfRule>
    <cfRule type="cellIs" dxfId="4068" priority="8102" operator="equal">
      <formula>"SIM"</formula>
    </cfRule>
  </conditionalFormatting>
  <conditionalFormatting sqref="BJ129:BK129">
    <cfRule type="iconSet" priority="81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9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9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9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9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8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67" priority="8088" operator="equal">
      <formula>"OPORTUNIDADE"</formula>
    </cfRule>
  </conditionalFormatting>
  <conditionalFormatting sqref="Y144">
    <cfRule type="cellIs" dxfId="4066" priority="8086" operator="equal">
      <formula>"NÃO"</formula>
    </cfRule>
    <cfRule type="cellIs" dxfId="4065" priority="8087" operator="equal">
      <formula>"SIM"</formula>
    </cfRule>
  </conditionalFormatting>
  <conditionalFormatting sqref="Z144">
    <cfRule type="cellIs" dxfId="4064" priority="8085" operator="equal">
      <formula>"OPORTUNIDADE"</formula>
    </cfRule>
  </conditionalFormatting>
  <conditionalFormatting sqref="Z144">
    <cfRule type="cellIs" dxfId="4063" priority="8083" operator="equal">
      <formula>"NÃO"</formula>
    </cfRule>
    <cfRule type="cellIs" dxfId="4062" priority="8084" operator="equal">
      <formula>"SIM"</formula>
    </cfRule>
  </conditionalFormatting>
  <conditionalFormatting sqref="Y144">
    <cfRule type="cellIs" dxfId="4061" priority="8082" operator="equal">
      <formula>"OPORTUNIDADE"</formula>
    </cfRule>
  </conditionalFormatting>
  <conditionalFormatting sqref="Y144">
    <cfRule type="cellIs" dxfId="4060" priority="8080" operator="equal">
      <formula>"NÃO"</formula>
    </cfRule>
    <cfRule type="cellIs" dxfId="4059" priority="8081" operator="equal">
      <formula>"SIM"</formula>
    </cfRule>
  </conditionalFormatting>
  <conditionalFormatting sqref="Y144">
    <cfRule type="cellIs" dxfId="4058" priority="8079" operator="equal">
      <formula>"OPORTUNIDADE"</formula>
    </cfRule>
  </conditionalFormatting>
  <conditionalFormatting sqref="Y144">
    <cfRule type="cellIs" dxfId="4057" priority="8077" operator="equal">
      <formula>"NÃO"</formula>
    </cfRule>
    <cfRule type="cellIs" dxfId="4056" priority="8078" operator="equal">
      <formula>"SIM"</formula>
    </cfRule>
  </conditionalFormatting>
  <conditionalFormatting sqref="Z144">
    <cfRule type="cellIs" dxfId="4055" priority="8076" operator="equal">
      <formula>"OPORTUNIDADE"</formula>
    </cfRule>
  </conditionalFormatting>
  <conditionalFormatting sqref="Z144">
    <cfRule type="cellIs" dxfId="4054" priority="8074" operator="equal">
      <formula>"NÃO"</formula>
    </cfRule>
    <cfRule type="cellIs" dxfId="4053" priority="8075" operator="equal">
      <formula>"SIM"</formula>
    </cfRule>
  </conditionalFormatting>
  <conditionalFormatting sqref="Y144">
    <cfRule type="cellIs" dxfId="4052" priority="8073" operator="equal">
      <formula>"OPORTUNIDADE"</formula>
    </cfRule>
  </conditionalFormatting>
  <conditionalFormatting sqref="Y144">
    <cfRule type="cellIs" dxfId="4051" priority="8071" operator="equal">
      <formula>"NÃO"</formula>
    </cfRule>
    <cfRule type="cellIs" dxfId="4050" priority="8072" operator="equal">
      <formula>"SIM"</formula>
    </cfRule>
  </conditionalFormatting>
  <conditionalFormatting sqref="Z144">
    <cfRule type="cellIs" dxfId="4049" priority="8070" operator="equal">
      <formula>"OPORTUNIDADE"</formula>
    </cfRule>
  </conditionalFormatting>
  <conditionalFormatting sqref="Z144">
    <cfRule type="cellIs" dxfId="4048" priority="8068" operator="equal">
      <formula>"NÃO"</formula>
    </cfRule>
    <cfRule type="cellIs" dxfId="4047" priority="8069" operator="equal">
      <formula>"SIM"</formula>
    </cfRule>
  </conditionalFormatting>
  <conditionalFormatting sqref="Z144">
    <cfRule type="cellIs" dxfId="4046" priority="8067" operator="equal">
      <formula>"OPORTUNIDADE"</formula>
    </cfRule>
  </conditionalFormatting>
  <conditionalFormatting sqref="Z144">
    <cfRule type="cellIs" dxfId="4045" priority="8065" operator="equal">
      <formula>"NÃO"</formula>
    </cfRule>
    <cfRule type="cellIs" dxfId="4044" priority="8066" operator="equal">
      <formula>"SIM"</formula>
    </cfRule>
  </conditionalFormatting>
  <conditionalFormatting sqref="Y144">
    <cfRule type="cellIs" dxfId="4043" priority="8064" operator="equal">
      <formula>"OPORTUNIDADE"</formula>
    </cfRule>
  </conditionalFormatting>
  <conditionalFormatting sqref="Y144">
    <cfRule type="cellIs" dxfId="4042" priority="8062" operator="equal">
      <formula>"NÃO"</formula>
    </cfRule>
    <cfRule type="cellIs" dxfId="4041" priority="8063" operator="equal">
      <formula>"SIM"</formula>
    </cfRule>
  </conditionalFormatting>
  <conditionalFormatting sqref="Y149">
    <cfRule type="cellIs" dxfId="4040" priority="8061" operator="equal">
      <formula>"OPORTUNIDADE"</formula>
    </cfRule>
  </conditionalFormatting>
  <conditionalFormatting sqref="Y149">
    <cfRule type="cellIs" dxfId="4039" priority="8059" operator="equal">
      <formula>"NÃO"</formula>
    </cfRule>
    <cfRule type="cellIs" dxfId="4038" priority="8060" operator="equal">
      <formula>"SIM"</formula>
    </cfRule>
  </conditionalFormatting>
  <conditionalFormatting sqref="Y149">
    <cfRule type="cellIs" dxfId="4037" priority="8058" operator="equal">
      <formula>"OPORTUNIDADE"</formula>
    </cfRule>
  </conditionalFormatting>
  <conditionalFormatting sqref="Y149">
    <cfRule type="cellIs" dxfId="4036" priority="8056" operator="equal">
      <formula>"NÃO"</formula>
    </cfRule>
    <cfRule type="cellIs" dxfId="4035" priority="8057" operator="equal">
      <formula>"SIM"</formula>
    </cfRule>
  </conditionalFormatting>
  <conditionalFormatting sqref="Y149">
    <cfRule type="cellIs" dxfId="4034" priority="8055" operator="equal">
      <formula>"OPORTUNIDADE"</formula>
    </cfRule>
  </conditionalFormatting>
  <conditionalFormatting sqref="Y149">
    <cfRule type="cellIs" dxfId="4033" priority="8053" operator="equal">
      <formula>"NÃO"</formula>
    </cfRule>
    <cfRule type="cellIs" dxfId="4032" priority="8054" operator="equal">
      <formula>"SIM"</formula>
    </cfRule>
  </conditionalFormatting>
  <conditionalFormatting sqref="Y149">
    <cfRule type="cellIs" dxfId="4031" priority="8052" operator="equal">
      <formula>"OPORTUNIDADE"</formula>
    </cfRule>
  </conditionalFormatting>
  <conditionalFormatting sqref="Y149">
    <cfRule type="cellIs" dxfId="4030" priority="8050" operator="equal">
      <formula>"NÃO"</formula>
    </cfRule>
    <cfRule type="cellIs" dxfId="4029" priority="8051" operator="equal">
      <formula>"SIM"</formula>
    </cfRule>
  </conditionalFormatting>
  <conditionalFormatting sqref="Z149">
    <cfRule type="cellIs" dxfId="4028" priority="8049" operator="equal">
      <formula>"OPORTUNIDADE"</formula>
    </cfRule>
  </conditionalFormatting>
  <conditionalFormatting sqref="Z149">
    <cfRule type="cellIs" dxfId="4027" priority="8047" operator="equal">
      <formula>"NÃO"</formula>
    </cfRule>
    <cfRule type="cellIs" dxfId="4026" priority="8048" operator="equal">
      <formula>"SIM"</formula>
    </cfRule>
  </conditionalFormatting>
  <conditionalFormatting sqref="Z149">
    <cfRule type="cellIs" dxfId="4025" priority="8046" operator="equal">
      <formula>"OPORTUNIDADE"</formula>
    </cfRule>
  </conditionalFormatting>
  <conditionalFormatting sqref="Z149">
    <cfRule type="cellIs" dxfId="4024" priority="8044" operator="equal">
      <formula>"NÃO"</formula>
    </cfRule>
    <cfRule type="cellIs" dxfId="4023" priority="8045" operator="equal">
      <formula>"SIM"</formula>
    </cfRule>
  </conditionalFormatting>
  <conditionalFormatting sqref="Y149">
    <cfRule type="cellIs" dxfId="4022" priority="8043" operator="equal">
      <formula>"OPORTUNIDADE"</formula>
    </cfRule>
  </conditionalFormatting>
  <conditionalFormatting sqref="Y149">
    <cfRule type="cellIs" dxfId="4021" priority="8041" operator="equal">
      <formula>"NÃO"</formula>
    </cfRule>
    <cfRule type="cellIs" dxfId="4020" priority="8042" operator="equal">
      <formula>"SIM"</formula>
    </cfRule>
  </conditionalFormatting>
  <conditionalFormatting sqref="Z149">
    <cfRule type="cellIs" dxfId="4019" priority="8040" operator="equal">
      <formula>"OPORTUNIDADE"</formula>
    </cfRule>
  </conditionalFormatting>
  <conditionalFormatting sqref="Z149">
    <cfRule type="cellIs" dxfId="4018" priority="8038" operator="equal">
      <formula>"NÃO"</formula>
    </cfRule>
    <cfRule type="cellIs" dxfId="4017" priority="8039" operator="equal">
      <formula>"SIM"</formula>
    </cfRule>
  </conditionalFormatting>
  <conditionalFormatting sqref="Y149">
    <cfRule type="cellIs" dxfId="4016" priority="8037" operator="equal">
      <formula>"OPORTUNIDADE"</formula>
    </cfRule>
  </conditionalFormatting>
  <conditionalFormatting sqref="Y149">
    <cfRule type="cellIs" dxfId="4015" priority="8035" operator="equal">
      <formula>"NÃO"</formula>
    </cfRule>
    <cfRule type="cellIs" dxfId="4014" priority="8036" operator="equal">
      <formula>"SIM"</formula>
    </cfRule>
  </conditionalFormatting>
  <conditionalFormatting sqref="Z149">
    <cfRule type="cellIs" dxfId="4013" priority="8034" operator="equal">
      <formula>"OPORTUNIDADE"</formula>
    </cfRule>
  </conditionalFormatting>
  <conditionalFormatting sqref="Z149">
    <cfRule type="cellIs" dxfId="4012" priority="8032" operator="equal">
      <formula>"NÃO"</formula>
    </cfRule>
    <cfRule type="cellIs" dxfId="4011" priority="8033" operator="equal">
      <formula>"SIM"</formula>
    </cfRule>
  </conditionalFormatting>
  <conditionalFormatting sqref="Z149">
    <cfRule type="cellIs" dxfId="4010" priority="8031" operator="equal">
      <formula>"OPORTUNIDADE"</formula>
    </cfRule>
  </conditionalFormatting>
  <conditionalFormatting sqref="Z149">
    <cfRule type="cellIs" dxfId="4009" priority="8029" operator="equal">
      <formula>"NÃO"</formula>
    </cfRule>
    <cfRule type="cellIs" dxfId="4008" priority="8030" operator="equal">
      <formula>"SIM"</formula>
    </cfRule>
  </conditionalFormatting>
  <conditionalFormatting sqref="Z149">
    <cfRule type="cellIs" dxfId="4007" priority="8028" operator="equal">
      <formula>"OPORTUNIDADE"</formula>
    </cfRule>
  </conditionalFormatting>
  <conditionalFormatting sqref="Z149">
    <cfRule type="cellIs" dxfId="4006" priority="8026" operator="equal">
      <formula>"NÃO"</formula>
    </cfRule>
    <cfRule type="cellIs" dxfId="4005" priority="8027" operator="equal">
      <formula>"SIM"</formula>
    </cfRule>
  </conditionalFormatting>
  <conditionalFormatting sqref="Z149">
    <cfRule type="cellIs" dxfId="4004" priority="8025" operator="equal">
      <formula>"OPORTUNIDADE"</formula>
    </cfRule>
  </conditionalFormatting>
  <conditionalFormatting sqref="Z149">
    <cfRule type="cellIs" dxfId="4003" priority="8023" operator="equal">
      <formula>"NÃO"</formula>
    </cfRule>
    <cfRule type="cellIs" dxfId="4002" priority="8024" operator="equal">
      <formula>"SIM"</formula>
    </cfRule>
  </conditionalFormatting>
  <conditionalFormatting sqref="Y149">
    <cfRule type="cellIs" dxfId="4001" priority="8022" operator="equal">
      <formula>"OPORTUNIDADE"</formula>
    </cfRule>
  </conditionalFormatting>
  <conditionalFormatting sqref="Y149">
    <cfRule type="cellIs" dxfId="4000" priority="8020" operator="equal">
      <formula>"NÃO"</formula>
    </cfRule>
    <cfRule type="cellIs" dxfId="3999" priority="8021" operator="equal">
      <formula>"SIM"</formula>
    </cfRule>
  </conditionalFormatting>
  <conditionalFormatting sqref="Y149">
    <cfRule type="cellIs" dxfId="3998" priority="8019" operator="equal">
      <formula>"OPORTUNIDADE"</formula>
    </cfRule>
  </conditionalFormatting>
  <conditionalFormatting sqref="Y149">
    <cfRule type="cellIs" dxfId="3997" priority="8017" operator="equal">
      <formula>"NÃO"</formula>
    </cfRule>
    <cfRule type="cellIs" dxfId="3996" priority="8018" operator="equal">
      <formula>"SIM"</formula>
    </cfRule>
  </conditionalFormatting>
  <conditionalFormatting sqref="Y149">
    <cfRule type="cellIs" dxfId="3995" priority="8016" operator="equal">
      <formula>"OPORTUNIDADE"</formula>
    </cfRule>
  </conditionalFormatting>
  <conditionalFormatting sqref="Y149">
    <cfRule type="cellIs" dxfId="3994" priority="8014" operator="equal">
      <formula>"NÃO"</formula>
    </cfRule>
    <cfRule type="cellIs" dxfId="3993" priority="8015" operator="equal">
      <formula>"SIM"</formula>
    </cfRule>
  </conditionalFormatting>
  <conditionalFormatting sqref="Y149">
    <cfRule type="cellIs" dxfId="3992" priority="8013" operator="equal">
      <formula>"OPORTUNIDADE"</formula>
    </cfRule>
  </conditionalFormatting>
  <conditionalFormatting sqref="Y149">
    <cfRule type="cellIs" dxfId="3991" priority="8011" operator="equal">
      <formula>"NÃO"</formula>
    </cfRule>
    <cfRule type="cellIs" dxfId="3990" priority="8012" operator="equal">
      <formula>"SIM"</formula>
    </cfRule>
  </conditionalFormatting>
  <conditionalFormatting sqref="Y152">
    <cfRule type="cellIs" dxfId="3989" priority="8010" operator="equal">
      <formula>"OPORTUNIDADE"</formula>
    </cfRule>
  </conditionalFormatting>
  <conditionalFormatting sqref="Y152">
    <cfRule type="cellIs" dxfId="3988" priority="8008" operator="equal">
      <formula>"NÃO"</formula>
    </cfRule>
    <cfRule type="cellIs" dxfId="3987" priority="8009" operator="equal">
      <formula>"SIM"</formula>
    </cfRule>
  </conditionalFormatting>
  <conditionalFormatting sqref="Y152">
    <cfRule type="cellIs" dxfId="3986" priority="8007" operator="equal">
      <formula>"OPORTUNIDADE"</formula>
    </cfRule>
  </conditionalFormatting>
  <conditionalFormatting sqref="Y152">
    <cfRule type="cellIs" dxfId="3985" priority="8005" operator="equal">
      <formula>"NÃO"</formula>
    </cfRule>
    <cfRule type="cellIs" dxfId="3984" priority="8006" operator="equal">
      <formula>"SIM"</formula>
    </cfRule>
  </conditionalFormatting>
  <conditionalFormatting sqref="Y152">
    <cfRule type="cellIs" dxfId="3983" priority="8004" operator="equal">
      <formula>"OPORTUNIDADE"</formula>
    </cfRule>
  </conditionalFormatting>
  <conditionalFormatting sqref="Y152">
    <cfRule type="cellIs" dxfId="3982" priority="8002" operator="equal">
      <formula>"NÃO"</formula>
    </cfRule>
    <cfRule type="cellIs" dxfId="3981" priority="8003" operator="equal">
      <formula>"SIM"</formula>
    </cfRule>
  </conditionalFormatting>
  <conditionalFormatting sqref="Y152">
    <cfRule type="cellIs" dxfId="3980" priority="8001" operator="equal">
      <formula>"OPORTUNIDADE"</formula>
    </cfRule>
  </conditionalFormatting>
  <conditionalFormatting sqref="Y152">
    <cfRule type="cellIs" dxfId="3979" priority="7999" operator="equal">
      <formula>"NÃO"</formula>
    </cfRule>
    <cfRule type="cellIs" dxfId="3978" priority="8000" operator="equal">
      <formula>"SIM"</formula>
    </cfRule>
  </conditionalFormatting>
  <conditionalFormatting sqref="Y152">
    <cfRule type="cellIs" dxfId="3977" priority="7998" operator="equal">
      <formula>"OPORTUNIDADE"</formula>
    </cfRule>
  </conditionalFormatting>
  <conditionalFormatting sqref="Y152">
    <cfRule type="cellIs" dxfId="3976" priority="7996" operator="equal">
      <formula>"NÃO"</formula>
    </cfRule>
    <cfRule type="cellIs" dxfId="3975" priority="7997" operator="equal">
      <formula>"SIM"</formula>
    </cfRule>
  </conditionalFormatting>
  <conditionalFormatting sqref="Y152">
    <cfRule type="cellIs" dxfId="3974" priority="7995" operator="equal">
      <formula>"OPORTUNIDADE"</formula>
    </cfRule>
  </conditionalFormatting>
  <conditionalFormatting sqref="Y152">
    <cfRule type="cellIs" dxfId="3973" priority="7993" operator="equal">
      <formula>"NÃO"</formula>
    </cfRule>
    <cfRule type="cellIs" dxfId="3972" priority="7994" operator="equal">
      <formula>"SIM"</formula>
    </cfRule>
  </conditionalFormatting>
  <conditionalFormatting sqref="Y152">
    <cfRule type="cellIs" dxfId="3971" priority="7992" operator="equal">
      <formula>"OPORTUNIDADE"</formula>
    </cfRule>
  </conditionalFormatting>
  <conditionalFormatting sqref="Y152">
    <cfRule type="cellIs" dxfId="3970" priority="7990" operator="equal">
      <formula>"NÃO"</formula>
    </cfRule>
    <cfRule type="cellIs" dxfId="3969" priority="7991" operator="equal">
      <formula>"SIM"</formula>
    </cfRule>
  </conditionalFormatting>
  <conditionalFormatting sqref="Y152">
    <cfRule type="cellIs" dxfId="3968" priority="7989" operator="equal">
      <formula>"OPORTUNIDADE"</formula>
    </cfRule>
  </conditionalFormatting>
  <conditionalFormatting sqref="Y152">
    <cfRule type="cellIs" dxfId="3967" priority="7987" operator="equal">
      <formula>"NÃO"</formula>
    </cfRule>
    <cfRule type="cellIs" dxfId="3966" priority="7988" operator="equal">
      <formula>"SIM"</formula>
    </cfRule>
  </conditionalFormatting>
  <conditionalFormatting sqref="Y152">
    <cfRule type="cellIs" dxfId="3965" priority="7986" operator="equal">
      <formula>"OPORTUNIDADE"</formula>
    </cfRule>
  </conditionalFormatting>
  <conditionalFormatting sqref="Y152">
    <cfRule type="cellIs" dxfId="3964" priority="7984" operator="equal">
      <formula>"NÃO"</formula>
    </cfRule>
    <cfRule type="cellIs" dxfId="3963" priority="7985" operator="equal">
      <formula>"SIM"</formula>
    </cfRule>
  </conditionalFormatting>
  <conditionalFormatting sqref="Y152">
    <cfRule type="cellIs" dxfId="3962" priority="7983" operator="equal">
      <formula>"OPORTUNIDADE"</formula>
    </cfRule>
  </conditionalFormatting>
  <conditionalFormatting sqref="Y152">
    <cfRule type="cellIs" dxfId="3961" priority="7981" operator="equal">
      <formula>"NÃO"</formula>
    </cfRule>
    <cfRule type="cellIs" dxfId="3960" priority="7982" operator="equal">
      <formula>"SIM"</formula>
    </cfRule>
  </conditionalFormatting>
  <conditionalFormatting sqref="Y152">
    <cfRule type="cellIs" dxfId="3959" priority="7980" operator="equal">
      <formula>"OPORTUNIDADE"</formula>
    </cfRule>
  </conditionalFormatting>
  <conditionalFormatting sqref="Y152">
    <cfRule type="cellIs" dxfId="3958" priority="7978" operator="equal">
      <formula>"NÃO"</formula>
    </cfRule>
    <cfRule type="cellIs" dxfId="3957" priority="7979" operator="equal">
      <formula>"SIM"</formula>
    </cfRule>
  </conditionalFormatting>
  <conditionalFormatting sqref="Y152">
    <cfRule type="cellIs" dxfId="3956" priority="7977" operator="equal">
      <formula>"OPORTUNIDADE"</formula>
    </cfRule>
  </conditionalFormatting>
  <conditionalFormatting sqref="Y152">
    <cfRule type="cellIs" dxfId="3955" priority="7975" operator="equal">
      <formula>"NÃO"</formula>
    </cfRule>
    <cfRule type="cellIs" dxfId="3954" priority="7976" operator="equal">
      <formula>"SIM"</formula>
    </cfRule>
  </conditionalFormatting>
  <conditionalFormatting sqref="Y152">
    <cfRule type="cellIs" dxfId="3953" priority="7974" operator="equal">
      <formula>"OPORTUNIDADE"</formula>
    </cfRule>
  </conditionalFormatting>
  <conditionalFormatting sqref="Y152">
    <cfRule type="cellIs" dxfId="3952" priority="7972" operator="equal">
      <formula>"NÃO"</formula>
    </cfRule>
    <cfRule type="cellIs" dxfId="3951" priority="7973" operator="equal">
      <formula>"SIM"</formula>
    </cfRule>
  </conditionalFormatting>
  <conditionalFormatting sqref="Y152">
    <cfRule type="cellIs" dxfId="3950" priority="7971" operator="equal">
      <formula>"OPORTUNIDADE"</formula>
    </cfRule>
  </conditionalFormatting>
  <conditionalFormatting sqref="Y152">
    <cfRule type="cellIs" dxfId="3949" priority="7969" operator="equal">
      <formula>"NÃO"</formula>
    </cfRule>
    <cfRule type="cellIs" dxfId="3948" priority="7970" operator="equal">
      <formula>"SIM"</formula>
    </cfRule>
  </conditionalFormatting>
  <conditionalFormatting sqref="Y152">
    <cfRule type="cellIs" dxfId="3947" priority="7968" operator="equal">
      <formula>"OPORTUNIDADE"</formula>
    </cfRule>
  </conditionalFormatting>
  <conditionalFormatting sqref="Y152">
    <cfRule type="cellIs" dxfId="3946" priority="7966" operator="equal">
      <formula>"NÃO"</formula>
    </cfRule>
    <cfRule type="cellIs" dxfId="3945" priority="7967" operator="equal">
      <formula>"SIM"</formula>
    </cfRule>
  </conditionalFormatting>
  <conditionalFormatting sqref="Y152">
    <cfRule type="cellIs" dxfId="3944" priority="7965" operator="equal">
      <formula>"OPORTUNIDADE"</formula>
    </cfRule>
  </conditionalFormatting>
  <conditionalFormatting sqref="Y152">
    <cfRule type="cellIs" dxfId="3943" priority="7963" operator="equal">
      <formula>"NÃO"</formula>
    </cfRule>
    <cfRule type="cellIs" dxfId="3942" priority="7964" operator="equal">
      <formula>"SIM"</formula>
    </cfRule>
  </conditionalFormatting>
  <conditionalFormatting sqref="Y152">
    <cfRule type="cellIs" dxfId="3941" priority="7962" operator="equal">
      <formula>"OPORTUNIDADE"</formula>
    </cfRule>
  </conditionalFormatting>
  <conditionalFormatting sqref="Y152">
    <cfRule type="cellIs" dxfId="3940" priority="7960" operator="equal">
      <formula>"NÃO"</formula>
    </cfRule>
    <cfRule type="cellIs" dxfId="3939" priority="7961" operator="equal">
      <formula>"SIM"</formula>
    </cfRule>
  </conditionalFormatting>
  <conditionalFormatting sqref="Y152">
    <cfRule type="cellIs" dxfId="3938" priority="7959" operator="equal">
      <formula>"OPORTUNIDADE"</formula>
    </cfRule>
  </conditionalFormatting>
  <conditionalFormatting sqref="Y152">
    <cfRule type="cellIs" dxfId="3937" priority="7957" operator="equal">
      <formula>"NÃO"</formula>
    </cfRule>
    <cfRule type="cellIs" dxfId="3936" priority="7958" operator="equal">
      <formula>"SIM"</formula>
    </cfRule>
  </conditionalFormatting>
  <conditionalFormatting sqref="Y152">
    <cfRule type="cellIs" dxfId="3935" priority="7956" operator="equal">
      <formula>"OPORTUNIDADE"</formula>
    </cfRule>
  </conditionalFormatting>
  <conditionalFormatting sqref="Y152">
    <cfRule type="cellIs" dxfId="3934" priority="7954" operator="equal">
      <formula>"NÃO"</formula>
    </cfRule>
    <cfRule type="cellIs" dxfId="3933" priority="7955" operator="equal">
      <formula>"SIM"</formula>
    </cfRule>
  </conditionalFormatting>
  <conditionalFormatting sqref="Y152">
    <cfRule type="cellIs" dxfId="3932" priority="7953" operator="equal">
      <formula>"OPORTUNIDADE"</formula>
    </cfRule>
  </conditionalFormatting>
  <conditionalFormatting sqref="Y152">
    <cfRule type="cellIs" dxfId="3931" priority="7951" operator="equal">
      <formula>"NÃO"</formula>
    </cfRule>
    <cfRule type="cellIs" dxfId="3930" priority="7952" operator="equal">
      <formula>"SIM"</formula>
    </cfRule>
  </conditionalFormatting>
  <conditionalFormatting sqref="Y152">
    <cfRule type="cellIs" dxfId="3929" priority="7950" operator="equal">
      <formula>"OPORTUNIDADE"</formula>
    </cfRule>
  </conditionalFormatting>
  <conditionalFormatting sqref="Y152">
    <cfRule type="cellIs" dxfId="3928" priority="7948" operator="equal">
      <formula>"NÃO"</formula>
    </cfRule>
    <cfRule type="cellIs" dxfId="3927" priority="7949" operator="equal">
      <formula>"SIM"</formula>
    </cfRule>
  </conditionalFormatting>
  <conditionalFormatting sqref="Y152">
    <cfRule type="cellIs" dxfId="3926" priority="7947" operator="equal">
      <formula>"OPORTUNIDADE"</formula>
    </cfRule>
  </conditionalFormatting>
  <conditionalFormatting sqref="Y152">
    <cfRule type="cellIs" dxfId="3925" priority="7945" operator="equal">
      <formula>"NÃO"</formula>
    </cfRule>
    <cfRule type="cellIs" dxfId="3924" priority="7946" operator="equal">
      <formula>"SIM"</formula>
    </cfRule>
  </conditionalFormatting>
  <conditionalFormatting sqref="Y152">
    <cfRule type="cellIs" dxfId="3923" priority="7944" operator="equal">
      <formula>"OPORTUNIDADE"</formula>
    </cfRule>
  </conditionalFormatting>
  <conditionalFormatting sqref="Y152">
    <cfRule type="cellIs" dxfId="3922" priority="7942" operator="equal">
      <formula>"NÃO"</formula>
    </cfRule>
    <cfRule type="cellIs" dxfId="3921" priority="7943" operator="equal">
      <formula>"SIM"</formula>
    </cfRule>
  </conditionalFormatting>
  <conditionalFormatting sqref="Y152">
    <cfRule type="cellIs" dxfId="3920" priority="7941" operator="equal">
      <formula>"OPORTUNIDADE"</formula>
    </cfRule>
  </conditionalFormatting>
  <conditionalFormatting sqref="Y152">
    <cfRule type="cellIs" dxfId="3919" priority="7939" operator="equal">
      <formula>"NÃO"</formula>
    </cfRule>
    <cfRule type="cellIs" dxfId="3918" priority="7940" operator="equal">
      <formula>"SIM"</formula>
    </cfRule>
  </conditionalFormatting>
  <conditionalFormatting sqref="Y152">
    <cfRule type="cellIs" dxfId="3917" priority="7938" operator="equal">
      <formula>"OPORTUNIDADE"</formula>
    </cfRule>
  </conditionalFormatting>
  <conditionalFormatting sqref="Y152">
    <cfRule type="cellIs" dxfId="3916" priority="7936" operator="equal">
      <formula>"NÃO"</formula>
    </cfRule>
    <cfRule type="cellIs" dxfId="3915" priority="7937" operator="equal">
      <formula>"SIM"</formula>
    </cfRule>
  </conditionalFormatting>
  <conditionalFormatting sqref="Y152">
    <cfRule type="cellIs" dxfId="3914" priority="7935" operator="equal">
      <formula>"OPORTUNIDADE"</formula>
    </cfRule>
  </conditionalFormatting>
  <conditionalFormatting sqref="Y152">
    <cfRule type="cellIs" dxfId="3913" priority="7933" operator="equal">
      <formula>"NÃO"</formula>
    </cfRule>
    <cfRule type="cellIs" dxfId="3912" priority="7934" operator="equal">
      <formula>"SIM"</formula>
    </cfRule>
  </conditionalFormatting>
  <conditionalFormatting sqref="Y152">
    <cfRule type="cellIs" dxfId="3911" priority="7932" operator="equal">
      <formula>"OPORTUNIDADE"</formula>
    </cfRule>
  </conditionalFormatting>
  <conditionalFormatting sqref="Y152">
    <cfRule type="cellIs" dxfId="3910" priority="7930" operator="equal">
      <formula>"NÃO"</formula>
    </cfRule>
    <cfRule type="cellIs" dxfId="3909" priority="7931" operator="equal">
      <formula>"SIM"</formula>
    </cfRule>
  </conditionalFormatting>
  <conditionalFormatting sqref="Y152">
    <cfRule type="cellIs" dxfId="3908" priority="7929" operator="equal">
      <formula>"OPORTUNIDADE"</formula>
    </cfRule>
  </conditionalFormatting>
  <conditionalFormatting sqref="Y152">
    <cfRule type="cellIs" dxfId="3907" priority="7927" operator="equal">
      <formula>"NÃO"</formula>
    </cfRule>
    <cfRule type="cellIs" dxfId="3906" priority="7928" operator="equal">
      <formula>"SIM"</formula>
    </cfRule>
  </conditionalFormatting>
  <conditionalFormatting sqref="Y152">
    <cfRule type="cellIs" dxfId="3905" priority="7926" operator="equal">
      <formula>"OPORTUNIDADE"</formula>
    </cfRule>
  </conditionalFormatting>
  <conditionalFormatting sqref="Y152">
    <cfRule type="cellIs" dxfId="3904" priority="7924" operator="equal">
      <formula>"NÃO"</formula>
    </cfRule>
    <cfRule type="cellIs" dxfId="3903" priority="7925" operator="equal">
      <formula>"SIM"</formula>
    </cfRule>
  </conditionalFormatting>
  <conditionalFormatting sqref="Y152">
    <cfRule type="cellIs" dxfId="3902" priority="7923" operator="equal">
      <formula>"OPORTUNIDADE"</formula>
    </cfRule>
  </conditionalFormatting>
  <conditionalFormatting sqref="Y152">
    <cfRule type="cellIs" dxfId="3901" priority="7921" operator="equal">
      <formula>"NÃO"</formula>
    </cfRule>
    <cfRule type="cellIs" dxfId="3900" priority="7922" operator="equal">
      <formula>"SIM"</formula>
    </cfRule>
  </conditionalFormatting>
  <conditionalFormatting sqref="Y152">
    <cfRule type="cellIs" dxfId="3899" priority="7920" operator="equal">
      <formula>"OPORTUNIDADE"</formula>
    </cfRule>
  </conditionalFormatting>
  <conditionalFormatting sqref="Y152">
    <cfRule type="cellIs" dxfId="3898" priority="7918" operator="equal">
      <formula>"NÃO"</formula>
    </cfRule>
    <cfRule type="cellIs" dxfId="3897" priority="7919" operator="equal">
      <formula>"SIM"</formula>
    </cfRule>
  </conditionalFormatting>
  <conditionalFormatting sqref="Y152">
    <cfRule type="cellIs" dxfId="3896" priority="7917" operator="equal">
      <formula>"OPORTUNIDADE"</formula>
    </cfRule>
  </conditionalFormatting>
  <conditionalFormatting sqref="Y152">
    <cfRule type="cellIs" dxfId="3895" priority="7915" operator="equal">
      <formula>"NÃO"</formula>
    </cfRule>
    <cfRule type="cellIs" dxfId="3894" priority="7916" operator="equal">
      <formula>"SIM"</formula>
    </cfRule>
  </conditionalFormatting>
  <conditionalFormatting sqref="Y152">
    <cfRule type="cellIs" dxfId="3893" priority="7914" operator="equal">
      <formula>"OPORTUNIDADE"</formula>
    </cfRule>
  </conditionalFormatting>
  <conditionalFormatting sqref="Y152">
    <cfRule type="cellIs" dxfId="3892" priority="7912" operator="equal">
      <formula>"NÃO"</formula>
    </cfRule>
    <cfRule type="cellIs" dxfId="3891" priority="7913" operator="equal">
      <formula>"SIM"</formula>
    </cfRule>
  </conditionalFormatting>
  <conditionalFormatting sqref="Y152">
    <cfRule type="cellIs" dxfId="3890" priority="7911" operator="equal">
      <formula>"OPORTUNIDADE"</formula>
    </cfRule>
  </conditionalFormatting>
  <conditionalFormatting sqref="Y152">
    <cfRule type="cellIs" dxfId="3889" priority="7909" operator="equal">
      <formula>"NÃO"</formula>
    </cfRule>
    <cfRule type="cellIs" dxfId="3888" priority="7910" operator="equal">
      <formula>"SIM"</formula>
    </cfRule>
  </conditionalFormatting>
  <conditionalFormatting sqref="Z152">
    <cfRule type="cellIs" dxfId="3887" priority="7908" operator="equal">
      <formula>"OPORTUNIDADE"</formula>
    </cfRule>
  </conditionalFormatting>
  <conditionalFormatting sqref="Z152">
    <cfRule type="cellIs" dxfId="3886" priority="7906" operator="equal">
      <formula>"NÃO"</formula>
    </cfRule>
    <cfRule type="cellIs" dxfId="3885" priority="7907" operator="equal">
      <formula>"SIM"</formula>
    </cfRule>
  </conditionalFormatting>
  <conditionalFormatting sqref="Y153">
    <cfRule type="cellIs" dxfId="3884" priority="7905" operator="equal">
      <formula>"OPORTUNIDADE"</formula>
    </cfRule>
  </conditionalFormatting>
  <conditionalFormatting sqref="Y153">
    <cfRule type="cellIs" dxfId="3883" priority="7903" operator="equal">
      <formula>"NÃO"</formula>
    </cfRule>
    <cfRule type="cellIs" dxfId="3882" priority="7904" operator="equal">
      <formula>"SIM"</formula>
    </cfRule>
  </conditionalFormatting>
  <conditionalFormatting sqref="Y153">
    <cfRule type="cellIs" dxfId="3881" priority="7902" operator="equal">
      <formula>"OPORTUNIDADE"</formula>
    </cfRule>
  </conditionalFormatting>
  <conditionalFormatting sqref="Y153">
    <cfRule type="cellIs" dxfId="3880" priority="7900" operator="equal">
      <formula>"NÃO"</formula>
    </cfRule>
    <cfRule type="cellIs" dxfId="3879" priority="7901" operator="equal">
      <formula>"SIM"</formula>
    </cfRule>
  </conditionalFormatting>
  <conditionalFormatting sqref="Y153">
    <cfRule type="cellIs" dxfId="3878" priority="7899" operator="equal">
      <formula>"OPORTUNIDADE"</formula>
    </cfRule>
  </conditionalFormatting>
  <conditionalFormatting sqref="Y153">
    <cfRule type="cellIs" dxfId="3877" priority="7897" operator="equal">
      <formula>"NÃO"</formula>
    </cfRule>
    <cfRule type="cellIs" dxfId="3876" priority="7898" operator="equal">
      <formula>"SIM"</formula>
    </cfRule>
  </conditionalFormatting>
  <conditionalFormatting sqref="Y153">
    <cfRule type="cellIs" dxfId="3875" priority="7896" operator="equal">
      <formula>"OPORTUNIDADE"</formula>
    </cfRule>
  </conditionalFormatting>
  <conditionalFormatting sqref="Y153">
    <cfRule type="cellIs" dxfId="3874" priority="7894" operator="equal">
      <formula>"NÃO"</formula>
    </cfRule>
    <cfRule type="cellIs" dxfId="3873" priority="7895" operator="equal">
      <formula>"SIM"</formula>
    </cfRule>
  </conditionalFormatting>
  <conditionalFormatting sqref="Y153">
    <cfRule type="cellIs" dxfId="3872" priority="7893" operator="equal">
      <formula>"OPORTUNIDADE"</formula>
    </cfRule>
  </conditionalFormatting>
  <conditionalFormatting sqref="Y153">
    <cfRule type="cellIs" dxfId="3871" priority="7891" operator="equal">
      <formula>"NÃO"</formula>
    </cfRule>
    <cfRule type="cellIs" dxfId="3870" priority="7892" operator="equal">
      <formula>"SIM"</formula>
    </cfRule>
  </conditionalFormatting>
  <conditionalFormatting sqref="Y153">
    <cfRule type="cellIs" dxfId="3869" priority="7890" operator="equal">
      <formula>"OPORTUNIDADE"</formula>
    </cfRule>
  </conditionalFormatting>
  <conditionalFormatting sqref="Y153">
    <cfRule type="cellIs" dxfId="3868" priority="7888" operator="equal">
      <formula>"NÃO"</formula>
    </cfRule>
    <cfRule type="cellIs" dxfId="3867" priority="7889" operator="equal">
      <formula>"SIM"</formula>
    </cfRule>
  </conditionalFormatting>
  <conditionalFormatting sqref="Y153">
    <cfRule type="cellIs" dxfId="3866" priority="7887" operator="equal">
      <formula>"OPORTUNIDADE"</formula>
    </cfRule>
  </conditionalFormatting>
  <conditionalFormatting sqref="Y153">
    <cfRule type="cellIs" dxfId="3865" priority="7885" operator="equal">
      <formula>"NÃO"</formula>
    </cfRule>
    <cfRule type="cellIs" dxfId="3864" priority="7886" operator="equal">
      <formula>"SIM"</formula>
    </cfRule>
  </conditionalFormatting>
  <conditionalFormatting sqref="Y153">
    <cfRule type="cellIs" dxfId="3863" priority="7884" operator="equal">
      <formula>"OPORTUNIDADE"</formula>
    </cfRule>
  </conditionalFormatting>
  <conditionalFormatting sqref="Y153">
    <cfRule type="cellIs" dxfId="3862" priority="7882" operator="equal">
      <formula>"NÃO"</formula>
    </cfRule>
    <cfRule type="cellIs" dxfId="3861" priority="7883" operator="equal">
      <formula>"SIM"</formula>
    </cfRule>
  </conditionalFormatting>
  <conditionalFormatting sqref="Y153">
    <cfRule type="cellIs" dxfId="3860" priority="7881" operator="equal">
      <formula>"OPORTUNIDADE"</formula>
    </cfRule>
  </conditionalFormatting>
  <conditionalFormatting sqref="Y153">
    <cfRule type="cellIs" dxfId="3859" priority="7879" operator="equal">
      <formula>"NÃO"</formula>
    </cfRule>
    <cfRule type="cellIs" dxfId="3858" priority="7880" operator="equal">
      <formula>"SIM"</formula>
    </cfRule>
  </conditionalFormatting>
  <conditionalFormatting sqref="Y153">
    <cfRule type="cellIs" dxfId="3857" priority="7878" operator="equal">
      <formula>"OPORTUNIDADE"</formula>
    </cfRule>
  </conditionalFormatting>
  <conditionalFormatting sqref="Y153">
    <cfRule type="cellIs" dxfId="3856" priority="7876" operator="equal">
      <formula>"NÃO"</formula>
    </cfRule>
    <cfRule type="cellIs" dxfId="3855" priority="7877" operator="equal">
      <formula>"SIM"</formula>
    </cfRule>
  </conditionalFormatting>
  <conditionalFormatting sqref="Z153">
    <cfRule type="cellIs" dxfId="3854" priority="7875" operator="equal">
      <formula>"OPORTUNIDADE"</formula>
    </cfRule>
  </conditionalFormatting>
  <conditionalFormatting sqref="Z153">
    <cfRule type="cellIs" dxfId="3853" priority="7873" operator="equal">
      <formula>"NÃO"</formula>
    </cfRule>
    <cfRule type="cellIs" dxfId="3852" priority="7874" operator="equal">
      <formula>"SIM"</formula>
    </cfRule>
  </conditionalFormatting>
  <conditionalFormatting sqref="Y153">
    <cfRule type="cellIs" dxfId="3851" priority="7872" operator="equal">
      <formula>"OPORTUNIDADE"</formula>
    </cfRule>
  </conditionalFormatting>
  <conditionalFormatting sqref="Y153">
    <cfRule type="cellIs" dxfId="3850" priority="7870" operator="equal">
      <formula>"NÃO"</formula>
    </cfRule>
    <cfRule type="cellIs" dxfId="3849" priority="7871" operator="equal">
      <formula>"SIM"</formula>
    </cfRule>
  </conditionalFormatting>
  <conditionalFormatting sqref="Y153">
    <cfRule type="cellIs" dxfId="3848" priority="7869" operator="equal">
      <formula>"OPORTUNIDADE"</formula>
    </cfRule>
  </conditionalFormatting>
  <conditionalFormatting sqref="Y153">
    <cfRule type="cellIs" dxfId="3847" priority="7867" operator="equal">
      <formula>"NÃO"</formula>
    </cfRule>
    <cfRule type="cellIs" dxfId="3846" priority="7868" operator="equal">
      <formula>"SIM"</formula>
    </cfRule>
  </conditionalFormatting>
  <conditionalFormatting sqref="Y153">
    <cfRule type="cellIs" dxfId="3845" priority="7866" operator="equal">
      <formula>"OPORTUNIDADE"</formula>
    </cfRule>
  </conditionalFormatting>
  <conditionalFormatting sqref="Y153">
    <cfRule type="cellIs" dxfId="3844" priority="7864" operator="equal">
      <formula>"NÃO"</formula>
    </cfRule>
    <cfRule type="cellIs" dxfId="3843" priority="7865" operator="equal">
      <formula>"SIM"</formula>
    </cfRule>
  </conditionalFormatting>
  <conditionalFormatting sqref="Y153">
    <cfRule type="cellIs" dxfId="3842" priority="7863" operator="equal">
      <formula>"OPORTUNIDADE"</formula>
    </cfRule>
  </conditionalFormatting>
  <conditionalFormatting sqref="Y153">
    <cfRule type="cellIs" dxfId="3841" priority="7861" operator="equal">
      <formula>"NÃO"</formula>
    </cfRule>
    <cfRule type="cellIs" dxfId="3840" priority="7862" operator="equal">
      <formula>"SIM"</formula>
    </cfRule>
  </conditionalFormatting>
  <conditionalFormatting sqref="Y151">
    <cfRule type="cellIs" dxfId="3839" priority="7860" operator="equal">
      <formula>"OPORTUNIDADE"</formula>
    </cfRule>
  </conditionalFormatting>
  <conditionalFormatting sqref="Y151">
    <cfRule type="cellIs" dxfId="3838" priority="7858" operator="equal">
      <formula>"NÃO"</formula>
    </cfRule>
    <cfRule type="cellIs" dxfId="3837" priority="7859" operator="equal">
      <formula>"SIM"</formula>
    </cfRule>
  </conditionalFormatting>
  <conditionalFormatting sqref="Z151">
    <cfRule type="cellIs" dxfId="3836" priority="7857" operator="equal">
      <formula>"OPORTUNIDADE"</formula>
    </cfRule>
  </conditionalFormatting>
  <conditionalFormatting sqref="Z151">
    <cfRule type="cellIs" dxfId="3835" priority="7855" operator="equal">
      <formula>"NÃO"</formula>
    </cfRule>
    <cfRule type="cellIs" dxfId="3834" priority="7856" operator="equal">
      <formula>"SIM"</formula>
    </cfRule>
  </conditionalFormatting>
  <conditionalFormatting sqref="Y151">
    <cfRule type="cellIs" dxfId="3833" priority="7854" operator="equal">
      <formula>"OPORTUNIDADE"</formula>
    </cfRule>
  </conditionalFormatting>
  <conditionalFormatting sqref="Y151">
    <cfRule type="cellIs" dxfId="3832" priority="7852" operator="equal">
      <formula>"NÃO"</formula>
    </cfRule>
    <cfRule type="cellIs" dxfId="3831" priority="7853" operator="equal">
      <formula>"SIM"</formula>
    </cfRule>
  </conditionalFormatting>
  <conditionalFormatting sqref="Z151">
    <cfRule type="cellIs" dxfId="3830" priority="7851" operator="equal">
      <formula>"OPORTUNIDADE"</formula>
    </cfRule>
  </conditionalFormatting>
  <conditionalFormatting sqref="Z151">
    <cfRule type="cellIs" dxfId="3829" priority="7849" operator="equal">
      <formula>"NÃO"</formula>
    </cfRule>
    <cfRule type="cellIs" dxfId="3828" priority="7850" operator="equal">
      <formula>"SIM"</formula>
    </cfRule>
  </conditionalFormatting>
  <conditionalFormatting sqref="Y150">
    <cfRule type="cellIs" dxfId="3827" priority="7848" operator="equal">
      <formula>"OPORTUNIDADE"</formula>
    </cfRule>
  </conditionalFormatting>
  <conditionalFormatting sqref="Y150">
    <cfRule type="cellIs" dxfId="3826" priority="7846" operator="equal">
      <formula>"NÃO"</formula>
    </cfRule>
    <cfRule type="cellIs" dxfId="3825" priority="7847" operator="equal">
      <formula>"SIM"</formula>
    </cfRule>
  </conditionalFormatting>
  <conditionalFormatting sqref="Y150">
    <cfRule type="cellIs" dxfId="3824" priority="7845" operator="equal">
      <formula>"OPORTUNIDADE"</formula>
    </cfRule>
  </conditionalFormatting>
  <conditionalFormatting sqref="Y150">
    <cfRule type="cellIs" dxfId="3823" priority="7843" operator="equal">
      <formula>"NÃO"</formula>
    </cfRule>
    <cfRule type="cellIs" dxfId="3822" priority="7844" operator="equal">
      <formula>"SIM"</formula>
    </cfRule>
  </conditionalFormatting>
  <conditionalFormatting sqref="Y150">
    <cfRule type="cellIs" dxfId="3821" priority="7842" operator="equal">
      <formula>"OPORTUNIDADE"</formula>
    </cfRule>
  </conditionalFormatting>
  <conditionalFormatting sqref="Y150">
    <cfRule type="cellIs" dxfId="3820" priority="7840" operator="equal">
      <formula>"NÃO"</formula>
    </cfRule>
    <cfRule type="cellIs" dxfId="3819" priority="7841" operator="equal">
      <formula>"SIM"</formula>
    </cfRule>
  </conditionalFormatting>
  <conditionalFormatting sqref="Y150">
    <cfRule type="cellIs" dxfId="3818" priority="7839" operator="equal">
      <formula>"OPORTUNIDADE"</formula>
    </cfRule>
  </conditionalFormatting>
  <conditionalFormatting sqref="Y150">
    <cfRule type="cellIs" dxfId="3817" priority="7837" operator="equal">
      <formula>"NÃO"</formula>
    </cfRule>
    <cfRule type="cellIs" dxfId="3816" priority="7838" operator="equal">
      <formula>"SIM"</formula>
    </cfRule>
  </conditionalFormatting>
  <conditionalFormatting sqref="Y150">
    <cfRule type="cellIs" dxfId="3815" priority="7836" operator="equal">
      <formula>"OPORTUNIDADE"</formula>
    </cfRule>
  </conditionalFormatting>
  <conditionalFormatting sqref="Y150">
    <cfRule type="cellIs" dxfId="3814" priority="7834" operator="equal">
      <formula>"NÃO"</formula>
    </cfRule>
    <cfRule type="cellIs" dxfId="3813" priority="7835" operator="equal">
      <formula>"SIM"</formula>
    </cfRule>
  </conditionalFormatting>
  <conditionalFormatting sqref="Y150">
    <cfRule type="cellIs" dxfId="3812" priority="7833" operator="equal">
      <formula>"OPORTUNIDADE"</formula>
    </cfRule>
  </conditionalFormatting>
  <conditionalFormatting sqref="Y150">
    <cfRule type="cellIs" dxfId="3811" priority="7831" operator="equal">
      <formula>"NÃO"</formula>
    </cfRule>
    <cfRule type="cellIs" dxfId="3810" priority="7832" operator="equal">
      <formula>"SIM"</formula>
    </cfRule>
  </conditionalFormatting>
  <conditionalFormatting sqref="Y150">
    <cfRule type="cellIs" dxfId="3809" priority="7830" operator="equal">
      <formula>"OPORTUNIDADE"</formula>
    </cfRule>
  </conditionalFormatting>
  <conditionalFormatting sqref="Y150">
    <cfRule type="cellIs" dxfId="3808" priority="7828" operator="equal">
      <formula>"NÃO"</formula>
    </cfRule>
    <cfRule type="cellIs" dxfId="3807" priority="7829" operator="equal">
      <formula>"SIM"</formula>
    </cfRule>
  </conditionalFormatting>
  <conditionalFormatting sqref="Y150">
    <cfRule type="cellIs" dxfId="3806" priority="7827" operator="equal">
      <formula>"OPORTUNIDADE"</formula>
    </cfRule>
  </conditionalFormatting>
  <conditionalFormatting sqref="Y150">
    <cfRule type="cellIs" dxfId="3805" priority="7825" operator="equal">
      <formula>"NÃO"</formula>
    </cfRule>
    <cfRule type="cellIs" dxfId="3804" priority="7826" operator="equal">
      <formula>"SIM"</formula>
    </cfRule>
  </conditionalFormatting>
  <conditionalFormatting sqref="Y150">
    <cfRule type="cellIs" dxfId="3803" priority="7824" operator="equal">
      <formula>"OPORTUNIDADE"</formula>
    </cfRule>
  </conditionalFormatting>
  <conditionalFormatting sqref="Y150">
    <cfRule type="cellIs" dxfId="3802" priority="7822" operator="equal">
      <formula>"NÃO"</formula>
    </cfRule>
    <cfRule type="cellIs" dxfId="3801" priority="7823" operator="equal">
      <formula>"SIM"</formula>
    </cfRule>
  </conditionalFormatting>
  <conditionalFormatting sqref="Y150">
    <cfRule type="cellIs" dxfId="3800" priority="7821" operator="equal">
      <formula>"OPORTUNIDADE"</formula>
    </cfRule>
  </conditionalFormatting>
  <conditionalFormatting sqref="Y150">
    <cfRule type="cellIs" dxfId="3799" priority="7819" operator="equal">
      <formula>"NÃO"</formula>
    </cfRule>
    <cfRule type="cellIs" dxfId="3798" priority="7820" operator="equal">
      <formula>"SIM"</formula>
    </cfRule>
  </conditionalFormatting>
  <conditionalFormatting sqref="Y150">
    <cfRule type="cellIs" dxfId="3797" priority="7818" operator="equal">
      <formula>"OPORTUNIDADE"</formula>
    </cfRule>
  </conditionalFormatting>
  <conditionalFormatting sqref="Y150">
    <cfRule type="cellIs" dxfId="3796" priority="7816" operator="equal">
      <formula>"NÃO"</formula>
    </cfRule>
    <cfRule type="cellIs" dxfId="3795" priority="7817" operator="equal">
      <formula>"SIM"</formula>
    </cfRule>
  </conditionalFormatting>
  <conditionalFormatting sqref="Z150">
    <cfRule type="cellIs" dxfId="3794" priority="7815" operator="equal">
      <formula>"OPORTUNIDADE"</formula>
    </cfRule>
  </conditionalFormatting>
  <conditionalFormatting sqref="Z150">
    <cfRule type="cellIs" dxfId="3793" priority="7813" operator="equal">
      <formula>"NÃO"</formula>
    </cfRule>
    <cfRule type="cellIs" dxfId="3792" priority="7814" operator="equal">
      <formula>"SIM"</formula>
    </cfRule>
  </conditionalFormatting>
  <conditionalFormatting sqref="Y150">
    <cfRule type="cellIs" dxfId="3791" priority="7812" operator="equal">
      <formula>"OPORTUNIDADE"</formula>
    </cfRule>
  </conditionalFormatting>
  <conditionalFormatting sqref="Y150">
    <cfRule type="cellIs" dxfId="3790" priority="7810" operator="equal">
      <formula>"NÃO"</formula>
    </cfRule>
    <cfRule type="cellIs" dxfId="3789" priority="7811" operator="equal">
      <formula>"SIM"</formula>
    </cfRule>
  </conditionalFormatting>
  <conditionalFormatting sqref="Y150">
    <cfRule type="cellIs" dxfId="3788" priority="7809" operator="equal">
      <formula>"OPORTUNIDADE"</formula>
    </cfRule>
  </conditionalFormatting>
  <conditionalFormatting sqref="Y150">
    <cfRule type="cellIs" dxfId="3787" priority="7807" operator="equal">
      <formula>"NÃO"</formula>
    </cfRule>
    <cfRule type="cellIs" dxfId="3786" priority="7808" operator="equal">
      <formula>"SIM"</formula>
    </cfRule>
  </conditionalFormatting>
  <conditionalFormatting sqref="Y150">
    <cfRule type="cellIs" dxfId="3785" priority="7806" operator="equal">
      <formula>"OPORTUNIDADE"</formula>
    </cfRule>
  </conditionalFormatting>
  <conditionalFormatting sqref="Y150">
    <cfRule type="cellIs" dxfId="3784" priority="7804" operator="equal">
      <formula>"NÃO"</formula>
    </cfRule>
    <cfRule type="cellIs" dxfId="3783" priority="7805" operator="equal">
      <formula>"SIM"</formula>
    </cfRule>
  </conditionalFormatting>
  <conditionalFormatting sqref="Y150">
    <cfRule type="cellIs" dxfId="3782" priority="7803" operator="equal">
      <formula>"OPORTUNIDADE"</formula>
    </cfRule>
  </conditionalFormatting>
  <conditionalFormatting sqref="Y150">
    <cfRule type="cellIs" dxfId="3781" priority="7801" operator="equal">
      <formula>"NÃO"</formula>
    </cfRule>
    <cfRule type="cellIs" dxfId="3780" priority="7802" operator="equal">
      <formula>"SIM"</formula>
    </cfRule>
  </conditionalFormatting>
  <conditionalFormatting sqref="Y150">
    <cfRule type="cellIs" dxfId="3779" priority="7800" operator="equal">
      <formula>"OPORTUNIDADE"</formula>
    </cfRule>
  </conditionalFormatting>
  <conditionalFormatting sqref="Y150">
    <cfRule type="cellIs" dxfId="3778" priority="7798" operator="equal">
      <formula>"NÃO"</formula>
    </cfRule>
    <cfRule type="cellIs" dxfId="3777" priority="7799" operator="equal">
      <formula>"SIM"</formula>
    </cfRule>
  </conditionalFormatting>
  <conditionalFormatting sqref="Y150">
    <cfRule type="cellIs" dxfId="3776" priority="7797" operator="equal">
      <formula>"OPORTUNIDADE"</formula>
    </cfRule>
  </conditionalFormatting>
  <conditionalFormatting sqref="Y150">
    <cfRule type="cellIs" dxfId="3775" priority="7795" operator="equal">
      <formula>"NÃO"</formula>
    </cfRule>
    <cfRule type="cellIs" dxfId="3774" priority="7796" operator="equal">
      <formula>"SIM"</formula>
    </cfRule>
  </conditionalFormatting>
  <conditionalFormatting sqref="Y150">
    <cfRule type="cellIs" dxfId="3773" priority="7794" operator="equal">
      <formula>"OPORTUNIDADE"</formula>
    </cfRule>
  </conditionalFormatting>
  <conditionalFormatting sqref="Y150">
    <cfRule type="cellIs" dxfId="3772" priority="7792" operator="equal">
      <formula>"NÃO"</formula>
    </cfRule>
    <cfRule type="cellIs" dxfId="3771" priority="7793" operator="equal">
      <formula>"SIM"</formula>
    </cfRule>
  </conditionalFormatting>
  <conditionalFormatting sqref="Y150">
    <cfRule type="cellIs" dxfId="3770" priority="7791" operator="equal">
      <formula>"OPORTUNIDADE"</formula>
    </cfRule>
  </conditionalFormatting>
  <conditionalFormatting sqref="Y150">
    <cfRule type="cellIs" dxfId="3769" priority="7789" operator="equal">
      <formula>"NÃO"</formula>
    </cfRule>
    <cfRule type="cellIs" dxfId="3768" priority="7790" operator="equal">
      <formula>"SIM"</formula>
    </cfRule>
  </conditionalFormatting>
  <conditionalFormatting sqref="Y150">
    <cfRule type="cellIs" dxfId="3767" priority="7788" operator="equal">
      <formula>"OPORTUNIDADE"</formula>
    </cfRule>
  </conditionalFormatting>
  <conditionalFormatting sqref="Y150">
    <cfRule type="cellIs" dxfId="3766" priority="7786" operator="equal">
      <formula>"NÃO"</formula>
    </cfRule>
    <cfRule type="cellIs" dxfId="3765" priority="7787" operator="equal">
      <formula>"SIM"</formula>
    </cfRule>
  </conditionalFormatting>
  <conditionalFormatting sqref="Y150">
    <cfRule type="cellIs" dxfId="3764" priority="7785" operator="equal">
      <formula>"OPORTUNIDADE"</formula>
    </cfRule>
  </conditionalFormatting>
  <conditionalFormatting sqref="Y150">
    <cfRule type="cellIs" dxfId="3763" priority="7783" operator="equal">
      <formula>"NÃO"</formula>
    </cfRule>
    <cfRule type="cellIs" dxfId="3762" priority="7784" operator="equal">
      <formula>"SIM"</formula>
    </cfRule>
  </conditionalFormatting>
  <conditionalFormatting sqref="Y150">
    <cfRule type="cellIs" dxfId="3761" priority="7782" operator="equal">
      <formula>"OPORTUNIDADE"</formula>
    </cfRule>
  </conditionalFormatting>
  <conditionalFormatting sqref="Y150">
    <cfRule type="cellIs" dxfId="3760" priority="7780" operator="equal">
      <formula>"NÃO"</formula>
    </cfRule>
    <cfRule type="cellIs" dxfId="3759" priority="7781" operator="equal">
      <formula>"SIM"</formula>
    </cfRule>
  </conditionalFormatting>
  <conditionalFormatting sqref="Y150">
    <cfRule type="cellIs" dxfId="3758" priority="7779" operator="equal">
      <formula>"OPORTUNIDADE"</formula>
    </cfRule>
  </conditionalFormatting>
  <conditionalFormatting sqref="Y150">
    <cfRule type="cellIs" dxfId="3757" priority="7777" operator="equal">
      <formula>"NÃO"</formula>
    </cfRule>
    <cfRule type="cellIs" dxfId="3756" priority="7778" operator="equal">
      <formula>"SIM"</formula>
    </cfRule>
  </conditionalFormatting>
  <conditionalFormatting sqref="Y150">
    <cfRule type="cellIs" dxfId="3755" priority="7776" operator="equal">
      <formula>"OPORTUNIDADE"</formula>
    </cfRule>
  </conditionalFormatting>
  <conditionalFormatting sqref="Y150">
    <cfRule type="cellIs" dxfId="3754" priority="7774" operator="equal">
      <formula>"NÃO"</formula>
    </cfRule>
    <cfRule type="cellIs" dxfId="3753" priority="7775" operator="equal">
      <formula>"SIM"</formula>
    </cfRule>
  </conditionalFormatting>
  <conditionalFormatting sqref="Y150">
    <cfRule type="cellIs" dxfId="3752" priority="7773" operator="equal">
      <formula>"OPORTUNIDADE"</formula>
    </cfRule>
  </conditionalFormatting>
  <conditionalFormatting sqref="Y150">
    <cfRule type="cellIs" dxfId="3751" priority="7771" operator="equal">
      <formula>"NÃO"</formula>
    </cfRule>
    <cfRule type="cellIs" dxfId="3750" priority="7772" operator="equal">
      <formula>"SIM"</formula>
    </cfRule>
  </conditionalFormatting>
  <conditionalFormatting sqref="Y150">
    <cfRule type="cellIs" dxfId="3749" priority="7770" operator="equal">
      <formula>"OPORTUNIDADE"</formula>
    </cfRule>
  </conditionalFormatting>
  <conditionalFormatting sqref="Y150">
    <cfRule type="cellIs" dxfId="3748" priority="7768" operator="equal">
      <formula>"NÃO"</formula>
    </cfRule>
    <cfRule type="cellIs" dxfId="3747" priority="7769" operator="equal">
      <formula>"SIM"</formula>
    </cfRule>
  </conditionalFormatting>
  <conditionalFormatting sqref="Y150">
    <cfRule type="cellIs" dxfId="3746" priority="7767" operator="equal">
      <formula>"OPORTUNIDADE"</formula>
    </cfRule>
  </conditionalFormatting>
  <conditionalFormatting sqref="Y150">
    <cfRule type="cellIs" dxfId="3745" priority="7765" operator="equal">
      <formula>"NÃO"</formula>
    </cfRule>
    <cfRule type="cellIs" dxfId="3744" priority="7766" operator="equal">
      <formula>"SIM"</formula>
    </cfRule>
  </conditionalFormatting>
  <conditionalFormatting sqref="Y150">
    <cfRule type="cellIs" dxfId="3743" priority="7764" operator="equal">
      <formula>"OPORTUNIDADE"</formula>
    </cfRule>
  </conditionalFormatting>
  <conditionalFormatting sqref="Y150">
    <cfRule type="cellIs" dxfId="3742" priority="7762" operator="equal">
      <formula>"NÃO"</formula>
    </cfRule>
    <cfRule type="cellIs" dxfId="3741" priority="7763" operator="equal">
      <formula>"SIM"</formula>
    </cfRule>
  </conditionalFormatting>
  <conditionalFormatting sqref="Y150">
    <cfRule type="cellIs" dxfId="3740" priority="7761" operator="equal">
      <formula>"OPORTUNIDADE"</formula>
    </cfRule>
  </conditionalFormatting>
  <conditionalFormatting sqref="Y150">
    <cfRule type="cellIs" dxfId="3739" priority="7759" operator="equal">
      <formula>"NÃO"</formula>
    </cfRule>
    <cfRule type="cellIs" dxfId="3738" priority="7760" operator="equal">
      <formula>"SIM"</formula>
    </cfRule>
  </conditionalFormatting>
  <conditionalFormatting sqref="Y150">
    <cfRule type="cellIs" dxfId="3737" priority="7758" operator="equal">
      <formula>"OPORTUNIDADE"</formula>
    </cfRule>
  </conditionalFormatting>
  <conditionalFormatting sqref="Y150">
    <cfRule type="cellIs" dxfId="3736" priority="7756" operator="equal">
      <formula>"NÃO"</formula>
    </cfRule>
    <cfRule type="cellIs" dxfId="3735" priority="7757" operator="equal">
      <formula>"SIM"</formula>
    </cfRule>
  </conditionalFormatting>
  <conditionalFormatting sqref="Y150">
    <cfRule type="cellIs" dxfId="3734" priority="7755" operator="equal">
      <formula>"OPORTUNIDADE"</formula>
    </cfRule>
  </conditionalFormatting>
  <conditionalFormatting sqref="Y150">
    <cfRule type="cellIs" dxfId="3733" priority="7753" operator="equal">
      <formula>"NÃO"</formula>
    </cfRule>
    <cfRule type="cellIs" dxfId="3732" priority="7754" operator="equal">
      <formula>"SIM"</formula>
    </cfRule>
  </conditionalFormatting>
  <conditionalFormatting sqref="Z150">
    <cfRule type="cellIs" dxfId="3731" priority="7752" operator="equal">
      <formula>"OPORTUNIDADE"</formula>
    </cfRule>
  </conditionalFormatting>
  <conditionalFormatting sqref="Z150">
    <cfRule type="cellIs" dxfId="3730" priority="7750" operator="equal">
      <formula>"NÃO"</formula>
    </cfRule>
    <cfRule type="cellIs" dxfId="3729" priority="7751" operator="equal">
      <formula>"SIM"</formula>
    </cfRule>
  </conditionalFormatting>
  <conditionalFormatting sqref="Z150">
    <cfRule type="cellIs" dxfId="3728" priority="7749" operator="equal">
      <formula>"OPORTUNIDADE"</formula>
    </cfRule>
  </conditionalFormatting>
  <conditionalFormatting sqref="Z150">
    <cfRule type="cellIs" dxfId="3727" priority="7747" operator="equal">
      <formula>"NÃO"</formula>
    </cfRule>
    <cfRule type="cellIs" dxfId="3726" priority="7748" operator="equal">
      <formula>"SIM"</formula>
    </cfRule>
  </conditionalFormatting>
  <conditionalFormatting sqref="Y150">
    <cfRule type="cellIs" dxfId="3725" priority="7746" operator="equal">
      <formula>"OPORTUNIDADE"</formula>
    </cfRule>
  </conditionalFormatting>
  <conditionalFormatting sqref="Y150">
    <cfRule type="cellIs" dxfId="3724" priority="7744" operator="equal">
      <formula>"NÃO"</formula>
    </cfRule>
    <cfRule type="cellIs" dxfId="3723" priority="7745" operator="equal">
      <formula>"SIM"</formula>
    </cfRule>
  </conditionalFormatting>
  <conditionalFormatting sqref="Y150">
    <cfRule type="cellIs" dxfId="3722" priority="7743" operator="equal">
      <formula>"OPORTUNIDADE"</formula>
    </cfRule>
  </conditionalFormatting>
  <conditionalFormatting sqref="Y150">
    <cfRule type="cellIs" dxfId="3721" priority="7741" operator="equal">
      <formula>"NÃO"</formula>
    </cfRule>
    <cfRule type="cellIs" dxfId="3720" priority="7742" operator="equal">
      <formula>"SIM"</formula>
    </cfRule>
  </conditionalFormatting>
  <conditionalFormatting sqref="Z150">
    <cfRule type="cellIs" dxfId="3719" priority="7740" operator="equal">
      <formula>"OPORTUNIDADE"</formula>
    </cfRule>
  </conditionalFormatting>
  <conditionalFormatting sqref="Z150">
    <cfRule type="cellIs" dxfId="3718" priority="7738" operator="equal">
      <formula>"NÃO"</formula>
    </cfRule>
    <cfRule type="cellIs" dxfId="3717" priority="7739" operator="equal">
      <formula>"SIM"</formula>
    </cfRule>
  </conditionalFormatting>
  <conditionalFormatting sqref="Z150">
    <cfRule type="cellIs" dxfId="3716" priority="7737" operator="equal">
      <formula>"OPORTUNIDADE"</formula>
    </cfRule>
  </conditionalFormatting>
  <conditionalFormatting sqref="Z150">
    <cfRule type="cellIs" dxfId="3715" priority="7735" operator="equal">
      <formula>"NÃO"</formula>
    </cfRule>
    <cfRule type="cellIs" dxfId="3714" priority="7736" operator="equal">
      <formula>"SIM"</formula>
    </cfRule>
  </conditionalFormatting>
  <conditionalFormatting sqref="Z150">
    <cfRule type="cellIs" dxfId="3713" priority="7734" operator="equal">
      <formula>"OPORTUNIDADE"</formula>
    </cfRule>
  </conditionalFormatting>
  <conditionalFormatting sqref="Z150">
    <cfRule type="cellIs" dxfId="3712" priority="7732" operator="equal">
      <formula>"NÃO"</formula>
    </cfRule>
    <cfRule type="cellIs" dxfId="3711" priority="7733" operator="equal">
      <formula>"SIM"</formula>
    </cfRule>
  </conditionalFormatting>
  <conditionalFormatting sqref="Z150">
    <cfRule type="cellIs" dxfId="3710" priority="7731" operator="equal">
      <formula>"OPORTUNIDADE"</formula>
    </cfRule>
  </conditionalFormatting>
  <conditionalFormatting sqref="Z150">
    <cfRule type="cellIs" dxfId="3709" priority="7729" operator="equal">
      <formula>"NÃO"</formula>
    </cfRule>
    <cfRule type="cellIs" dxfId="3708" priority="7730" operator="equal">
      <formula>"SIM"</formula>
    </cfRule>
  </conditionalFormatting>
  <conditionalFormatting sqref="Y150">
    <cfRule type="cellIs" dxfId="3707" priority="7728" operator="equal">
      <formula>"OPORTUNIDADE"</formula>
    </cfRule>
  </conditionalFormatting>
  <conditionalFormatting sqref="Y150">
    <cfRule type="cellIs" dxfId="3706" priority="7726" operator="equal">
      <formula>"NÃO"</formula>
    </cfRule>
    <cfRule type="cellIs" dxfId="3705" priority="7727" operator="equal">
      <formula>"SIM"</formula>
    </cfRule>
  </conditionalFormatting>
  <conditionalFormatting sqref="Y150">
    <cfRule type="cellIs" dxfId="3704" priority="7725" operator="equal">
      <formula>"OPORTUNIDADE"</formula>
    </cfRule>
  </conditionalFormatting>
  <conditionalFormatting sqref="Y150">
    <cfRule type="cellIs" dxfId="3703" priority="7723" operator="equal">
      <formula>"NÃO"</formula>
    </cfRule>
    <cfRule type="cellIs" dxfId="3702" priority="7724" operator="equal">
      <formula>"SIM"</formula>
    </cfRule>
  </conditionalFormatting>
  <conditionalFormatting sqref="Y150">
    <cfRule type="cellIs" dxfId="3701" priority="7722" operator="equal">
      <formula>"OPORTUNIDADE"</formula>
    </cfRule>
  </conditionalFormatting>
  <conditionalFormatting sqref="Y150">
    <cfRule type="cellIs" dxfId="3700" priority="7720" operator="equal">
      <formula>"NÃO"</formula>
    </cfRule>
    <cfRule type="cellIs" dxfId="3699" priority="7721" operator="equal">
      <formula>"SIM"</formula>
    </cfRule>
  </conditionalFormatting>
  <conditionalFormatting sqref="Y150">
    <cfRule type="cellIs" dxfId="3698" priority="7719" operator="equal">
      <formula>"OPORTUNIDADE"</formula>
    </cfRule>
  </conditionalFormatting>
  <conditionalFormatting sqref="Y150">
    <cfRule type="cellIs" dxfId="3697" priority="7717" operator="equal">
      <formula>"NÃO"</formula>
    </cfRule>
    <cfRule type="cellIs" dxfId="3696" priority="7718" operator="equal">
      <formula>"SIM"</formula>
    </cfRule>
  </conditionalFormatting>
  <conditionalFormatting sqref="Y150">
    <cfRule type="cellIs" dxfId="3695" priority="7716" operator="equal">
      <formula>"OPORTUNIDADE"</formula>
    </cfRule>
  </conditionalFormatting>
  <conditionalFormatting sqref="Y150">
    <cfRule type="cellIs" dxfId="3694" priority="7714" operator="equal">
      <formula>"NÃO"</formula>
    </cfRule>
    <cfRule type="cellIs" dxfId="3693" priority="7715" operator="equal">
      <formula>"SIM"</formula>
    </cfRule>
  </conditionalFormatting>
  <conditionalFormatting sqref="Y150">
    <cfRule type="cellIs" dxfId="3692" priority="7713" operator="equal">
      <formula>"OPORTUNIDADE"</formula>
    </cfRule>
  </conditionalFormatting>
  <conditionalFormatting sqref="Y150">
    <cfRule type="cellIs" dxfId="3691" priority="7711" operator="equal">
      <formula>"NÃO"</formula>
    </cfRule>
    <cfRule type="cellIs" dxfId="3690" priority="7712" operator="equal">
      <formula>"SIM"</formula>
    </cfRule>
  </conditionalFormatting>
  <conditionalFormatting sqref="Y154:Y156">
    <cfRule type="cellIs" dxfId="3689" priority="7710" operator="equal">
      <formula>"OPORTUNIDADE"</formula>
    </cfRule>
  </conditionalFormatting>
  <conditionalFormatting sqref="Y154:Y156">
    <cfRule type="cellIs" dxfId="3688" priority="7708" operator="equal">
      <formula>"NÃO"</formula>
    </cfRule>
    <cfRule type="cellIs" dxfId="3687" priority="7709" operator="equal">
      <formula>"SIM"</formula>
    </cfRule>
  </conditionalFormatting>
  <conditionalFormatting sqref="Y154:Y156">
    <cfRule type="cellIs" dxfId="3686" priority="7707" operator="equal">
      <formula>"OPORTUNIDADE"</formula>
    </cfRule>
  </conditionalFormatting>
  <conditionalFormatting sqref="Y154:Y156">
    <cfRule type="cellIs" dxfId="3685" priority="7705" operator="equal">
      <formula>"NÃO"</formula>
    </cfRule>
    <cfRule type="cellIs" dxfId="3684" priority="7706" operator="equal">
      <formula>"SIM"</formula>
    </cfRule>
  </conditionalFormatting>
  <conditionalFormatting sqref="Y154:Y156">
    <cfRule type="cellIs" dxfId="3683" priority="7704" operator="equal">
      <formula>"OPORTUNIDADE"</formula>
    </cfRule>
  </conditionalFormatting>
  <conditionalFormatting sqref="Y154:Y156">
    <cfRule type="cellIs" dxfId="3682" priority="7702" operator="equal">
      <formula>"NÃO"</formula>
    </cfRule>
    <cfRule type="cellIs" dxfId="3681" priority="7703" operator="equal">
      <formula>"SIM"</formula>
    </cfRule>
  </conditionalFormatting>
  <conditionalFormatting sqref="Y154:Y156">
    <cfRule type="cellIs" dxfId="3680" priority="7701" operator="equal">
      <formula>"OPORTUNIDADE"</formula>
    </cfRule>
  </conditionalFormatting>
  <conditionalFormatting sqref="Y154:Y156">
    <cfRule type="cellIs" dxfId="3679" priority="7699" operator="equal">
      <formula>"NÃO"</formula>
    </cfRule>
    <cfRule type="cellIs" dxfId="3678" priority="7700" operator="equal">
      <formula>"SIM"</formula>
    </cfRule>
  </conditionalFormatting>
  <conditionalFormatting sqref="Y154:Y156">
    <cfRule type="cellIs" dxfId="3677" priority="7698" operator="equal">
      <formula>"OPORTUNIDADE"</formula>
    </cfRule>
  </conditionalFormatting>
  <conditionalFormatting sqref="Y154:Y156">
    <cfRule type="cellIs" dxfId="3676" priority="7696" operator="equal">
      <formula>"NÃO"</formula>
    </cfRule>
    <cfRule type="cellIs" dxfId="3675" priority="7697" operator="equal">
      <formula>"SIM"</formula>
    </cfRule>
  </conditionalFormatting>
  <conditionalFormatting sqref="Y154:Y156">
    <cfRule type="cellIs" dxfId="3674" priority="7695" operator="equal">
      <formula>"OPORTUNIDADE"</formula>
    </cfRule>
  </conditionalFormatting>
  <conditionalFormatting sqref="Y154:Y156">
    <cfRule type="cellIs" dxfId="3673" priority="7693" operator="equal">
      <formula>"NÃO"</formula>
    </cfRule>
    <cfRule type="cellIs" dxfId="3672" priority="7694" operator="equal">
      <formula>"SIM"</formula>
    </cfRule>
  </conditionalFormatting>
  <conditionalFormatting sqref="Y154:Y156">
    <cfRule type="cellIs" dxfId="3671" priority="7692" operator="equal">
      <formula>"OPORTUNIDADE"</formula>
    </cfRule>
  </conditionalFormatting>
  <conditionalFormatting sqref="Y154:Y156">
    <cfRule type="cellIs" dxfId="3670" priority="7690" operator="equal">
      <formula>"NÃO"</formula>
    </cfRule>
    <cfRule type="cellIs" dxfId="3669" priority="7691" operator="equal">
      <formula>"SIM"</formula>
    </cfRule>
  </conditionalFormatting>
  <conditionalFormatting sqref="Y154:Y156">
    <cfRule type="cellIs" dxfId="3668" priority="7689" operator="equal">
      <formula>"OPORTUNIDADE"</formula>
    </cfRule>
  </conditionalFormatting>
  <conditionalFormatting sqref="Y154:Y156">
    <cfRule type="cellIs" dxfId="3667" priority="7687" operator="equal">
      <formula>"NÃO"</formula>
    </cfRule>
    <cfRule type="cellIs" dxfId="3666" priority="7688" operator="equal">
      <formula>"SIM"</formula>
    </cfRule>
  </conditionalFormatting>
  <conditionalFormatting sqref="Y154:Y156">
    <cfRule type="cellIs" dxfId="3665" priority="7686" operator="equal">
      <formula>"OPORTUNIDADE"</formula>
    </cfRule>
  </conditionalFormatting>
  <conditionalFormatting sqref="Y154:Y156">
    <cfRule type="cellIs" dxfId="3664" priority="7684" operator="equal">
      <formula>"NÃO"</formula>
    </cfRule>
    <cfRule type="cellIs" dxfId="3663" priority="7685" operator="equal">
      <formula>"SIM"</formula>
    </cfRule>
  </conditionalFormatting>
  <conditionalFormatting sqref="Y154:Y156">
    <cfRule type="cellIs" dxfId="3662" priority="7683" operator="equal">
      <formula>"OPORTUNIDADE"</formula>
    </cfRule>
  </conditionalFormatting>
  <conditionalFormatting sqref="Y154:Y156">
    <cfRule type="cellIs" dxfId="3661" priority="7681" operator="equal">
      <formula>"NÃO"</formula>
    </cfRule>
    <cfRule type="cellIs" dxfId="3660" priority="7682" operator="equal">
      <formula>"SIM"</formula>
    </cfRule>
  </conditionalFormatting>
  <conditionalFormatting sqref="Y154:Y156">
    <cfRule type="cellIs" dxfId="3659" priority="7680" operator="equal">
      <formula>"OPORTUNIDADE"</formula>
    </cfRule>
  </conditionalFormatting>
  <conditionalFormatting sqref="Y154:Y156">
    <cfRule type="cellIs" dxfId="3658" priority="7678" operator="equal">
      <formula>"NÃO"</formula>
    </cfRule>
    <cfRule type="cellIs" dxfId="3657" priority="7679" operator="equal">
      <formula>"SIM"</formula>
    </cfRule>
  </conditionalFormatting>
  <conditionalFormatting sqref="Z154">
    <cfRule type="cellIs" dxfId="3656" priority="7677" operator="equal">
      <formula>"OPORTUNIDADE"</formula>
    </cfRule>
  </conditionalFormatting>
  <conditionalFormatting sqref="Z154">
    <cfRule type="cellIs" dxfId="3655" priority="7675" operator="equal">
      <formula>"NÃO"</formula>
    </cfRule>
    <cfRule type="cellIs" dxfId="3654" priority="7676" operator="equal">
      <formula>"SIM"</formula>
    </cfRule>
  </conditionalFormatting>
  <conditionalFormatting sqref="Y154:Y156">
    <cfRule type="cellIs" dxfId="3653" priority="7674" operator="equal">
      <formula>"OPORTUNIDADE"</formula>
    </cfRule>
  </conditionalFormatting>
  <conditionalFormatting sqref="Y154:Y156">
    <cfRule type="cellIs" dxfId="3652" priority="7672" operator="equal">
      <formula>"NÃO"</formula>
    </cfRule>
    <cfRule type="cellIs" dxfId="3651" priority="7673" operator="equal">
      <formula>"SIM"</formula>
    </cfRule>
  </conditionalFormatting>
  <conditionalFormatting sqref="Y154:Y156">
    <cfRule type="cellIs" dxfId="3650" priority="7671" operator="equal">
      <formula>"OPORTUNIDADE"</formula>
    </cfRule>
  </conditionalFormatting>
  <conditionalFormatting sqref="Y154:Y156">
    <cfRule type="cellIs" dxfId="3649" priority="7669" operator="equal">
      <formula>"NÃO"</formula>
    </cfRule>
    <cfRule type="cellIs" dxfId="3648" priority="7670" operator="equal">
      <formula>"SIM"</formula>
    </cfRule>
  </conditionalFormatting>
  <conditionalFormatting sqref="Y154:Y156">
    <cfRule type="cellIs" dxfId="3647" priority="7668" operator="equal">
      <formula>"OPORTUNIDADE"</formula>
    </cfRule>
  </conditionalFormatting>
  <conditionalFormatting sqref="Y154:Y156">
    <cfRule type="cellIs" dxfId="3646" priority="7666" operator="equal">
      <formula>"NÃO"</formula>
    </cfRule>
    <cfRule type="cellIs" dxfId="3645" priority="7667" operator="equal">
      <formula>"SIM"</formula>
    </cfRule>
  </conditionalFormatting>
  <conditionalFormatting sqref="Y154:Y156">
    <cfRule type="cellIs" dxfId="3644" priority="7665" operator="equal">
      <formula>"OPORTUNIDADE"</formula>
    </cfRule>
  </conditionalFormatting>
  <conditionalFormatting sqref="Y154:Y156">
    <cfRule type="cellIs" dxfId="3643" priority="7663" operator="equal">
      <formula>"NÃO"</formula>
    </cfRule>
    <cfRule type="cellIs" dxfId="3642" priority="7664" operator="equal">
      <formula>"SIM"</formula>
    </cfRule>
  </conditionalFormatting>
  <conditionalFormatting sqref="Y154:Y156">
    <cfRule type="cellIs" dxfId="3641" priority="7662" operator="equal">
      <formula>"OPORTUNIDADE"</formula>
    </cfRule>
  </conditionalFormatting>
  <conditionalFormatting sqref="Y154:Y156">
    <cfRule type="cellIs" dxfId="3640" priority="7660" operator="equal">
      <formula>"NÃO"</formula>
    </cfRule>
    <cfRule type="cellIs" dxfId="3639" priority="7661" operator="equal">
      <formula>"SIM"</formula>
    </cfRule>
  </conditionalFormatting>
  <conditionalFormatting sqref="Y154:Y156">
    <cfRule type="cellIs" dxfId="3638" priority="7659" operator="equal">
      <formula>"OPORTUNIDADE"</formula>
    </cfRule>
  </conditionalFormatting>
  <conditionalFormatting sqref="Y154:Y156">
    <cfRule type="cellIs" dxfId="3637" priority="7657" operator="equal">
      <formula>"NÃO"</formula>
    </cfRule>
    <cfRule type="cellIs" dxfId="3636" priority="7658" operator="equal">
      <formula>"SIM"</formula>
    </cfRule>
  </conditionalFormatting>
  <conditionalFormatting sqref="Y155">
    <cfRule type="cellIs" dxfId="3635" priority="7656" operator="equal">
      <formula>"OPORTUNIDADE"</formula>
    </cfRule>
  </conditionalFormatting>
  <conditionalFormatting sqref="Y155">
    <cfRule type="cellIs" dxfId="3634" priority="7654" operator="equal">
      <formula>"NÃO"</formula>
    </cfRule>
    <cfRule type="cellIs" dxfId="3633" priority="7655" operator="equal">
      <formula>"SIM"</formula>
    </cfRule>
  </conditionalFormatting>
  <conditionalFormatting sqref="Y155">
    <cfRule type="cellIs" dxfId="3632" priority="7653" operator="equal">
      <formula>"OPORTUNIDADE"</formula>
    </cfRule>
  </conditionalFormatting>
  <conditionalFormatting sqref="Y155">
    <cfRule type="cellIs" dxfId="3631" priority="7651" operator="equal">
      <formula>"NÃO"</formula>
    </cfRule>
    <cfRule type="cellIs" dxfId="3630" priority="7652" operator="equal">
      <formula>"SIM"</formula>
    </cfRule>
  </conditionalFormatting>
  <conditionalFormatting sqref="Y155">
    <cfRule type="cellIs" dxfId="3629" priority="7650" operator="equal">
      <formula>"OPORTUNIDADE"</formula>
    </cfRule>
  </conditionalFormatting>
  <conditionalFormatting sqref="Y155">
    <cfRule type="cellIs" dxfId="3628" priority="7648" operator="equal">
      <formula>"NÃO"</formula>
    </cfRule>
    <cfRule type="cellIs" dxfId="3627" priority="7649" operator="equal">
      <formula>"SIM"</formula>
    </cfRule>
  </conditionalFormatting>
  <conditionalFormatting sqref="Y155">
    <cfRule type="cellIs" dxfId="3626" priority="7647" operator="equal">
      <formula>"OPORTUNIDADE"</formula>
    </cfRule>
  </conditionalFormatting>
  <conditionalFormatting sqref="Y155">
    <cfRule type="cellIs" dxfId="3625" priority="7645" operator="equal">
      <formula>"NÃO"</formula>
    </cfRule>
    <cfRule type="cellIs" dxfId="3624" priority="7646" operator="equal">
      <formula>"SIM"</formula>
    </cfRule>
  </conditionalFormatting>
  <conditionalFormatting sqref="Y155">
    <cfRule type="cellIs" dxfId="3623" priority="7644" operator="equal">
      <formula>"OPORTUNIDADE"</formula>
    </cfRule>
  </conditionalFormatting>
  <conditionalFormatting sqref="Y155">
    <cfRule type="cellIs" dxfId="3622" priority="7642" operator="equal">
      <formula>"NÃO"</formula>
    </cfRule>
    <cfRule type="cellIs" dxfId="3621" priority="7643" operator="equal">
      <formula>"SIM"</formula>
    </cfRule>
  </conditionalFormatting>
  <conditionalFormatting sqref="Y155">
    <cfRule type="cellIs" dxfId="3620" priority="7641" operator="equal">
      <formula>"OPORTUNIDADE"</formula>
    </cfRule>
  </conditionalFormatting>
  <conditionalFormatting sqref="Y155">
    <cfRule type="cellIs" dxfId="3619" priority="7639" operator="equal">
      <formula>"NÃO"</formula>
    </cfRule>
    <cfRule type="cellIs" dxfId="3618" priority="7640" operator="equal">
      <formula>"SIM"</formula>
    </cfRule>
  </conditionalFormatting>
  <conditionalFormatting sqref="Y155">
    <cfRule type="cellIs" dxfId="3617" priority="7638" operator="equal">
      <formula>"OPORTUNIDADE"</formula>
    </cfRule>
  </conditionalFormatting>
  <conditionalFormatting sqref="Y155">
    <cfRule type="cellIs" dxfId="3616" priority="7636" operator="equal">
      <formula>"NÃO"</formula>
    </cfRule>
    <cfRule type="cellIs" dxfId="3615" priority="7637" operator="equal">
      <formula>"SIM"</formula>
    </cfRule>
  </conditionalFormatting>
  <conditionalFormatting sqref="Y155">
    <cfRule type="cellIs" dxfId="3614" priority="7635" operator="equal">
      <formula>"OPORTUNIDADE"</formula>
    </cfRule>
  </conditionalFormatting>
  <conditionalFormatting sqref="Y155">
    <cfRule type="cellIs" dxfId="3613" priority="7633" operator="equal">
      <formula>"NÃO"</formula>
    </cfRule>
    <cfRule type="cellIs" dxfId="3612" priority="7634" operator="equal">
      <formula>"SIM"</formula>
    </cfRule>
  </conditionalFormatting>
  <conditionalFormatting sqref="Y155">
    <cfRule type="cellIs" dxfId="3611" priority="7632" operator="equal">
      <formula>"OPORTUNIDADE"</formula>
    </cfRule>
  </conditionalFormatting>
  <conditionalFormatting sqref="Y155">
    <cfRule type="cellIs" dxfId="3610" priority="7630" operator="equal">
      <formula>"NÃO"</formula>
    </cfRule>
    <cfRule type="cellIs" dxfId="3609" priority="7631" operator="equal">
      <formula>"SIM"</formula>
    </cfRule>
  </conditionalFormatting>
  <conditionalFormatting sqref="Y155">
    <cfRule type="cellIs" dxfId="3608" priority="7629" operator="equal">
      <formula>"OPORTUNIDADE"</formula>
    </cfRule>
  </conditionalFormatting>
  <conditionalFormatting sqref="Y155">
    <cfRule type="cellIs" dxfId="3607" priority="7627" operator="equal">
      <formula>"NÃO"</formula>
    </cfRule>
    <cfRule type="cellIs" dxfId="3606" priority="7628" operator="equal">
      <formula>"SIM"</formula>
    </cfRule>
  </conditionalFormatting>
  <conditionalFormatting sqref="Y155">
    <cfRule type="cellIs" dxfId="3605" priority="7626" operator="equal">
      <formula>"OPORTUNIDADE"</formula>
    </cfRule>
  </conditionalFormatting>
  <conditionalFormatting sqref="Y155">
    <cfRule type="cellIs" dxfId="3604" priority="7624" operator="equal">
      <formula>"NÃO"</formula>
    </cfRule>
    <cfRule type="cellIs" dxfId="3603" priority="7625" operator="equal">
      <formula>"SIM"</formula>
    </cfRule>
  </conditionalFormatting>
  <conditionalFormatting sqref="Y155">
    <cfRule type="cellIs" dxfId="3602" priority="7623" operator="equal">
      <formula>"OPORTUNIDADE"</formula>
    </cfRule>
  </conditionalFormatting>
  <conditionalFormatting sqref="Y155">
    <cfRule type="cellIs" dxfId="3601" priority="7621" operator="equal">
      <formula>"NÃO"</formula>
    </cfRule>
    <cfRule type="cellIs" dxfId="3600" priority="7622" operator="equal">
      <formula>"SIM"</formula>
    </cfRule>
  </conditionalFormatting>
  <conditionalFormatting sqref="Y155">
    <cfRule type="cellIs" dxfId="3599" priority="7620" operator="equal">
      <formula>"OPORTUNIDADE"</formula>
    </cfRule>
  </conditionalFormatting>
  <conditionalFormatting sqref="Y155">
    <cfRule type="cellIs" dxfId="3598" priority="7618" operator="equal">
      <formula>"NÃO"</formula>
    </cfRule>
    <cfRule type="cellIs" dxfId="3597" priority="7619" operator="equal">
      <formula>"SIM"</formula>
    </cfRule>
  </conditionalFormatting>
  <conditionalFormatting sqref="Y155">
    <cfRule type="cellIs" dxfId="3596" priority="7617" operator="equal">
      <formula>"OPORTUNIDADE"</formula>
    </cfRule>
  </conditionalFormatting>
  <conditionalFormatting sqref="Y155">
    <cfRule type="cellIs" dxfId="3595" priority="7615" operator="equal">
      <formula>"NÃO"</formula>
    </cfRule>
    <cfRule type="cellIs" dxfId="3594" priority="7616" operator="equal">
      <formula>"SIM"</formula>
    </cfRule>
  </conditionalFormatting>
  <conditionalFormatting sqref="Y155">
    <cfRule type="cellIs" dxfId="3593" priority="7614" operator="equal">
      <formula>"OPORTUNIDADE"</formula>
    </cfRule>
  </conditionalFormatting>
  <conditionalFormatting sqref="Y155">
    <cfRule type="cellIs" dxfId="3592" priority="7612" operator="equal">
      <formula>"NÃO"</formula>
    </cfRule>
    <cfRule type="cellIs" dxfId="3591" priority="7613" operator="equal">
      <formula>"SIM"</formula>
    </cfRule>
  </conditionalFormatting>
  <conditionalFormatting sqref="Y155">
    <cfRule type="cellIs" dxfId="3590" priority="7611" operator="equal">
      <formula>"OPORTUNIDADE"</formula>
    </cfRule>
  </conditionalFormatting>
  <conditionalFormatting sqref="Y155">
    <cfRule type="cellIs" dxfId="3589" priority="7609" operator="equal">
      <formula>"NÃO"</formula>
    </cfRule>
    <cfRule type="cellIs" dxfId="3588" priority="7610" operator="equal">
      <formula>"SIM"</formula>
    </cfRule>
  </conditionalFormatting>
  <conditionalFormatting sqref="Y155">
    <cfRule type="cellIs" dxfId="3587" priority="7608" operator="equal">
      <formula>"OPORTUNIDADE"</formula>
    </cfRule>
  </conditionalFormatting>
  <conditionalFormatting sqref="Y155">
    <cfRule type="cellIs" dxfId="3586" priority="7606" operator="equal">
      <formula>"NÃO"</formula>
    </cfRule>
    <cfRule type="cellIs" dxfId="3585" priority="7607" operator="equal">
      <formula>"SIM"</formula>
    </cfRule>
  </conditionalFormatting>
  <conditionalFormatting sqref="Y155">
    <cfRule type="cellIs" dxfId="3584" priority="7605" operator="equal">
      <formula>"OPORTUNIDADE"</formula>
    </cfRule>
  </conditionalFormatting>
  <conditionalFormatting sqref="Y155">
    <cfRule type="cellIs" dxfId="3583" priority="7603" operator="equal">
      <formula>"NÃO"</formula>
    </cfRule>
    <cfRule type="cellIs" dxfId="3582" priority="7604" operator="equal">
      <formula>"SIM"</formula>
    </cfRule>
  </conditionalFormatting>
  <conditionalFormatting sqref="Y155">
    <cfRule type="cellIs" dxfId="3581" priority="7602" operator="equal">
      <formula>"OPORTUNIDADE"</formula>
    </cfRule>
  </conditionalFormatting>
  <conditionalFormatting sqref="Y155">
    <cfRule type="cellIs" dxfId="3580" priority="7600" operator="equal">
      <formula>"NÃO"</formula>
    </cfRule>
    <cfRule type="cellIs" dxfId="3579" priority="7601" operator="equal">
      <formula>"SIM"</formula>
    </cfRule>
  </conditionalFormatting>
  <conditionalFormatting sqref="Y155">
    <cfRule type="cellIs" dxfId="3578" priority="7599" operator="equal">
      <formula>"OPORTUNIDADE"</formula>
    </cfRule>
  </conditionalFormatting>
  <conditionalFormatting sqref="Y155">
    <cfRule type="cellIs" dxfId="3577" priority="7597" operator="equal">
      <formula>"NÃO"</formula>
    </cfRule>
    <cfRule type="cellIs" dxfId="3576" priority="7598" operator="equal">
      <formula>"SIM"</formula>
    </cfRule>
  </conditionalFormatting>
  <conditionalFormatting sqref="Y155">
    <cfRule type="cellIs" dxfId="3575" priority="7596" operator="equal">
      <formula>"OPORTUNIDADE"</formula>
    </cfRule>
  </conditionalFormatting>
  <conditionalFormatting sqref="Y155">
    <cfRule type="cellIs" dxfId="3574" priority="7594" operator="equal">
      <formula>"NÃO"</formula>
    </cfRule>
    <cfRule type="cellIs" dxfId="3573" priority="7595" operator="equal">
      <formula>"SIM"</formula>
    </cfRule>
  </conditionalFormatting>
  <conditionalFormatting sqref="Y155">
    <cfRule type="cellIs" dxfId="3572" priority="7593" operator="equal">
      <formula>"OPORTUNIDADE"</formula>
    </cfRule>
  </conditionalFormatting>
  <conditionalFormatting sqref="Y155">
    <cfRule type="cellIs" dxfId="3571" priority="7591" operator="equal">
      <formula>"NÃO"</formula>
    </cfRule>
    <cfRule type="cellIs" dxfId="3570" priority="7592" operator="equal">
      <formula>"SIM"</formula>
    </cfRule>
  </conditionalFormatting>
  <conditionalFormatting sqref="Y155">
    <cfRule type="cellIs" dxfId="3569" priority="7590" operator="equal">
      <formula>"OPORTUNIDADE"</formula>
    </cfRule>
  </conditionalFormatting>
  <conditionalFormatting sqref="Y155">
    <cfRule type="cellIs" dxfId="3568" priority="7588" operator="equal">
      <formula>"NÃO"</formula>
    </cfRule>
    <cfRule type="cellIs" dxfId="3567" priority="7589" operator="equal">
      <formula>"SIM"</formula>
    </cfRule>
  </conditionalFormatting>
  <conditionalFormatting sqref="Y155">
    <cfRule type="cellIs" dxfId="3566" priority="7587" operator="equal">
      <formula>"OPORTUNIDADE"</formula>
    </cfRule>
  </conditionalFormatting>
  <conditionalFormatting sqref="Y155">
    <cfRule type="cellIs" dxfId="3565" priority="7585" operator="equal">
      <formula>"NÃO"</formula>
    </cfRule>
    <cfRule type="cellIs" dxfId="3564" priority="7586" operator="equal">
      <formula>"SIM"</formula>
    </cfRule>
  </conditionalFormatting>
  <conditionalFormatting sqref="Y155">
    <cfRule type="cellIs" dxfId="3563" priority="7584" operator="equal">
      <formula>"OPORTUNIDADE"</formula>
    </cfRule>
  </conditionalFormatting>
  <conditionalFormatting sqref="Y155">
    <cfRule type="cellIs" dxfId="3562" priority="7582" operator="equal">
      <formula>"NÃO"</formula>
    </cfRule>
    <cfRule type="cellIs" dxfId="3561" priority="7583" operator="equal">
      <formula>"SIM"</formula>
    </cfRule>
  </conditionalFormatting>
  <conditionalFormatting sqref="Y155">
    <cfRule type="cellIs" dxfId="3560" priority="7581" operator="equal">
      <formula>"OPORTUNIDADE"</formula>
    </cfRule>
  </conditionalFormatting>
  <conditionalFormatting sqref="Y155">
    <cfRule type="cellIs" dxfId="3559" priority="7579" operator="equal">
      <formula>"NÃO"</formula>
    </cfRule>
    <cfRule type="cellIs" dxfId="3558" priority="7580" operator="equal">
      <formula>"SIM"</formula>
    </cfRule>
  </conditionalFormatting>
  <conditionalFormatting sqref="Y155">
    <cfRule type="cellIs" dxfId="3557" priority="7578" operator="equal">
      <formula>"OPORTUNIDADE"</formula>
    </cfRule>
  </conditionalFormatting>
  <conditionalFormatting sqref="Y155">
    <cfRule type="cellIs" dxfId="3556" priority="7576" operator="equal">
      <formula>"NÃO"</formula>
    </cfRule>
    <cfRule type="cellIs" dxfId="3555" priority="7577" operator="equal">
      <formula>"SIM"</formula>
    </cfRule>
  </conditionalFormatting>
  <conditionalFormatting sqref="Y155">
    <cfRule type="cellIs" dxfId="3554" priority="7575" operator="equal">
      <formula>"OPORTUNIDADE"</formula>
    </cfRule>
  </conditionalFormatting>
  <conditionalFormatting sqref="Y155">
    <cfRule type="cellIs" dxfId="3553" priority="7573" operator="equal">
      <formula>"NÃO"</formula>
    </cfRule>
    <cfRule type="cellIs" dxfId="3552" priority="7574" operator="equal">
      <formula>"SIM"</formula>
    </cfRule>
  </conditionalFormatting>
  <conditionalFormatting sqref="Y155">
    <cfRule type="cellIs" dxfId="3551" priority="7572" operator="equal">
      <formula>"OPORTUNIDADE"</formula>
    </cfRule>
  </conditionalFormatting>
  <conditionalFormatting sqref="Y155">
    <cfRule type="cellIs" dxfId="3550" priority="7570" operator="equal">
      <formula>"NÃO"</formula>
    </cfRule>
    <cfRule type="cellIs" dxfId="3549" priority="7571" operator="equal">
      <formula>"SIM"</formula>
    </cfRule>
  </conditionalFormatting>
  <conditionalFormatting sqref="Y155">
    <cfRule type="cellIs" dxfId="3548" priority="7569" operator="equal">
      <formula>"OPORTUNIDADE"</formula>
    </cfRule>
  </conditionalFormatting>
  <conditionalFormatting sqref="Y155">
    <cfRule type="cellIs" dxfId="3547" priority="7567" operator="equal">
      <formula>"NÃO"</formula>
    </cfRule>
    <cfRule type="cellIs" dxfId="3546" priority="7568" operator="equal">
      <formula>"SIM"</formula>
    </cfRule>
  </conditionalFormatting>
  <conditionalFormatting sqref="Y155">
    <cfRule type="cellIs" dxfId="3545" priority="7566" operator="equal">
      <formula>"OPORTUNIDADE"</formula>
    </cfRule>
  </conditionalFormatting>
  <conditionalFormatting sqref="Y155">
    <cfRule type="cellIs" dxfId="3544" priority="7564" operator="equal">
      <formula>"NÃO"</formula>
    </cfRule>
    <cfRule type="cellIs" dxfId="3543" priority="7565" operator="equal">
      <formula>"SIM"</formula>
    </cfRule>
  </conditionalFormatting>
  <conditionalFormatting sqref="Y155">
    <cfRule type="cellIs" dxfId="3542" priority="7563" operator="equal">
      <formula>"OPORTUNIDADE"</formula>
    </cfRule>
  </conditionalFormatting>
  <conditionalFormatting sqref="Y155">
    <cfRule type="cellIs" dxfId="3541" priority="7561" operator="equal">
      <formula>"NÃO"</formula>
    </cfRule>
    <cfRule type="cellIs" dxfId="3540" priority="7562" operator="equal">
      <formula>"SIM"</formula>
    </cfRule>
  </conditionalFormatting>
  <conditionalFormatting sqref="Y155">
    <cfRule type="cellIs" dxfId="3539" priority="7560" operator="equal">
      <formula>"OPORTUNIDADE"</formula>
    </cfRule>
  </conditionalFormatting>
  <conditionalFormatting sqref="Y155">
    <cfRule type="cellIs" dxfId="3538" priority="7558" operator="equal">
      <formula>"NÃO"</formula>
    </cfRule>
    <cfRule type="cellIs" dxfId="3537" priority="7559" operator="equal">
      <formula>"SIM"</formula>
    </cfRule>
  </conditionalFormatting>
  <conditionalFormatting sqref="Y146:Y150">
    <cfRule type="cellIs" dxfId="3536" priority="7557" operator="equal">
      <formula>"OPORTUNIDADE"</formula>
    </cfRule>
  </conditionalFormatting>
  <conditionalFormatting sqref="Y146:Y150">
    <cfRule type="cellIs" dxfId="3535" priority="7555" operator="equal">
      <formula>"NÃO"</formula>
    </cfRule>
    <cfRule type="cellIs" dxfId="3534" priority="7556" operator="equal">
      <formula>"SIM"</formula>
    </cfRule>
  </conditionalFormatting>
  <conditionalFormatting sqref="Z146:Z148">
    <cfRule type="cellIs" dxfId="3533" priority="7554" operator="equal">
      <formula>"OPORTUNIDADE"</formula>
    </cfRule>
  </conditionalFormatting>
  <conditionalFormatting sqref="Z146:Z148">
    <cfRule type="cellIs" dxfId="3532" priority="7552" operator="equal">
      <formula>"NÃO"</formula>
    </cfRule>
    <cfRule type="cellIs" dxfId="3531" priority="7553" operator="equal">
      <formula>"SIM"</formula>
    </cfRule>
  </conditionalFormatting>
  <conditionalFormatting sqref="Y146:Y150">
    <cfRule type="cellIs" dxfId="3530" priority="7551" operator="equal">
      <formula>"OPORTUNIDADE"</formula>
    </cfRule>
  </conditionalFormatting>
  <conditionalFormatting sqref="Y146:Y150">
    <cfRule type="cellIs" dxfId="3529" priority="7549" operator="equal">
      <formula>"NÃO"</formula>
    </cfRule>
    <cfRule type="cellIs" dxfId="3528" priority="7550" operator="equal">
      <formula>"SIM"</formula>
    </cfRule>
  </conditionalFormatting>
  <conditionalFormatting sqref="Y146:Y150">
    <cfRule type="cellIs" dxfId="3527" priority="7548" operator="equal">
      <formula>"OPORTUNIDADE"</formula>
    </cfRule>
  </conditionalFormatting>
  <conditionalFormatting sqref="Y146:Y150">
    <cfRule type="cellIs" dxfId="3526" priority="7546" operator="equal">
      <formula>"NÃO"</formula>
    </cfRule>
    <cfRule type="cellIs" dxfId="3525" priority="7547" operator="equal">
      <formula>"SIM"</formula>
    </cfRule>
  </conditionalFormatting>
  <conditionalFormatting sqref="Z146:Z148">
    <cfRule type="cellIs" dxfId="3524" priority="7545" operator="equal">
      <formula>"OPORTUNIDADE"</formula>
    </cfRule>
  </conditionalFormatting>
  <conditionalFormatting sqref="Z146:Z148">
    <cfRule type="cellIs" dxfId="3523" priority="7543" operator="equal">
      <formula>"NÃO"</formula>
    </cfRule>
    <cfRule type="cellIs" dxfId="3522" priority="7544" operator="equal">
      <formula>"SIM"</formula>
    </cfRule>
  </conditionalFormatting>
  <conditionalFormatting sqref="Y146:Y150">
    <cfRule type="cellIs" dxfId="3521" priority="7542" operator="equal">
      <formula>"OPORTUNIDADE"</formula>
    </cfRule>
  </conditionalFormatting>
  <conditionalFormatting sqref="Y146:Y150">
    <cfRule type="cellIs" dxfId="3520" priority="7540" operator="equal">
      <formula>"NÃO"</formula>
    </cfRule>
    <cfRule type="cellIs" dxfId="3519" priority="7541" operator="equal">
      <formula>"SIM"</formula>
    </cfRule>
  </conditionalFormatting>
  <conditionalFormatting sqref="Z146:Z148">
    <cfRule type="cellIs" dxfId="3518" priority="7539" operator="equal">
      <formula>"OPORTUNIDADE"</formula>
    </cfRule>
  </conditionalFormatting>
  <conditionalFormatting sqref="Z146:Z148">
    <cfRule type="cellIs" dxfId="3517" priority="7537" operator="equal">
      <formula>"NÃO"</formula>
    </cfRule>
    <cfRule type="cellIs" dxfId="3516" priority="7538" operator="equal">
      <formula>"SIM"</formula>
    </cfRule>
  </conditionalFormatting>
  <conditionalFormatting sqref="Z146:Z148">
    <cfRule type="cellIs" dxfId="3515" priority="7536" operator="equal">
      <formula>"OPORTUNIDADE"</formula>
    </cfRule>
  </conditionalFormatting>
  <conditionalFormatting sqref="Z146:Z148">
    <cfRule type="cellIs" dxfId="3514" priority="7534" operator="equal">
      <formula>"NÃO"</formula>
    </cfRule>
    <cfRule type="cellIs" dxfId="3513" priority="7535" operator="equal">
      <formula>"SIM"</formula>
    </cfRule>
  </conditionalFormatting>
  <conditionalFormatting sqref="Y146:Y150">
    <cfRule type="cellIs" dxfId="3512" priority="7533" operator="equal">
      <formula>"OPORTUNIDADE"</formula>
    </cfRule>
  </conditionalFormatting>
  <conditionalFormatting sqref="Y146:Y150">
    <cfRule type="cellIs" dxfId="3511" priority="7531" operator="equal">
      <formula>"NÃO"</formula>
    </cfRule>
    <cfRule type="cellIs" dxfId="3510" priority="7532" operator="equal">
      <formula>"SIM"</formula>
    </cfRule>
  </conditionalFormatting>
  <conditionalFormatting sqref="BJ139:BK139">
    <cfRule type="iconSet" priority="752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2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2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5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2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1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51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51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51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51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51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51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5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0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50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50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0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0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9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509" priority="7486" operator="equal">
      <formula>"OPORTUNIDADE"</formula>
    </cfRule>
  </conditionalFormatting>
  <conditionalFormatting sqref="Z231">
    <cfRule type="cellIs" dxfId="3508" priority="7484" operator="equal">
      <formula>"NÃO"</formula>
    </cfRule>
    <cfRule type="cellIs" dxfId="3507" priority="7485" operator="equal">
      <formula>"SIM"</formula>
    </cfRule>
  </conditionalFormatting>
  <conditionalFormatting sqref="Y231">
    <cfRule type="cellIs" dxfId="3506" priority="7483" operator="equal">
      <formula>"OPORTUNIDADE"</formula>
    </cfRule>
  </conditionalFormatting>
  <conditionalFormatting sqref="Y231">
    <cfRule type="cellIs" dxfId="3505" priority="7481" operator="equal">
      <formula>"NÃO"</formula>
    </cfRule>
    <cfRule type="cellIs" dxfId="3504" priority="7482" operator="equal">
      <formula>"SIM"</formula>
    </cfRule>
  </conditionalFormatting>
  <conditionalFormatting sqref="Z218:Z219">
    <cfRule type="cellIs" dxfId="3503" priority="7480" operator="equal">
      <formula>"OPORTUNIDADE"</formula>
    </cfRule>
  </conditionalFormatting>
  <conditionalFormatting sqref="Z218:Z219">
    <cfRule type="cellIs" dxfId="3502" priority="7478" operator="equal">
      <formula>"NÃO"</formula>
    </cfRule>
    <cfRule type="cellIs" dxfId="3501" priority="7479" operator="equal">
      <formula>"SIM"</formula>
    </cfRule>
  </conditionalFormatting>
  <conditionalFormatting sqref="Y218:Y219">
    <cfRule type="cellIs" dxfId="3500" priority="7477" operator="equal">
      <formula>"OPORTUNIDADE"</formula>
    </cfRule>
  </conditionalFormatting>
  <conditionalFormatting sqref="Y218:Y219">
    <cfRule type="cellIs" dxfId="3499" priority="7475" operator="equal">
      <formula>"NÃO"</formula>
    </cfRule>
    <cfRule type="cellIs" dxfId="3498" priority="7476" operator="equal">
      <formula>"SIM"</formula>
    </cfRule>
  </conditionalFormatting>
  <conditionalFormatting sqref="Z223">
    <cfRule type="cellIs" dxfId="3497" priority="7474" operator="equal">
      <formula>"OPORTUNIDADE"</formula>
    </cfRule>
  </conditionalFormatting>
  <conditionalFormatting sqref="Z223">
    <cfRule type="cellIs" dxfId="3496" priority="7472" operator="equal">
      <formula>"NÃO"</formula>
    </cfRule>
    <cfRule type="cellIs" dxfId="3495" priority="7473" operator="equal">
      <formula>"SIM"</formula>
    </cfRule>
  </conditionalFormatting>
  <conditionalFormatting sqref="Y223">
    <cfRule type="cellIs" dxfId="3494" priority="7471" operator="equal">
      <formula>"OPORTUNIDADE"</formula>
    </cfRule>
  </conditionalFormatting>
  <conditionalFormatting sqref="Y223">
    <cfRule type="cellIs" dxfId="3493" priority="7469" operator="equal">
      <formula>"NÃO"</formula>
    </cfRule>
    <cfRule type="cellIs" dxfId="3492" priority="7470" operator="equal">
      <formula>"SIM"</formula>
    </cfRule>
  </conditionalFormatting>
  <conditionalFormatting sqref="BP191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6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6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6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6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5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5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5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5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5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5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4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4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91" priority="7446" operator="equal">
      <formula>"OPORTUNIDADE"</formula>
    </cfRule>
  </conditionalFormatting>
  <conditionalFormatting sqref="Z253:Z254">
    <cfRule type="cellIs" dxfId="3490" priority="7444" operator="equal">
      <formula>"NÃO"</formula>
    </cfRule>
    <cfRule type="cellIs" dxfId="3489" priority="7445" operator="equal">
      <formula>"SIM"</formula>
    </cfRule>
  </conditionalFormatting>
  <conditionalFormatting sqref="Y253:Y254">
    <cfRule type="cellIs" dxfId="3488" priority="7443" operator="equal">
      <formula>"OPORTUNIDADE"</formula>
    </cfRule>
  </conditionalFormatting>
  <conditionalFormatting sqref="Y253:Y254">
    <cfRule type="cellIs" dxfId="3487" priority="7441" operator="equal">
      <formula>"NÃO"</formula>
    </cfRule>
    <cfRule type="cellIs" dxfId="3486" priority="7442" operator="equal">
      <formula>"SIM"</formula>
    </cfRule>
  </conditionalFormatting>
  <conditionalFormatting sqref="Y240">
    <cfRule type="cellIs" dxfId="3485" priority="7440" operator="equal">
      <formula>"OPORTUNIDADE"</formula>
    </cfRule>
  </conditionalFormatting>
  <conditionalFormatting sqref="Y240">
    <cfRule type="cellIs" dxfId="3484" priority="7438" operator="equal">
      <formula>"NÃO"</formula>
    </cfRule>
    <cfRule type="cellIs" dxfId="3483" priority="7439" operator="equal">
      <formula>"SIM"</formula>
    </cfRule>
  </conditionalFormatting>
  <conditionalFormatting sqref="Z240">
    <cfRule type="cellIs" dxfId="3482" priority="7437" operator="equal">
      <formula>"OPORTUNIDADE"</formula>
    </cfRule>
  </conditionalFormatting>
  <conditionalFormatting sqref="Z240">
    <cfRule type="cellIs" dxfId="3481" priority="7435" operator="equal">
      <formula>"NÃO"</formula>
    </cfRule>
    <cfRule type="cellIs" dxfId="3480" priority="7436" operator="equal">
      <formula>"SIM"</formula>
    </cfRule>
  </conditionalFormatting>
  <conditionalFormatting sqref="Y240">
    <cfRule type="cellIs" dxfId="3479" priority="7434" operator="equal">
      <formula>"OPORTUNIDADE"</formula>
    </cfRule>
  </conditionalFormatting>
  <conditionalFormatting sqref="Y240">
    <cfRule type="cellIs" dxfId="3478" priority="7432" operator="equal">
      <formula>"NÃO"</formula>
    </cfRule>
    <cfRule type="cellIs" dxfId="3477" priority="7433" operator="equal">
      <formula>"SIM"</formula>
    </cfRule>
  </conditionalFormatting>
  <conditionalFormatting sqref="Y240">
    <cfRule type="cellIs" dxfId="3476" priority="7431" operator="equal">
      <formula>"OPORTUNIDADE"</formula>
    </cfRule>
  </conditionalFormatting>
  <conditionalFormatting sqref="Y240">
    <cfRule type="cellIs" dxfId="3475" priority="7429" operator="equal">
      <formula>"NÃO"</formula>
    </cfRule>
    <cfRule type="cellIs" dxfId="3474" priority="7430" operator="equal">
      <formula>"SIM"</formula>
    </cfRule>
  </conditionalFormatting>
  <conditionalFormatting sqref="Z240">
    <cfRule type="cellIs" dxfId="3473" priority="7428" operator="equal">
      <formula>"OPORTUNIDADE"</formula>
    </cfRule>
  </conditionalFormatting>
  <conditionalFormatting sqref="Z240">
    <cfRule type="cellIs" dxfId="3472" priority="7426" operator="equal">
      <formula>"NÃO"</formula>
    </cfRule>
    <cfRule type="cellIs" dxfId="3471" priority="7427" operator="equal">
      <formula>"SIM"</formula>
    </cfRule>
  </conditionalFormatting>
  <conditionalFormatting sqref="Y240">
    <cfRule type="cellIs" dxfId="3470" priority="7425" operator="equal">
      <formula>"OPORTUNIDADE"</formula>
    </cfRule>
  </conditionalFormatting>
  <conditionalFormatting sqref="Y240">
    <cfRule type="cellIs" dxfId="3469" priority="7423" operator="equal">
      <formula>"NÃO"</formula>
    </cfRule>
    <cfRule type="cellIs" dxfId="3468" priority="7424" operator="equal">
      <formula>"SIM"</formula>
    </cfRule>
  </conditionalFormatting>
  <conditionalFormatting sqref="Z240">
    <cfRule type="cellIs" dxfId="3467" priority="7422" operator="equal">
      <formula>"OPORTUNIDADE"</formula>
    </cfRule>
  </conditionalFormatting>
  <conditionalFormatting sqref="Z240">
    <cfRule type="cellIs" dxfId="3466" priority="7420" operator="equal">
      <formula>"NÃO"</formula>
    </cfRule>
    <cfRule type="cellIs" dxfId="3465" priority="7421" operator="equal">
      <formula>"SIM"</formula>
    </cfRule>
  </conditionalFormatting>
  <conditionalFormatting sqref="Z240">
    <cfRule type="cellIs" dxfId="3464" priority="7419" operator="equal">
      <formula>"OPORTUNIDADE"</formula>
    </cfRule>
  </conditionalFormatting>
  <conditionalFormatting sqref="Z240">
    <cfRule type="cellIs" dxfId="3463" priority="7417" operator="equal">
      <formula>"NÃO"</formula>
    </cfRule>
    <cfRule type="cellIs" dxfId="3462" priority="7418" operator="equal">
      <formula>"SIM"</formula>
    </cfRule>
  </conditionalFormatting>
  <conditionalFormatting sqref="Y240">
    <cfRule type="cellIs" dxfId="3461" priority="7416" operator="equal">
      <formula>"OPORTUNIDADE"</formula>
    </cfRule>
  </conditionalFormatting>
  <conditionalFormatting sqref="Y240">
    <cfRule type="cellIs" dxfId="3460" priority="7414" operator="equal">
      <formula>"NÃO"</formula>
    </cfRule>
    <cfRule type="cellIs" dxfId="3459" priority="7415" operator="equal">
      <formula>"SIM"</formula>
    </cfRule>
  </conditionalFormatting>
  <conditionalFormatting sqref="Y238:Y239 Y235:Y236">
    <cfRule type="cellIs" dxfId="3458" priority="7413" operator="equal">
      <formula>"OPORTUNIDADE"</formula>
    </cfRule>
  </conditionalFormatting>
  <conditionalFormatting sqref="Y238:Y239 Y235:Y236">
    <cfRule type="cellIs" dxfId="3457" priority="7411" operator="equal">
      <formula>"NÃO"</formula>
    </cfRule>
    <cfRule type="cellIs" dxfId="3456" priority="7412" operator="equal">
      <formula>"SIM"</formula>
    </cfRule>
  </conditionalFormatting>
  <conditionalFormatting sqref="Y238:Y239 Y235:Y236">
    <cfRule type="cellIs" dxfId="3455" priority="7410" operator="equal">
      <formula>"OPORTUNIDADE"</formula>
    </cfRule>
  </conditionalFormatting>
  <conditionalFormatting sqref="Y238:Y239 Y235:Y236">
    <cfRule type="cellIs" dxfId="3454" priority="7408" operator="equal">
      <formula>"NÃO"</formula>
    </cfRule>
    <cfRule type="cellIs" dxfId="3453" priority="7409" operator="equal">
      <formula>"SIM"</formula>
    </cfRule>
  </conditionalFormatting>
  <conditionalFormatting sqref="Y238:Y239 Y235:Y236">
    <cfRule type="cellIs" dxfId="3452" priority="7407" operator="equal">
      <formula>"OPORTUNIDADE"</formula>
    </cfRule>
  </conditionalFormatting>
  <conditionalFormatting sqref="Y238:Y239 Y235:Y236">
    <cfRule type="cellIs" dxfId="3451" priority="7405" operator="equal">
      <formula>"NÃO"</formula>
    </cfRule>
    <cfRule type="cellIs" dxfId="3450" priority="7406" operator="equal">
      <formula>"SIM"</formula>
    </cfRule>
  </conditionalFormatting>
  <conditionalFormatting sqref="Y238:Y239 Y235:Y236">
    <cfRule type="cellIs" dxfId="3449" priority="7404" operator="equal">
      <formula>"OPORTUNIDADE"</formula>
    </cfRule>
  </conditionalFormatting>
  <conditionalFormatting sqref="Y238:Y239 Y235:Y236">
    <cfRule type="cellIs" dxfId="3448" priority="7402" operator="equal">
      <formula>"NÃO"</formula>
    </cfRule>
    <cfRule type="cellIs" dxfId="3447" priority="7403" operator="equal">
      <formula>"SIM"</formula>
    </cfRule>
  </conditionalFormatting>
  <conditionalFormatting sqref="Y238:Y239 Y235:Y236">
    <cfRule type="cellIs" dxfId="3446" priority="7401" operator="equal">
      <formula>"OPORTUNIDADE"</formula>
    </cfRule>
  </conditionalFormatting>
  <conditionalFormatting sqref="Y238:Y239 Y235:Y236">
    <cfRule type="cellIs" dxfId="3445" priority="7399" operator="equal">
      <formula>"NÃO"</formula>
    </cfRule>
    <cfRule type="cellIs" dxfId="3444" priority="7400" operator="equal">
      <formula>"SIM"</formula>
    </cfRule>
  </conditionalFormatting>
  <conditionalFormatting sqref="Y238:Y239 Y235:Y236">
    <cfRule type="cellIs" dxfId="3443" priority="7398" operator="equal">
      <formula>"OPORTUNIDADE"</formula>
    </cfRule>
  </conditionalFormatting>
  <conditionalFormatting sqref="Y238:Y239 Y235:Y236">
    <cfRule type="cellIs" dxfId="3442" priority="7396" operator="equal">
      <formula>"NÃO"</formula>
    </cfRule>
    <cfRule type="cellIs" dxfId="3441" priority="7397" operator="equal">
      <formula>"SIM"</formula>
    </cfRule>
  </conditionalFormatting>
  <conditionalFormatting sqref="Y238:Y239 Y235:Y236">
    <cfRule type="cellIs" dxfId="3440" priority="7395" operator="equal">
      <formula>"OPORTUNIDADE"</formula>
    </cfRule>
  </conditionalFormatting>
  <conditionalFormatting sqref="Y238:Y239 Y235:Y236">
    <cfRule type="cellIs" dxfId="3439" priority="7393" operator="equal">
      <formula>"NÃO"</formula>
    </cfRule>
    <cfRule type="cellIs" dxfId="3438" priority="7394" operator="equal">
      <formula>"SIM"</formula>
    </cfRule>
  </conditionalFormatting>
  <conditionalFormatting sqref="Y238:Y239 Y235:Y236">
    <cfRule type="cellIs" dxfId="3437" priority="7392" operator="equal">
      <formula>"OPORTUNIDADE"</formula>
    </cfRule>
  </conditionalFormatting>
  <conditionalFormatting sqref="Y238:Y239 Y235:Y236">
    <cfRule type="cellIs" dxfId="3436" priority="7390" operator="equal">
      <formula>"NÃO"</formula>
    </cfRule>
    <cfRule type="cellIs" dxfId="3435" priority="7391" operator="equal">
      <formula>"SIM"</formula>
    </cfRule>
  </conditionalFormatting>
  <conditionalFormatting sqref="Y238:Y239 Y235:Y236">
    <cfRule type="cellIs" dxfId="3434" priority="7389" operator="equal">
      <formula>"OPORTUNIDADE"</formula>
    </cfRule>
  </conditionalFormatting>
  <conditionalFormatting sqref="Y238:Y239 Y235:Y236">
    <cfRule type="cellIs" dxfId="3433" priority="7387" operator="equal">
      <formula>"NÃO"</formula>
    </cfRule>
    <cfRule type="cellIs" dxfId="3432" priority="7388" operator="equal">
      <formula>"SIM"</formula>
    </cfRule>
  </conditionalFormatting>
  <conditionalFormatting sqref="Y238:Y239 Y235:Y236">
    <cfRule type="cellIs" dxfId="3431" priority="7386" operator="equal">
      <formula>"OPORTUNIDADE"</formula>
    </cfRule>
  </conditionalFormatting>
  <conditionalFormatting sqref="Y238:Y239 Y235:Y236">
    <cfRule type="cellIs" dxfId="3430" priority="7384" operator="equal">
      <formula>"NÃO"</formula>
    </cfRule>
    <cfRule type="cellIs" dxfId="3429" priority="7385" operator="equal">
      <formula>"SIM"</formula>
    </cfRule>
  </conditionalFormatting>
  <conditionalFormatting sqref="Y238:Y239 Y235:Y236">
    <cfRule type="cellIs" dxfId="3428" priority="7383" operator="equal">
      <formula>"OPORTUNIDADE"</formula>
    </cfRule>
  </conditionalFormatting>
  <conditionalFormatting sqref="Y238:Y239 Y235:Y236">
    <cfRule type="cellIs" dxfId="3427" priority="7381" operator="equal">
      <formula>"NÃO"</formula>
    </cfRule>
    <cfRule type="cellIs" dxfId="3426" priority="7382" operator="equal">
      <formula>"SIM"</formula>
    </cfRule>
  </conditionalFormatting>
  <conditionalFormatting sqref="Y238:Y239 Y235:Y236">
    <cfRule type="cellIs" dxfId="3425" priority="7380" operator="equal">
      <formula>"OPORTUNIDADE"</formula>
    </cfRule>
  </conditionalFormatting>
  <conditionalFormatting sqref="Y238:Y239 Y235:Y236">
    <cfRule type="cellIs" dxfId="3424" priority="7378" operator="equal">
      <formula>"NÃO"</formula>
    </cfRule>
    <cfRule type="cellIs" dxfId="3423" priority="7379" operator="equal">
      <formula>"SIM"</formula>
    </cfRule>
  </conditionalFormatting>
  <conditionalFormatting sqref="Y238:Y239 Y235:Y236">
    <cfRule type="cellIs" dxfId="3422" priority="7377" operator="equal">
      <formula>"OPORTUNIDADE"</formula>
    </cfRule>
  </conditionalFormatting>
  <conditionalFormatting sqref="Y238:Y239 Y235:Y236">
    <cfRule type="cellIs" dxfId="3421" priority="7375" operator="equal">
      <formula>"NÃO"</formula>
    </cfRule>
    <cfRule type="cellIs" dxfId="3420" priority="7376" operator="equal">
      <formula>"SIM"</formula>
    </cfRule>
  </conditionalFormatting>
  <conditionalFormatting sqref="Y238:Y239 Y235:Y236">
    <cfRule type="cellIs" dxfId="3419" priority="7374" operator="equal">
      <formula>"OPORTUNIDADE"</formula>
    </cfRule>
  </conditionalFormatting>
  <conditionalFormatting sqref="Y238:Y239 Y235:Y236">
    <cfRule type="cellIs" dxfId="3418" priority="7372" operator="equal">
      <formula>"NÃO"</formula>
    </cfRule>
    <cfRule type="cellIs" dxfId="3417" priority="7373" operator="equal">
      <formula>"SIM"</formula>
    </cfRule>
  </conditionalFormatting>
  <conditionalFormatting sqref="Y238:Y239 Y235:Y236">
    <cfRule type="cellIs" dxfId="3416" priority="7371" operator="equal">
      <formula>"OPORTUNIDADE"</formula>
    </cfRule>
  </conditionalFormatting>
  <conditionalFormatting sqref="Y238:Y239 Y235:Y236">
    <cfRule type="cellIs" dxfId="3415" priority="7369" operator="equal">
      <formula>"NÃO"</formula>
    </cfRule>
    <cfRule type="cellIs" dxfId="3414" priority="7370" operator="equal">
      <formula>"SIM"</formula>
    </cfRule>
  </conditionalFormatting>
  <conditionalFormatting sqref="Y238:Y239 Y235:Y236">
    <cfRule type="cellIs" dxfId="3413" priority="7368" operator="equal">
      <formula>"OPORTUNIDADE"</formula>
    </cfRule>
  </conditionalFormatting>
  <conditionalFormatting sqref="Y238:Y239 Y235:Y236">
    <cfRule type="cellIs" dxfId="3412" priority="7366" operator="equal">
      <formula>"NÃO"</formula>
    </cfRule>
    <cfRule type="cellIs" dxfId="3411" priority="7367" operator="equal">
      <formula>"SIM"</formula>
    </cfRule>
  </conditionalFormatting>
  <conditionalFormatting sqref="Y238:Y239 Y235:Y236">
    <cfRule type="cellIs" dxfId="3410" priority="7365" operator="equal">
      <formula>"OPORTUNIDADE"</formula>
    </cfRule>
  </conditionalFormatting>
  <conditionalFormatting sqref="Y238:Y239 Y235:Y236">
    <cfRule type="cellIs" dxfId="3409" priority="7363" operator="equal">
      <formula>"NÃO"</formula>
    </cfRule>
    <cfRule type="cellIs" dxfId="3408" priority="7364" operator="equal">
      <formula>"SIM"</formula>
    </cfRule>
  </conditionalFormatting>
  <conditionalFormatting sqref="Y238:Y239 Y235:Y236">
    <cfRule type="cellIs" dxfId="3407" priority="7362" operator="equal">
      <formula>"OPORTUNIDADE"</formula>
    </cfRule>
  </conditionalFormatting>
  <conditionalFormatting sqref="Y238:Y239 Y235:Y236">
    <cfRule type="cellIs" dxfId="3406" priority="7360" operator="equal">
      <formula>"NÃO"</formula>
    </cfRule>
    <cfRule type="cellIs" dxfId="3405" priority="7361" operator="equal">
      <formula>"SIM"</formula>
    </cfRule>
  </conditionalFormatting>
  <conditionalFormatting sqref="Y238:Y239 Y235:Y236">
    <cfRule type="cellIs" dxfId="3404" priority="7359" operator="equal">
      <formula>"OPORTUNIDADE"</formula>
    </cfRule>
  </conditionalFormatting>
  <conditionalFormatting sqref="Y238:Y239 Y235:Y236">
    <cfRule type="cellIs" dxfId="3403" priority="7357" operator="equal">
      <formula>"NÃO"</formula>
    </cfRule>
    <cfRule type="cellIs" dxfId="3402" priority="7358" operator="equal">
      <formula>"SIM"</formula>
    </cfRule>
  </conditionalFormatting>
  <conditionalFormatting sqref="Y238:Y239 Y235:Y236">
    <cfRule type="cellIs" dxfId="3401" priority="7356" operator="equal">
      <formula>"OPORTUNIDADE"</formula>
    </cfRule>
  </conditionalFormatting>
  <conditionalFormatting sqref="Y238:Y239 Y235:Y236">
    <cfRule type="cellIs" dxfId="3400" priority="7354" operator="equal">
      <formula>"NÃO"</formula>
    </cfRule>
    <cfRule type="cellIs" dxfId="3399" priority="7355" operator="equal">
      <formula>"SIM"</formula>
    </cfRule>
  </conditionalFormatting>
  <conditionalFormatting sqref="Y238:Y239 Y235:Y236">
    <cfRule type="cellIs" dxfId="3398" priority="7353" operator="equal">
      <formula>"OPORTUNIDADE"</formula>
    </cfRule>
  </conditionalFormatting>
  <conditionalFormatting sqref="Y238:Y239 Y235:Y236">
    <cfRule type="cellIs" dxfId="3397" priority="7351" operator="equal">
      <formula>"NÃO"</formula>
    </cfRule>
    <cfRule type="cellIs" dxfId="3396" priority="7352" operator="equal">
      <formula>"SIM"</formula>
    </cfRule>
  </conditionalFormatting>
  <conditionalFormatting sqref="Y238:Y239 Y235:Y236">
    <cfRule type="cellIs" dxfId="3395" priority="7350" operator="equal">
      <formula>"OPORTUNIDADE"</formula>
    </cfRule>
  </conditionalFormatting>
  <conditionalFormatting sqref="Y238:Y239 Y235:Y236">
    <cfRule type="cellIs" dxfId="3394" priority="7348" operator="equal">
      <formula>"NÃO"</formula>
    </cfRule>
    <cfRule type="cellIs" dxfId="3393" priority="7349" operator="equal">
      <formula>"SIM"</formula>
    </cfRule>
  </conditionalFormatting>
  <conditionalFormatting sqref="Y238:Y239 Y235:Y236">
    <cfRule type="cellIs" dxfId="3392" priority="7347" operator="equal">
      <formula>"OPORTUNIDADE"</formula>
    </cfRule>
  </conditionalFormatting>
  <conditionalFormatting sqref="Y238:Y239 Y235:Y236">
    <cfRule type="cellIs" dxfId="3391" priority="7345" operator="equal">
      <formula>"NÃO"</formula>
    </cfRule>
    <cfRule type="cellIs" dxfId="3390" priority="7346" operator="equal">
      <formula>"SIM"</formula>
    </cfRule>
  </conditionalFormatting>
  <conditionalFormatting sqref="Y238:Y239 Y235:Y236">
    <cfRule type="cellIs" dxfId="3389" priority="7344" operator="equal">
      <formula>"OPORTUNIDADE"</formula>
    </cfRule>
  </conditionalFormatting>
  <conditionalFormatting sqref="Y238:Y239 Y235:Y236">
    <cfRule type="cellIs" dxfId="3388" priority="7342" operator="equal">
      <formula>"NÃO"</formula>
    </cfRule>
    <cfRule type="cellIs" dxfId="3387" priority="7343" operator="equal">
      <formula>"SIM"</formula>
    </cfRule>
  </conditionalFormatting>
  <conditionalFormatting sqref="Y238:Y239 Y235:Y236">
    <cfRule type="cellIs" dxfId="3386" priority="7341" operator="equal">
      <formula>"OPORTUNIDADE"</formula>
    </cfRule>
  </conditionalFormatting>
  <conditionalFormatting sqref="Y238:Y239 Y235:Y236">
    <cfRule type="cellIs" dxfId="3385" priority="7339" operator="equal">
      <formula>"NÃO"</formula>
    </cfRule>
    <cfRule type="cellIs" dxfId="3384" priority="7340" operator="equal">
      <formula>"SIM"</formula>
    </cfRule>
  </conditionalFormatting>
  <conditionalFormatting sqref="Y238:Y239 Y235:Y236">
    <cfRule type="cellIs" dxfId="3383" priority="7338" operator="equal">
      <formula>"OPORTUNIDADE"</formula>
    </cfRule>
  </conditionalFormatting>
  <conditionalFormatting sqref="Y238:Y239 Y235:Y236">
    <cfRule type="cellIs" dxfId="3382" priority="7336" operator="equal">
      <formula>"NÃO"</formula>
    </cfRule>
    <cfRule type="cellIs" dxfId="3381" priority="7337" operator="equal">
      <formula>"SIM"</formula>
    </cfRule>
  </conditionalFormatting>
  <conditionalFormatting sqref="Y238:Y239 Y235:Y236">
    <cfRule type="cellIs" dxfId="3380" priority="7335" operator="equal">
      <formula>"OPORTUNIDADE"</formula>
    </cfRule>
  </conditionalFormatting>
  <conditionalFormatting sqref="Y238:Y239 Y235:Y236">
    <cfRule type="cellIs" dxfId="3379" priority="7333" operator="equal">
      <formula>"NÃO"</formula>
    </cfRule>
    <cfRule type="cellIs" dxfId="3378" priority="7334" operator="equal">
      <formula>"SIM"</formula>
    </cfRule>
  </conditionalFormatting>
  <conditionalFormatting sqref="Y238:Y239 Y235:Y236">
    <cfRule type="cellIs" dxfId="3377" priority="7332" operator="equal">
      <formula>"OPORTUNIDADE"</formula>
    </cfRule>
  </conditionalFormatting>
  <conditionalFormatting sqref="Y238:Y239 Y235:Y236">
    <cfRule type="cellIs" dxfId="3376" priority="7330" operator="equal">
      <formula>"NÃO"</formula>
    </cfRule>
    <cfRule type="cellIs" dxfId="3375" priority="7331" operator="equal">
      <formula>"SIM"</formula>
    </cfRule>
  </conditionalFormatting>
  <conditionalFormatting sqref="Y238:Y239 Y235:Y236">
    <cfRule type="cellIs" dxfId="3374" priority="7329" operator="equal">
      <formula>"OPORTUNIDADE"</formula>
    </cfRule>
  </conditionalFormatting>
  <conditionalFormatting sqref="Y238:Y239 Y235:Y236">
    <cfRule type="cellIs" dxfId="3373" priority="7327" operator="equal">
      <formula>"NÃO"</formula>
    </cfRule>
    <cfRule type="cellIs" dxfId="3372" priority="7328" operator="equal">
      <formula>"SIM"</formula>
    </cfRule>
  </conditionalFormatting>
  <conditionalFormatting sqref="Y238:Y239 Y235:Y236">
    <cfRule type="cellIs" dxfId="3371" priority="7326" operator="equal">
      <formula>"OPORTUNIDADE"</formula>
    </cfRule>
  </conditionalFormatting>
  <conditionalFormatting sqref="Y238:Y239 Y235:Y236">
    <cfRule type="cellIs" dxfId="3370" priority="7324" operator="equal">
      <formula>"NÃO"</formula>
    </cfRule>
    <cfRule type="cellIs" dxfId="3369" priority="7325" operator="equal">
      <formula>"SIM"</formula>
    </cfRule>
  </conditionalFormatting>
  <conditionalFormatting sqref="Y238:Y239 Y235:Y236">
    <cfRule type="cellIs" dxfId="3368" priority="7323" operator="equal">
      <formula>"OPORTUNIDADE"</formula>
    </cfRule>
  </conditionalFormatting>
  <conditionalFormatting sqref="Y238:Y239 Y235:Y236">
    <cfRule type="cellIs" dxfId="3367" priority="7321" operator="equal">
      <formula>"NÃO"</formula>
    </cfRule>
    <cfRule type="cellIs" dxfId="3366" priority="7322" operator="equal">
      <formula>"SIM"</formula>
    </cfRule>
  </conditionalFormatting>
  <conditionalFormatting sqref="Y238:Y239 Y235:Y236">
    <cfRule type="cellIs" dxfId="3365" priority="7320" operator="equal">
      <formula>"OPORTUNIDADE"</formula>
    </cfRule>
  </conditionalFormatting>
  <conditionalFormatting sqref="Y238:Y239 Y235:Y236">
    <cfRule type="cellIs" dxfId="3364" priority="7318" operator="equal">
      <formula>"NÃO"</formula>
    </cfRule>
    <cfRule type="cellIs" dxfId="3363" priority="7319" operator="equal">
      <formula>"SIM"</formula>
    </cfRule>
  </conditionalFormatting>
  <conditionalFormatting sqref="Y238:Y239 Y235:Y236">
    <cfRule type="cellIs" dxfId="3362" priority="7317" operator="equal">
      <formula>"OPORTUNIDADE"</formula>
    </cfRule>
  </conditionalFormatting>
  <conditionalFormatting sqref="Y238:Y239 Y235:Y236">
    <cfRule type="cellIs" dxfId="3361" priority="7315" operator="equal">
      <formula>"NÃO"</formula>
    </cfRule>
    <cfRule type="cellIs" dxfId="3360" priority="7316" operator="equal">
      <formula>"SIM"</formula>
    </cfRule>
  </conditionalFormatting>
  <conditionalFormatting sqref="Y238:Y239 Y235:Y236">
    <cfRule type="cellIs" dxfId="3359" priority="7314" operator="equal">
      <formula>"OPORTUNIDADE"</formula>
    </cfRule>
  </conditionalFormatting>
  <conditionalFormatting sqref="Y238:Y239 Y235:Y236">
    <cfRule type="cellIs" dxfId="3358" priority="7312" operator="equal">
      <formula>"NÃO"</formula>
    </cfRule>
    <cfRule type="cellIs" dxfId="3357" priority="7313" operator="equal">
      <formula>"SIM"</formula>
    </cfRule>
  </conditionalFormatting>
  <conditionalFormatting sqref="Z238:Z239 Z235:Z236">
    <cfRule type="cellIs" dxfId="3356" priority="7311" operator="equal">
      <formula>"OPORTUNIDADE"</formula>
    </cfRule>
  </conditionalFormatting>
  <conditionalFormatting sqref="Z238:Z239 Z235:Z236">
    <cfRule type="cellIs" dxfId="3355" priority="7309" operator="equal">
      <formula>"NÃO"</formula>
    </cfRule>
    <cfRule type="cellIs" dxfId="3354" priority="7310" operator="equal">
      <formula>"SIM"</formula>
    </cfRule>
  </conditionalFormatting>
  <conditionalFormatting sqref="Y238:Y239 Y235:Y236">
    <cfRule type="cellIs" dxfId="3353" priority="7308" operator="equal">
      <formula>"OPORTUNIDADE"</formula>
    </cfRule>
  </conditionalFormatting>
  <conditionalFormatting sqref="Y238:Y239 Y235:Y236">
    <cfRule type="cellIs" dxfId="3352" priority="7306" operator="equal">
      <formula>"NÃO"</formula>
    </cfRule>
    <cfRule type="cellIs" dxfId="3351" priority="7307" operator="equal">
      <formula>"SIM"</formula>
    </cfRule>
  </conditionalFormatting>
  <conditionalFormatting sqref="Y238:Y239 Y235:Y236">
    <cfRule type="cellIs" dxfId="3350" priority="7305" operator="equal">
      <formula>"OPORTUNIDADE"</formula>
    </cfRule>
  </conditionalFormatting>
  <conditionalFormatting sqref="Y238:Y239 Y235:Y236">
    <cfRule type="cellIs" dxfId="3349" priority="7303" operator="equal">
      <formula>"NÃO"</formula>
    </cfRule>
    <cfRule type="cellIs" dxfId="3348" priority="7304" operator="equal">
      <formula>"SIM"</formula>
    </cfRule>
  </conditionalFormatting>
  <conditionalFormatting sqref="Y238:Y239 Y235:Y236">
    <cfRule type="cellIs" dxfId="3347" priority="7302" operator="equal">
      <formula>"OPORTUNIDADE"</formula>
    </cfRule>
  </conditionalFormatting>
  <conditionalFormatting sqref="Y238:Y239 Y235:Y236">
    <cfRule type="cellIs" dxfId="3346" priority="7300" operator="equal">
      <formula>"NÃO"</formula>
    </cfRule>
    <cfRule type="cellIs" dxfId="3345" priority="7301" operator="equal">
      <formula>"SIM"</formula>
    </cfRule>
  </conditionalFormatting>
  <conditionalFormatting sqref="Y238:Y239 Y235:Y236">
    <cfRule type="cellIs" dxfId="3344" priority="7299" operator="equal">
      <formula>"OPORTUNIDADE"</formula>
    </cfRule>
  </conditionalFormatting>
  <conditionalFormatting sqref="Y238:Y239 Y235:Y236">
    <cfRule type="cellIs" dxfId="3343" priority="7297" operator="equal">
      <formula>"NÃO"</formula>
    </cfRule>
    <cfRule type="cellIs" dxfId="3342" priority="7298" operator="equal">
      <formula>"SIM"</formula>
    </cfRule>
  </conditionalFormatting>
  <conditionalFormatting sqref="Y238:Y239 Y235:Y236">
    <cfRule type="cellIs" dxfId="3341" priority="7296" operator="equal">
      <formula>"OPORTUNIDADE"</formula>
    </cfRule>
  </conditionalFormatting>
  <conditionalFormatting sqref="Y238:Y239 Y235:Y236">
    <cfRule type="cellIs" dxfId="3340" priority="7294" operator="equal">
      <formula>"NÃO"</formula>
    </cfRule>
    <cfRule type="cellIs" dxfId="3339" priority="7295" operator="equal">
      <formula>"SIM"</formula>
    </cfRule>
  </conditionalFormatting>
  <conditionalFormatting sqref="Y238:Y239 Y235:Y236">
    <cfRule type="cellIs" dxfId="3338" priority="7293" operator="equal">
      <formula>"OPORTUNIDADE"</formula>
    </cfRule>
  </conditionalFormatting>
  <conditionalFormatting sqref="Y238:Y239 Y235:Y236">
    <cfRule type="cellIs" dxfId="3337" priority="7291" operator="equal">
      <formula>"NÃO"</formula>
    </cfRule>
    <cfRule type="cellIs" dxfId="3336" priority="7292" operator="equal">
      <formula>"SIM"</formula>
    </cfRule>
  </conditionalFormatting>
  <conditionalFormatting sqref="Y238:Y239 Y235:Y236">
    <cfRule type="cellIs" dxfId="3335" priority="7290" operator="equal">
      <formula>"OPORTUNIDADE"</formula>
    </cfRule>
  </conditionalFormatting>
  <conditionalFormatting sqref="Y238:Y239 Y235:Y236">
    <cfRule type="cellIs" dxfId="3334" priority="7288" operator="equal">
      <formula>"NÃO"</formula>
    </cfRule>
    <cfRule type="cellIs" dxfId="3333" priority="7289" operator="equal">
      <formula>"SIM"</formula>
    </cfRule>
  </conditionalFormatting>
  <conditionalFormatting sqref="Y238:Y239 Y235:Y236">
    <cfRule type="cellIs" dxfId="3332" priority="7287" operator="equal">
      <formula>"OPORTUNIDADE"</formula>
    </cfRule>
  </conditionalFormatting>
  <conditionalFormatting sqref="Y238:Y239 Y235:Y236">
    <cfRule type="cellIs" dxfId="3331" priority="7285" operator="equal">
      <formula>"NÃO"</formula>
    </cfRule>
    <cfRule type="cellIs" dxfId="3330" priority="7286" operator="equal">
      <formula>"SIM"</formula>
    </cfRule>
  </conditionalFormatting>
  <conditionalFormatting sqref="Y238:Y239 Y235:Y236">
    <cfRule type="cellIs" dxfId="3329" priority="7284" operator="equal">
      <formula>"OPORTUNIDADE"</formula>
    </cfRule>
  </conditionalFormatting>
  <conditionalFormatting sqref="Y238:Y239 Y235:Y236">
    <cfRule type="cellIs" dxfId="3328" priority="7282" operator="equal">
      <formula>"NÃO"</formula>
    </cfRule>
    <cfRule type="cellIs" dxfId="3327" priority="7283" operator="equal">
      <formula>"SIM"</formula>
    </cfRule>
  </conditionalFormatting>
  <conditionalFormatting sqref="Y238:Y239 Y235:Y236">
    <cfRule type="cellIs" dxfId="3326" priority="7281" operator="equal">
      <formula>"OPORTUNIDADE"</formula>
    </cfRule>
  </conditionalFormatting>
  <conditionalFormatting sqref="Y238:Y239 Y235:Y236">
    <cfRule type="cellIs" dxfId="3325" priority="7279" operator="equal">
      <formula>"NÃO"</formula>
    </cfRule>
    <cfRule type="cellIs" dxfId="3324" priority="7280" operator="equal">
      <formula>"SIM"</formula>
    </cfRule>
  </conditionalFormatting>
  <conditionalFormatting sqref="Y238:Y239 Y235:Y236">
    <cfRule type="cellIs" dxfId="3323" priority="7278" operator="equal">
      <formula>"OPORTUNIDADE"</formula>
    </cfRule>
  </conditionalFormatting>
  <conditionalFormatting sqref="Y238:Y239 Y235:Y236">
    <cfRule type="cellIs" dxfId="3322" priority="7276" operator="equal">
      <formula>"NÃO"</formula>
    </cfRule>
    <cfRule type="cellIs" dxfId="3321" priority="7277" operator="equal">
      <formula>"SIM"</formula>
    </cfRule>
  </conditionalFormatting>
  <conditionalFormatting sqref="Y238:Y239 Y235:Y236">
    <cfRule type="cellIs" dxfId="3320" priority="7275" operator="equal">
      <formula>"OPORTUNIDADE"</formula>
    </cfRule>
  </conditionalFormatting>
  <conditionalFormatting sqref="Y238:Y239 Y235:Y236">
    <cfRule type="cellIs" dxfId="3319" priority="7273" operator="equal">
      <formula>"NÃO"</formula>
    </cfRule>
    <cfRule type="cellIs" dxfId="3318" priority="7274" operator="equal">
      <formula>"SIM"</formula>
    </cfRule>
  </conditionalFormatting>
  <conditionalFormatting sqref="Y238:Y239 Y235:Y236">
    <cfRule type="cellIs" dxfId="3317" priority="7272" operator="equal">
      <formula>"OPORTUNIDADE"</formula>
    </cfRule>
  </conditionalFormatting>
  <conditionalFormatting sqref="Y238:Y239 Y235:Y236">
    <cfRule type="cellIs" dxfId="3316" priority="7270" operator="equal">
      <formula>"NÃO"</formula>
    </cfRule>
    <cfRule type="cellIs" dxfId="3315" priority="7271" operator="equal">
      <formula>"SIM"</formula>
    </cfRule>
  </conditionalFormatting>
  <conditionalFormatting sqref="Y238:Y239 Y235:Y236">
    <cfRule type="cellIs" dxfId="3314" priority="7269" operator="equal">
      <formula>"OPORTUNIDADE"</formula>
    </cfRule>
  </conditionalFormatting>
  <conditionalFormatting sqref="Y238:Y239 Y235:Y236">
    <cfRule type="cellIs" dxfId="3313" priority="7267" operator="equal">
      <formula>"NÃO"</formula>
    </cfRule>
    <cfRule type="cellIs" dxfId="3312" priority="7268" operator="equal">
      <formula>"SIM"</formula>
    </cfRule>
  </conditionalFormatting>
  <conditionalFormatting sqref="Y238:Y239 Y235:Y236">
    <cfRule type="cellIs" dxfId="3311" priority="7266" operator="equal">
      <formula>"OPORTUNIDADE"</formula>
    </cfRule>
  </conditionalFormatting>
  <conditionalFormatting sqref="Y238:Y239 Y235:Y236">
    <cfRule type="cellIs" dxfId="3310" priority="7264" operator="equal">
      <formula>"NÃO"</formula>
    </cfRule>
    <cfRule type="cellIs" dxfId="3309" priority="7265" operator="equal">
      <formula>"SIM"</formula>
    </cfRule>
  </conditionalFormatting>
  <conditionalFormatting sqref="Y238:Y239 Y235:Y236">
    <cfRule type="cellIs" dxfId="3308" priority="7263" operator="equal">
      <formula>"OPORTUNIDADE"</formula>
    </cfRule>
  </conditionalFormatting>
  <conditionalFormatting sqref="Y238:Y239 Y235:Y236">
    <cfRule type="cellIs" dxfId="3307" priority="7261" operator="equal">
      <formula>"NÃO"</formula>
    </cfRule>
    <cfRule type="cellIs" dxfId="3306" priority="7262" operator="equal">
      <formula>"SIM"</formula>
    </cfRule>
  </conditionalFormatting>
  <conditionalFormatting sqref="Y238:Y239 Y235:Y236">
    <cfRule type="cellIs" dxfId="3305" priority="7260" operator="equal">
      <formula>"OPORTUNIDADE"</formula>
    </cfRule>
  </conditionalFormatting>
  <conditionalFormatting sqref="Y238:Y239 Y235:Y236">
    <cfRule type="cellIs" dxfId="3304" priority="7258" operator="equal">
      <formula>"NÃO"</formula>
    </cfRule>
    <cfRule type="cellIs" dxfId="3303" priority="7259" operator="equal">
      <formula>"SIM"</formula>
    </cfRule>
  </conditionalFormatting>
  <conditionalFormatting sqref="Y238:Y239 Y235:Y236">
    <cfRule type="cellIs" dxfId="3302" priority="7257" operator="equal">
      <formula>"OPORTUNIDADE"</formula>
    </cfRule>
  </conditionalFormatting>
  <conditionalFormatting sqref="Y238:Y239 Y235:Y236">
    <cfRule type="cellIs" dxfId="3301" priority="7255" operator="equal">
      <formula>"NÃO"</formula>
    </cfRule>
    <cfRule type="cellIs" dxfId="3300" priority="7256" operator="equal">
      <formula>"SIM"</formula>
    </cfRule>
  </conditionalFormatting>
  <conditionalFormatting sqref="Y238:Y239 Y235:Y236">
    <cfRule type="cellIs" dxfId="3299" priority="7254" operator="equal">
      <formula>"OPORTUNIDADE"</formula>
    </cfRule>
  </conditionalFormatting>
  <conditionalFormatting sqref="Y238:Y239 Y235:Y236">
    <cfRule type="cellIs" dxfId="3298" priority="7252" operator="equal">
      <formula>"NÃO"</formula>
    </cfRule>
    <cfRule type="cellIs" dxfId="3297" priority="7253" operator="equal">
      <formula>"SIM"</formula>
    </cfRule>
  </conditionalFormatting>
  <conditionalFormatting sqref="Y238:Y239 Y235:Y236">
    <cfRule type="cellIs" dxfId="3296" priority="7251" operator="equal">
      <formula>"OPORTUNIDADE"</formula>
    </cfRule>
  </conditionalFormatting>
  <conditionalFormatting sqref="Y238:Y239 Y235:Y236">
    <cfRule type="cellIs" dxfId="3295" priority="7249" operator="equal">
      <formula>"NÃO"</formula>
    </cfRule>
    <cfRule type="cellIs" dxfId="3294" priority="7250" operator="equal">
      <formula>"SIM"</formula>
    </cfRule>
  </conditionalFormatting>
  <conditionalFormatting sqref="Y238:Y239 Y235:Y236">
    <cfRule type="cellIs" dxfId="3293" priority="7248" operator="equal">
      <formula>"OPORTUNIDADE"</formula>
    </cfRule>
  </conditionalFormatting>
  <conditionalFormatting sqref="Y238:Y239 Y235:Y236">
    <cfRule type="cellIs" dxfId="3292" priority="7246" operator="equal">
      <formula>"NÃO"</formula>
    </cfRule>
    <cfRule type="cellIs" dxfId="3291" priority="7247" operator="equal">
      <formula>"SIM"</formula>
    </cfRule>
  </conditionalFormatting>
  <conditionalFormatting sqref="Y238:Y239 Y235:Y236">
    <cfRule type="cellIs" dxfId="3290" priority="7245" operator="equal">
      <formula>"OPORTUNIDADE"</formula>
    </cfRule>
  </conditionalFormatting>
  <conditionalFormatting sqref="Y238:Y239 Y235:Y236">
    <cfRule type="cellIs" dxfId="3289" priority="7243" operator="equal">
      <formula>"NÃO"</formula>
    </cfRule>
    <cfRule type="cellIs" dxfId="3288" priority="7244" operator="equal">
      <formula>"SIM"</formula>
    </cfRule>
  </conditionalFormatting>
  <conditionalFormatting sqref="Y238:Y239 Y235:Y236">
    <cfRule type="cellIs" dxfId="3287" priority="7242" operator="equal">
      <formula>"OPORTUNIDADE"</formula>
    </cfRule>
  </conditionalFormatting>
  <conditionalFormatting sqref="Y238:Y239 Y235:Y236">
    <cfRule type="cellIs" dxfId="3286" priority="7240" operator="equal">
      <formula>"NÃO"</formula>
    </cfRule>
    <cfRule type="cellIs" dxfId="3285" priority="7241" operator="equal">
      <formula>"SIM"</formula>
    </cfRule>
  </conditionalFormatting>
  <conditionalFormatting sqref="Y238:Y239 Y235:Y236">
    <cfRule type="cellIs" dxfId="3284" priority="7239" operator="equal">
      <formula>"OPORTUNIDADE"</formula>
    </cfRule>
  </conditionalFormatting>
  <conditionalFormatting sqref="Y238:Y239 Y235:Y236">
    <cfRule type="cellIs" dxfId="3283" priority="7237" operator="equal">
      <formula>"NÃO"</formula>
    </cfRule>
    <cfRule type="cellIs" dxfId="3282" priority="7238" operator="equal">
      <formula>"SIM"</formula>
    </cfRule>
  </conditionalFormatting>
  <conditionalFormatting sqref="Y238:Y239 Y235:Y236">
    <cfRule type="cellIs" dxfId="3281" priority="7236" operator="equal">
      <formula>"OPORTUNIDADE"</formula>
    </cfRule>
  </conditionalFormatting>
  <conditionalFormatting sqref="Y238:Y239 Y235:Y236">
    <cfRule type="cellIs" dxfId="3280" priority="7234" operator="equal">
      <formula>"NÃO"</formula>
    </cfRule>
    <cfRule type="cellIs" dxfId="3279" priority="7235" operator="equal">
      <formula>"SIM"</formula>
    </cfRule>
  </conditionalFormatting>
  <conditionalFormatting sqref="Y238:Y239 Y235:Y236">
    <cfRule type="cellIs" dxfId="3278" priority="7233" operator="equal">
      <formula>"OPORTUNIDADE"</formula>
    </cfRule>
  </conditionalFormatting>
  <conditionalFormatting sqref="Y238:Y239 Y235:Y236">
    <cfRule type="cellIs" dxfId="3277" priority="7231" operator="equal">
      <formula>"NÃO"</formula>
    </cfRule>
    <cfRule type="cellIs" dxfId="3276" priority="7232" operator="equal">
      <formula>"SIM"</formula>
    </cfRule>
  </conditionalFormatting>
  <conditionalFormatting sqref="Y238:Y239 Y235:Y236">
    <cfRule type="cellIs" dxfId="3275" priority="7230" operator="equal">
      <formula>"OPORTUNIDADE"</formula>
    </cfRule>
  </conditionalFormatting>
  <conditionalFormatting sqref="Y238:Y239 Y235:Y236">
    <cfRule type="cellIs" dxfId="3274" priority="7228" operator="equal">
      <formula>"NÃO"</formula>
    </cfRule>
    <cfRule type="cellIs" dxfId="3273" priority="7229" operator="equal">
      <formula>"SIM"</formula>
    </cfRule>
  </conditionalFormatting>
  <conditionalFormatting sqref="Y238:Y239 Y235:Y236">
    <cfRule type="cellIs" dxfId="3272" priority="7227" operator="equal">
      <formula>"OPORTUNIDADE"</formula>
    </cfRule>
  </conditionalFormatting>
  <conditionalFormatting sqref="Y238:Y239 Y235:Y236">
    <cfRule type="cellIs" dxfId="3271" priority="7225" operator="equal">
      <formula>"NÃO"</formula>
    </cfRule>
    <cfRule type="cellIs" dxfId="3270" priority="7226" operator="equal">
      <formula>"SIM"</formula>
    </cfRule>
  </conditionalFormatting>
  <conditionalFormatting sqref="Y238:Y239 Y235:Y236">
    <cfRule type="cellIs" dxfId="3269" priority="7224" operator="equal">
      <formula>"OPORTUNIDADE"</formula>
    </cfRule>
  </conditionalFormatting>
  <conditionalFormatting sqref="Y238:Y239 Y235:Y236">
    <cfRule type="cellIs" dxfId="3268" priority="7222" operator="equal">
      <formula>"NÃO"</formula>
    </cfRule>
    <cfRule type="cellIs" dxfId="3267" priority="7223" operator="equal">
      <formula>"SIM"</formula>
    </cfRule>
  </conditionalFormatting>
  <conditionalFormatting sqref="Y238:Y239 Y235:Y236">
    <cfRule type="cellIs" dxfId="3266" priority="7221" operator="equal">
      <formula>"OPORTUNIDADE"</formula>
    </cfRule>
  </conditionalFormatting>
  <conditionalFormatting sqref="Y238:Y239 Y235:Y236">
    <cfRule type="cellIs" dxfId="3265" priority="7219" operator="equal">
      <formula>"NÃO"</formula>
    </cfRule>
    <cfRule type="cellIs" dxfId="3264" priority="7220" operator="equal">
      <formula>"SIM"</formula>
    </cfRule>
  </conditionalFormatting>
  <conditionalFormatting sqref="Y238:Y239 Y235:Y236">
    <cfRule type="cellIs" dxfId="3263" priority="7218" operator="equal">
      <formula>"OPORTUNIDADE"</formula>
    </cfRule>
  </conditionalFormatting>
  <conditionalFormatting sqref="Y238:Y239 Y235:Y236">
    <cfRule type="cellIs" dxfId="3262" priority="7216" operator="equal">
      <formula>"NÃO"</formula>
    </cfRule>
    <cfRule type="cellIs" dxfId="3261" priority="7217" operator="equal">
      <formula>"SIM"</formula>
    </cfRule>
  </conditionalFormatting>
  <conditionalFormatting sqref="Y238:Y239 Y235:Y236">
    <cfRule type="cellIs" dxfId="3260" priority="7215" operator="equal">
      <formula>"OPORTUNIDADE"</formula>
    </cfRule>
  </conditionalFormatting>
  <conditionalFormatting sqref="Y238:Y239 Y235:Y236">
    <cfRule type="cellIs" dxfId="3259" priority="7213" operator="equal">
      <formula>"NÃO"</formula>
    </cfRule>
    <cfRule type="cellIs" dxfId="3258" priority="7214" operator="equal">
      <formula>"SIM"</formula>
    </cfRule>
  </conditionalFormatting>
  <conditionalFormatting sqref="Y238:Y239 Y235:Y236">
    <cfRule type="cellIs" dxfId="3257" priority="7212" operator="equal">
      <formula>"OPORTUNIDADE"</formula>
    </cfRule>
  </conditionalFormatting>
  <conditionalFormatting sqref="Y238:Y239 Y235:Y236">
    <cfRule type="cellIs" dxfId="3256" priority="7210" operator="equal">
      <formula>"NÃO"</formula>
    </cfRule>
    <cfRule type="cellIs" dxfId="3255" priority="7211" operator="equal">
      <formula>"SIM"</formula>
    </cfRule>
  </conditionalFormatting>
  <conditionalFormatting sqref="Y238:Y239 Y235:Y236">
    <cfRule type="cellIs" dxfId="3254" priority="7209" operator="equal">
      <formula>"OPORTUNIDADE"</formula>
    </cfRule>
  </conditionalFormatting>
  <conditionalFormatting sqref="Y238:Y239 Y235:Y236">
    <cfRule type="cellIs" dxfId="3253" priority="7207" operator="equal">
      <formula>"NÃO"</formula>
    </cfRule>
    <cfRule type="cellIs" dxfId="3252" priority="7208" operator="equal">
      <formula>"SIM"</formula>
    </cfRule>
  </conditionalFormatting>
  <conditionalFormatting sqref="Y238:Y239 Y235:Y236">
    <cfRule type="cellIs" dxfId="3251" priority="7206" operator="equal">
      <formula>"OPORTUNIDADE"</formula>
    </cfRule>
  </conditionalFormatting>
  <conditionalFormatting sqref="Y238:Y239 Y235:Y236">
    <cfRule type="cellIs" dxfId="3250" priority="7204" operator="equal">
      <formula>"NÃO"</formula>
    </cfRule>
    <cfRule type="cellIs" dxfId="3249" priority="7205" operator="equal">
      <formula>"SIM"</formula>
    </cfRule>
  </conditionalFormatting>
  <conditionalFormatting sqref="Y238:Y239 Y235:Y236">
    <cfRule type="cellIs" dxfId="3248" priority="7203" operator="equal">
      <formula>"OPORTUNIDADE"</formula>
    </cfRule>
  </conditionalFormatting>
  <conditionalFormatting sqref="Y238:Y239 Y235:Y236">
    <cfRule type="cellIs" dxfId="3247" priority="7201" operator="equal">
      <formula>"NÃO"</formula>
    </cfRule>
    <cfRule type="cellIs" dxfId="3246" priority="7202" operator="equal">
      <formula>"SIM"</formula>
    </cfRule>
  </conditionalFormatting>
  <conditionalFormatting sqref="Y238:Y239 Y235:Y236">
    <cfRule type="cellIs" dxfId="3245" priority="7200" operator="equal">
      <formula>"OPORTUNIDADE"</formula>
    </cfRule>
  </conditionalFormatting>
  <conditionalFormatting sqref="Y238:Y239 Y235:Y236">
    <cfRule type="cellIs" dxfId="3244" priority="7198" operator="equal">
      <formula>"NÃO"</formula>
    </cfRule>
    <cfRule type="cellIs" dxfId="3243" priority="7199" operator="equal">
      <formula>"SIM"</formula>
    </cfRule>
  </conditionalFormatting>
  <conditionalFormatting sqref="Y238:Y239 Y235:Y236">
    <cfRule type="cellIs" dxfId="3242" priority="7197" operator="equal">
      <formula>"OPORTUNIDADE"</formula>
    </cfRule>
  </conditionalFormatting>
  <conditionalFormatting sqref="Y238:Y239 Y235:Y236">
    <cfRule type="cellIs" dxfId="3241" priority="7195" operator="equal">
      <formula>"NÃO"</formula>
    </cfRule>
    <cfRule type="cellIs" dxfId="3240" priority="7196" operator="equal">
      <formula>"SIM"</formula>
    </cfRule>
  </conditionalFormatting>
  <conditionalFormatting sqref="Y238:Y239 Y235:Y236">
    <cfRule type="cellIs" dxfId="3239" priority="7194" operator="equal">
      <formula>"OPORTUNIDADE"</formula>
    </cfRule>
  </conditionalFormatting>
  <conditionalFormatting sqref="Y238:Y239 Y235:Y236">
    <cfRule type="cellIs" dxfId="3238" priority="7192" operator="equal">
      <formula>"NÃO"</formula>
    </cfRule>
    <cfRule type="cellIs" dxfId="3237" priority="7193" operator="equal">
      <formula>"SIM"</formula>
    </cfRule>
  </conditionalFormatting>
  <conditionalFormatting sqref="Y238:Y239 Y235:Y236">
    <cfRule type="cellIs" dxfId="3236" priority="7191" operator="equal">
      <formula>"OPORTUNIDADE"</formula>
    </cfRule>
  </conditionalFormatting>
  <conditionalFormatting sqref="Y238:Y239 Y235:Y236">
    <cfRule type="cellIs" dxfId="3235" priority="7189" operator="equal">
      <formula>"NÃO"</formula>
    </cfRule>
    <cfRule type="cellIs" dxfId="3234" priority="7190" operator="equal">
      <formula>"SIM"</formula>
    </cfRule>
  </conditionalFormatting>
  <conditionalFormatting sqref="Y238:Y239 Y235:Y236">
    <cfRule type="cellIs" dxfId="3233" priority="7188" operator="equal">
      <formula>"OPORTUNIDADE"</formula>
    </cfRule>
  </conditionalFormatting>
  <conditionalFormatting sqref="Y238:Y239 Y235:Y236">
    <cfRule type="cellIs" dxfId="3232" priority="7186" operator="equal">
      <formula>"NÃO"</formula>
    </cfRule>
    <cfRule type="cellIs" dxfId="3231" priority="7187" operator="equal">
      <formula>"SIM"</formula>
    </cfRule>
  </conditionalFormatting>
  <conditionalFormatting sqref="Y238:Y239 Y235:Y236">
    <cfRule type="cellIs" dxfId="3230" priority="7185" operator="equal">
      <formula>"OPORTUNIDADE"</formula>
    </cfRule>
  </conditionalFormatting>
  <conditionalFormatting sqref="Y238:Y239 Y235:Y236">
    <cfRule type="cellIs" dxfId="3229" priority="7183" operator="equal">
      <formula>"NÃO"</formula>
    </cfRule>
    <cfRule type="cellIs" dxfId="3228" priority="7184" operator="equal">
      <formula>"SIM"</formula>
    </cfRule>
  </conditionalFormatting>
  <conditionalFormatting sqref="Y238:Y239 Y235:Y236">
    <cfRule type="cellIs" dxfId="3227" priority="7182" operator="equal">
      <formula>"OPORTUNIDADE"</formula>
    </cfRule>
  </conditionalFormatting>
  <conditionalFormatting sqref="Y238:Y239 Y235:Y236">
    <cfRule type="cellIs" dxfId="3226" priority="7180" operator="equal">
      <formula>"NÃO"</formula>
    </cfRule>
    <cfRule type="cellIs" dxfId="3225" priority="7181" operator="equal">
      <formula>"SIM"</formula>
    </cfRule>
  </conditionalFormatting>
  <conditionalFormatting sqref="Y238:Y239 Y235:Y236">
    <cfRule type="cellIs" dxfId="3224" priority="7179" operator="equal">
      <formula>"OPORTUNIDADE"</formula>
    </cfRule>
  </conditionalFormatting>
  <conditionalFormatting sqref="Y238:Y239 Y235:Y236">
    <cfRule type="cellIs" dxfId="3223" priority="7177" operator="equal">
      <formula>"NÃO"</formula>
    </cfRule>
    <cfRule type="cellIs" dxfId="3222" priority="7178" operator="equal">
      <formula>"SIM"</formula>
    </cfRule>
  </conditionalFormatting>
  <conditionalFormatting sqref="Y238:Y239 Y235:Y236">
    <cfRule type="cellIs" dxfId="3221" priority="7176" operator="equal">
      <formula>"OPORTUNIDADE"</formula>
    </cfRule>
  </conditionalFormatting>
  <conditionalFormatting sqref="Y238:Y239 Y235:Y236">
    <cfRule type="cellIs" dxfId="3220" priority="7174" operator="equal">
      <formula>"NÃO"</formula>
    </cfRule>
    <cfRule type="cellIs" dxfId="3219" priority="7175" operator="equal">
      <formula>"SIM"</formula>
    </cfRule>
  </conditionalFormatting>
  <conditionalFormatting sqref="Y238:Y239 Y235:Y236">
    <cfRule type="cellIs" dxfId="3218" priority="7173" operator="equal">
      <formula>"OPORTUNIDADE"</formula>
    </cfRule>
  </conditionalFormatting>
  <conditionalFormatting sqref="Y238:Y239 Y235:Y236">
    <cfRule type="cellIs" dxfId="3217" priority="7171" operator="equal">
      <formula>"NÃO"</formula>
    </cfRule>
    <cfRule type="cellIs" dxfId="3216" priority="7172" operator="equal">
      <formula>"SIM"</formula>
    </cfRule>
  </conditionalFormatting>
  <conditionalFormatting sqref="Y238:Y239 Y235:Y236">
    <cfRule type="cellIs" dxfId="3215" priority="7170" operator="equal">
      <formula>"OPORTUNIDADE"</formula>
    </cfRule>
  </conditionalFormatting>
  <conditionalFormatting sqref="Y238:Y239 Y235:Y236">
    <cfRule type="cellIs" dxfId="3214" priority="7168" operator="equal">
      <formula>"NÃO"</formula>
    </cfRule>
    <cfRule type="cellIs" dxfId="3213" priority="7169" operator="equal">
      <formula>"SIM"</formula>
    </cfRule>
  </conditionalFormatting>
  <conditionalFormatting sqref="Y238:Y239 Y235:Y236">
    <cfRule type="cellIs" dxfId="3212" priority="7167" operator="equal">
      <formula>"OPORTUNIDADE"</formula>
    </cfRule>
  </conditionalFormatting>
  <conditionalFormatting sqref="Y238:Y239 Y235:Y236">
    <cfRule type="cellIs" dxfId="3211" priority="7165" operator="equal">
      <formula>"NÃO"</formula>
    </cfRule>
    <cfRule type="cellIs" dxfId="3210" priority="7166" operator="equal">
      <formula>"SIM"</formula>
    </cfRule>
  </conditionalFormatting>
  <conditionalFormatting sqref="Y238:Y239 Y235:Y236">
    <cfRule type="cellIs" dxfId="3209" priority="7164" operator="equal">
      <formula>"OPORTUNIDADE"</formula>
    </cfRule>
  </conditionalFormatting>
  <conditionalFormatting sqref="Y238:Y239 Y235:Y236">
    <cfRule type="cellIs" dxfId="3208" priority="7162" operator="equal">
      <formula>"NÃO"</formula>
    </cfRule>
    <cfRule type="cellIs" dxfId="3207" priority="7163" operator="equal">
      <formula>"SIM"</formula>
    </cfRule>
  </conditionalFormatting>
  <conditionalFormatting sqref="Y238:Y239 Y235:Y236">
    <cfRule type="cellIs" dxfId="3206" priority="7161" operator="equal">
      <formula>"OPORTUNIDADE"</formula>
    </cfRule>
  </conditionalFormatting>
  <conditionalFormatting sqref="Y238:Y239 Y235:Y236">
    <cfRule type="cellIs" dxfId="3205" priority="7159" operator="equal">
      <formula>"NÃO"</formula>
    </cfRule>
    <cfRule type="cellIs" dxfId="3204" priority="7160" operator="equal">
      <formula>"SIM"</formula>
    </cfRule>
  </conditionalFormatting>
  <conditionalFormatting sqref="Z238:Z239 Z235:Z236">
    <cfRule type="cellIs" dxfId="3203" priority="7158" operator="equal">
      <formula>"OPORTUNIDADE"</formula>
    </cfRule>
  </conditionalFormatting>
  <conditionalFormatting sqref="Z238:Z239 Z235:Z236">
    <cfRule type="cellIs" dxfId="3202" priority="7156" operator="equal">
      <formula>"NÃO"</formula>
    </cfRule>
    <cfRule type="cellIs" dxfId="3201" priority="7157" operator="equal">
      <formula>"SIM"</formula>
    </cfRule>
  </conditionalFormatting>
  <conditionalFormatting sqref="Y238:Y239 Y235:Y236">
    <cfRule type="cellIs" dxfId="3200" priority="7155" operator="equal">
      <formula>"OPORTUNIDADE"</formula>
    </cfRule>
  </conditionalFormatting>
  <conditionalFormatting sqref="Y238:Y239 Y235:Y236">
    <cfRule type="cellIs" dxfId="3199" priority="7153" operator="equal">
      <formula>"NÃO"</formula>
    </cfRule>
    <cfRule type="cellIs" dxfId="3198" priority="7154" operator="equal">
      <formula>"SIM"</formula>
    </cfRule>
  </conditionalFormatting>
  <conditionalFormatting sqref="Y238:Y239 Y235:Y236">
    <cfRule type="cellIs" dxfId="3197" priority="7152" operator="equal">
      <formula>"OPORTUNIDADE"</formula>
    </cfRule>
  </conditionalFormatting>
  <conditionalFormatting sqref="Y238:Y239 Y235:Y236">
    <cfRule type="cellIs" dxfId="3196" priority="7150" operator="equal">
      <formula>"NÃO"</formula>
    </cfRule>
    <cfRule type="cellIs" dxfId="3195" priority="7151" operator="equal">
      <formula>"SIM"</formula>
    </cfRule>
  </conditionalFormatting>
  <conditionalFormatting sqref="Y238:Y239 Y235:Y236">
    <cfRule type="cellIs" dxfId="3194" priority="7149" operator="equal">
      <formula>"OPORTUNIDADE"</formula>
    </cfRule>
  </conditionalFormatting>
  <conditionalFormatting sqref="Y238:Y239 Y235:Y236">
    <cfRule type="cellIs" dxfId="3193" priority="7147" operator="equal">
      <formula>"NÃO"</formula>
    </cfRule>
    <cfRule type="cellIs" dxfId="3192" priority="7148" operator="equal">
      <formula>"SIM"</formula>
    </cfRule>
  </conditionalFormatting>
  <conditionalFormatting sqref="Y238:Y239 Y235:Y236">
    <cfRule type="cellIs" dxfId="3191" priority="7146" operator="equal">
      <formula>"OPORTUNIDADE"</formula>
    </cfRule>
  </conditionalFormatting>
  <conditionalFormatting sqref="Y238:Y239 Y235:Y236">
    <cfRule type="cellIs" dxfId="3190" priority="7144" operator="equal">
      <formula>"NÃO"</formula>
    </cfRule>
    <cfRule type="cellIs" dxfId="3189" priority="7145" operator="equal">
      <formula>"SIM"</formula>
    </cfRule>
  </conditionalFormatting>
  <conditionalFormatting sqref="Y238:Y239 Y235:Y236">
    <cfRule type="cellIs" dxfId="3188" priority="7143" operator="equal">
      <formula>"OPORTUNIDADE"</formula>
    </cfRule>
  </conditionalFormatting>
  <conditionalFormatting sqref="Y238:Y239 Y235:Y236">
    <cfRule type="cellIs" dxfId="3187" priority="7141" operator="equal">
      <formula>"NÃO"</formula>
    </cfRule>
    <cfRule type="cellIs" dxfId="3186" priority="7142" operator="equal">
      <formula>"SIM"</formula>
    </cfRule>
  </conditionalFormatting>
  <conditionalFormatting sqref="Y238:Y239 Y235:Y236">
    <cfRule type="cellIs" dxfId="3185" priority="7140" operator="equal">
      <formula>"OPORTUNIDADE"</formula>
    </cfRule>
  </conditionalFormatting>
  <conditionalFormatting sqref="Y238:Y239 Y235:Y236">
    <cfRule type="cellIs" dxfId="3184" priority="7138" operator="equal">
      <formula>"NÃO"</formula>
    </cfRule>
    <cfRule type="cellIs" dxfId="3183" priority="7139" operator="equal">
      <formula>"SIM"</formula>
    </cfRule>
  </conditionalFormatting>
  <conditionalFormatting sqref="Y238:Y239 Y235:Y236">
    <cfRule type="cellIs" dxfId="3182" priority="7137" operator="equal">
      <formula>"OPORTUNIDADE"</formula>
    </cfRule>
  </conditionalFormatting>
  <conditionalFormatting sqref="Y238:Y239 Y235:Y236">
    <cfRule type="cellIs" dxfId="3181" priority="7135" operator="equal">
      <formula>"NÃO"</formula>
    </cfRule>
    <cfRule type="cellIs" dxfId="3180" priority="7136" operator="equal">
      <formula>"SIM"</formula>
    </cfRule>
  </conditionalFormatting>
  <conditionalFormatting sqref="Y238:Y239 Y235:Y236">
    <cfRule type="cellIs" dxfId="3179" priority="7134" operator="equal">
      <formula>"OPORTUNIDADE"</formula>
    </cfRule>
  </conditionalFormatting>
  <conditionalFormatting sqref="Y238:Y239 Y235:Y236">
    <cfRule type="cellIs" dxfId="3178" priority="7132" operator="equal">
      <formula>"NÃO"</formula>
    </cfRule>
    <cfRule type="cellIs" dxfId="3177" priority="7133" operator="equal">
      <formula>"SIM"</formula>
    </cfRule>
  </conditionalFormatting>
  <conditionalFormatting sqref="Y238:Y239 Y235:Y236">
    <cfRule type="cellIs" dxfId="3176" priority="7131" operator="equal">
      <formula>"OPORTUNIDADE"</formula>
    </cfRule>
  </conditionalFormatting>
  <conditionalFormatting sqref="Y238:Y239 Y235:Y236">
    <cfRule type="cellIs" dxfId="3175" priority="7129" operator="equal">
      <formula>"NÃO"</formula>
    </cfRule>
    <cfRule type="cellIs" dxfId="3174" priority="7130" operator="equal">
      <formula>"SIM"</formula>
    </cfRule>
  </conditionalFormatting>
  <conditionalFormatting sqref="Y238:Y239 Y235:Y236">
    <cfRule type="cellIs" dxfId="3173" priority="7128" operator="equal">
      <formula>"OPORTUNIDADE"</formula>
    </cfRule>
  </conditionalFormatting>
  <conditionalFormatting sqref="Y238:Y239 Y235:Y236">
    <cfRule type="cellIs" dxfId="3172" priority="7126" operator="equal">
      <formula>"NÃO"</formula>
    </cfRule>
    <cfRule type="cellIs" dxfId="3171" priority="7127" operator="equal">
      <formula>"SIM"</formula>
    </cfRule>
  </conditionalFormatting>
  <conditionalFormatting sqref="Y238:Y239 Y235:Y236">
    <cfRule type="cellIs" dxfId="3170" priority="7125" operator="equal">
      <formula>"OPORTUNIDADE"</formula>
    </cfRule>
  </conditionalFormatting>
  <conditionalFormatting sqref="Y238:Y239 Y235:Y236">
    <cfRule type="cellIs" dxfId="3169" priority="7123" operator="equal">
      <formula>"NÃO"</formula>
    </cfRule>
    <cfRule type="cellIs" dxfId="3168" priority="7124" operator="equal">
      <formula>"SIM"</formula>
    </cfRule>
  </conditionalFormatting>
  <conditionalFormatting sqref="Y238:Y239 Y235:Y236">
    <cfRule type="cellIs" dxfId="3167" priority="7122" operator="equal">
      <formula>"OPORTUNIDADE"</formula>
    </cfRule>
  </conditionalFormatting>
  <conditionalFormatting sqref="Y238:Y239 Y235:Y236">
    <cfRule type="cellIs" dxfId="3166" priority="7120" operator="equal">
      <formula>"NÃO"</formula>
    </cfRule>
    <cfRule type="cellIs" dxfId="3165" priority="7121" operator="equal">
      <formula>"SIM"</formula>
    </cfRule>
  </conditionalFormatting>
  <conditionalFormatting sqref="Y238:Y239 Y235:Y236">
    <cfRule type="cellIs" dxfId="3164" priority="7119" operator="equal">
      <formula>"OPORTUNIDADE"</formula>
    </cfRule>
  </conditionalFormatting>
  <conditionalFormatting sqref="Y238:Y239 Y235:Y236">
    <cfRule type="cellIs" dxfId="3163" priority="7117" operator="equal">
      <formula>"NÃO"</formula>
    </cfRule>
    <cfRule type="cellIs" dxfId="3162" priority="7118" operator="equal">
      <formula>"SIM"</formula>
    </cfRule>
  </conditionalFormatting>
  <conditionalFormatting sqref="Y238:Y239 Y235:Y236">
    <cfRule type="cellIs" dxfId="3161" priority="7116" operator="equal">
      <formula>"OPORTUNIDADE"</formula>
    </cfRule>
  </conditionalFormatting>
  <conditionalFormatting sqref="Y238:Y239 Y235:Y236">
    <cfRule type="cellIs" dxfId="3160" priority="7114" operator="equal">
      <formula>"NÃO"</formula>
    </cfRule>
    <cfRule type="cellIs" dxfId="3159" priority="7115" operator="equal">
      <formula>"SIM"</formula>
    </cfRule>
  </conditionalFormatting>
  <conditionalFormatting sqref="Y238:Y239 Y235:Y236">
    <cfRule type="cellIs" dxfId="3158" priority="7113" operator="equal">
      <formula>"OPORTUNIDADE"</formula>
    </cfRule>
  </conditionalFormatting>
  <conditionalFormatting sqref="Y238:Y239 Y235:Y236">
    <cfRule type="cellIs" dxfId="3157" priority="7111" operator="equal">
      <formula>"NÃO"</formula>
    </cfRule>
    <cfRule type="cellIs" dxfId="3156" priority="7112" operator="equal">
      <formula>"SIM"</formula>
    </cfRule>
  </conditionalFormatting>
  <conditionalFormatting sqref="Y238:Y239 Y235:Y236">
    <cfRule type="cellIs" dxfId="3155" priority="7110" operator="equal">
      <formula>"OPORTUNIDADE"</formula>
    </cfRule>
  </conditionalFormatting>
  <conditionalFormatting sqref="Y238:Y239 Y235:Y236">
    <cfRule type="cellIs" dxfId="3154" priority="7108" operator="equal">
      <formula>"NÃO"</formula>
    </cfRule>
    <cfRule type="cellIs" dxfId="3153" priority="7109" operator="equal">
      <formula>"SIM"</formula>
    </cfRule>
  </conditionalFormatting>
  <conditionalFormatting sqref="Y238:Y239 Y235:Y236">
    <cfRule type="cellIs" dxfId="3152" priority="7107" operator="equal">
      <formula>"OPORTUNIDADE"</formula>
    </cfRule>
  </conditionalFormatting>
  <conditionalFormatting sqref="Y238:Y239 Y235:Y236">
    <cfRule type="cellIs" dxfId="3151" priority="7105" operator="equal">
      <formula>"NÃO"</formula>
    </cfRule>
    <cfRule type="cellIs" dxfId="3150" priority="7106" operator="equal">
      <formula>"SIM"</formula>
    </cfRule>
  </conditionalFormatting>
  <conditionalFormatting sqref="Y238:Y239 Y235:Y236">
    <cfRule type="cellIs" dxfId="3149" priority="7104" operator="equal">
      <formula>"OPORTUNIDADE"</formula>
    </cfRule>
  </conditionalFormatting>
  <conditionalFormatting sqref="Y238:Y239 Y235:Y236">
    <cfRule type="cellIs" dxfId="3148" priority="7102" operator="equal">
      <formula>"NÃO"</formula>
    </cfRule>
    <cfRule type="cellIs" dxfId="3147" priority="7103" operator="equal">
      <formula>"SIM"</formula>
    </cfRule>
  </conditionalFormatting>
  <conditionalFormatting sqref="Y238:Y239 Y235:Y236">
    <cfRule type="cellIs" dxfId="3146" priority="7101" operator="equal">
      <formula>"OPORTUNIDADE"</formula>
    </cfRule>
  </conditionalFormatting>
  <conditionalFormatting sqref="Y238:Y239 Y235:Y236">
    <cfRule type="cellIs" dxfId="3145" priority="7099" operator="equal">
      <formula>"NÃO"</formula>
    </cfRule>
    <cfRule type="cellIs" dxfId="3144" priority="7100" operator="equal">
      <formula>"SIM"</formula>
    </cfRule>
  </conditionalFormatting>
  <conditionalFormatting sqref="Y238:Y239 Y235:Y236">
    <cfRule type="cellIs" dxfId="3143" priority="7098" operator="equal">
      <formula>"OPORTUNIDADE"</formula>
    </cfRule>
  </conditionalFormatting>
  <conditionalFormatting sqref="Y238:Y239 Y235:Y236">
    <cfRule type="cellIs" dxfId="3142" priority="7096" operator="equal">
      <formula>"NÃO"</formula>
    </cfRule>
    <cfRule type="cellIs" dxfId="3141" priority="7097" operator="equal">
      <formula>"SIM"</formula>
    </cfRule>
  </conditionalFormatting>
  <conditionalFormatting sqref="Z238:Z239 Z235:Z236">
    <cfRule type="cellIs" dxfId="3140" priority="7095" operator="equal">
      <formula>"OPORTUNIDADE"</formula>
    </cfRule>
  </conditionalFormatting>
  <conditionalFormatting sqref="Z238:Z239 Z235:Z236">
    <cfRule type="cellIs" dxfId="3139" priority="7093" operator="equal">
      <formula>"NÃO"</formula>
    </cfRule>
    <cfRule type="cellIs" dxfId="3138" priority="7094" operator="equal">
      <formula>"SIM"</formula>
    </cfRule>
  </conditionalFormatting>
  <conditionalFormatting sqref="Z238:Z239 Z235:Z236">
    <cfRule type="cellIs" dxfId="3137" priority="7092" operator="equal">
      <formula>"OPORTUNIDADE"</formula>
    </cfRule>
  </conditionalFormatting>
  <conditionalFormatting sqref="Z238:Z239 Z235:Z236">
    <cfRule type="cellIs" dxfId="3136" priority="7090" operator="equal">
      <formula>"NÃO"</formula>
    </cfRule>
    <cfRule type="cellIs" dxfId="3135" priority="7091" operator="equal">
      <formula>"SIM"</formula>
    </cfRule>
  </conditionalFormatting>
  <conditionalFormatting sqref="Y238:Y239 Y235:Y236">
    <cfRule type="cellIs" dxfId="3134" priority="7089" operator="equal">
      <formula>"OPORTUNIDADE"</formula>
    </cfRule>
  </conditionalFormatting>
  <conditionalFormatting sqref="Y238:Y239 Y235:Y236">
    <cfRule type="cellIs" dxfId="3133" priority="7087" operator="equal">
      <formula>"NÃO"</formula>
    </cfRule>
    <cfRule type="cellIs" dxfId="3132" priority="7088" operator="equal">
      <formula>"SIM"</formula>
    </cfRule>
  </conditionalFormatting>
  <conditionalFormatting sqref="Y238:Y239 Y235:Y236">
    <cfRule type="cellIs" dxfId="3131" priority="7086" operator="equal">
      <formula>"OPORTUNIDADE"</formula>
    </cfRule>
  </conditionalFormatting>
  <conditionalFormatting sqref="Y238:Y239 Y235:Y236">
    <cfRule type="cellIs" dxfId="3130" priority="7084" operator="equal">
      <formula>"NÃO"</formula>
    </cfRule>
    <cfRule type="cellIs" dxfId="3129" priority="7085" operator="equal">
      <formula>"SIM"</formula>
    </cfRule>
  </conditionalFormatting>
  <conditionalFormatting sqref="Z238:Z239 Z235:Z236">
    <cfRule type="cellIs" dxfId="3128" priority="7083" operator="equal">
      <formula>"OPORTUNIDADE"</formula>
    </cfRule>
  </conditionalFormatting>
  <conditionalFormatting sqref="Z238:Z239 Z235:Z236">
    <cfRule type="cellIs" dxfId="3127" priority="7081" operator="equal">
      <formula>"NÃO"</formula>
    </cfRule>
    <cfRule type="cellIs" dxfId="3126" priority="7082" operator="equal">
      <formula>"SIM"</formula>
    </cfRule>
  </conditionalFormatting>
  <conditionalFormatting sqref="Z238:Z239 Z235:Z236">
    <cfRule type="cellIs" dxfId="3125" priority="7080" operator="equal">
      <formula>"OPORTUNIDADE"</formula>
    </cfRule>
  </conditionalFormatting>
  <conditionalFormatting sqref="Z238:Z239 Z235:Z236">
    <cfRule type="cellIs" dxfId="3124" priority="7078" operator="equal">
      <formula>"NÃO"</formula>
    </cfRule>
    <cfRule type="cellIs" dxfId="3123" priority="7079" operator="equal">
      <formula>"SIM"</formula>
    </cfRule>
  </conditionalFormatting>
  <conditionalFormatting sqref="Z238:Z239 Z235:Z236">
    <cfRule type="cellIs" dxfId="3122" priority="7077" operator="equal">
      <formula>"OPORTUNIDADE"</formula>
    </cfRule>
  </conditionalFormatting>
  <conditionalFormatting sqref="Z238:Z239 Z235:Z236">
    <cfRule type="cellIs" dxfId="3121" priority="7075" operator="equal">
      <formula>"NÃO"</formula>
    </cfRule>
    <cfRule type="cellIs" dxfId="3120" priority="7076" operator="equal">
      <formula>"SIM"</formula>
    </cfRule>
  </conditionalFormatting>
  <conditionalFormatting sqref="Z238:Z239 Z235:Z236">
    <cfRule type="cellIs" dxfId="3119" priority="7074" operator="equal">
      <formula>"OPORTUNIDADE"</formula>
    </cfRule>
  </conditionalFormatting>
  <conditionalFormatting sqref="Z238:Z239 Z235:Z236">
    <cfRule type="cellIs" dxfId="3118" priority="7072" operator="equal">
      <formula>"NÃO"</formula>
    </cfRule>
    <cfRule type="cellIs" dxfId="3117" priority="7073" operator="equal">
      <formula>"SIM"</formula>
    </cfRule>
  </conditionalFormatting>
  <conditionalFormatting sqref="Y238:Y239 Y235:Y236">
    <cfRule type="cellIs" dxfId="3116" priority="7071" operator="equal">
      <formula>"OPORTUNIDADE"</formula>
    </cfRule>
  </conditionalFormatting>
  <conditionalFormatting sqref="Y238:Y239 Y235:Y236">
    <cfRule type="cellIs" dxfId="3115" priority="7069" operator="equal">
      <formula>"NÃO"</formula>
    </cfRule>
    <cfRule type="cellIs" dxfId="3114" priority="7070" operator="equal">
      <formula>"SIM"</formula>
    </cfRule>
  </conditionalFormatting>
  <conditionalFormatting sqref="Y238:Y239 Y235:Y236">
    <cfRule type="cellIs" dxfId="3113" priority="7068" operator="equal">
      <formula>"OPORTUNIDADE"</formula>
    </cfRule>
  </conditionalFormatting>
  <conditionalFormatting sqref="Y238:Y239 Y235:Y236">
    <cfRule type="cellIs" dxfId="3112" priority="7066" operator="equal">
      <formula>"NÃO"</formula>
    </cfRule>
    <cfRule type="cellIs" dxfId="3111" priority="7067" operator="equal">
      <formula>"SIM"</formula>
    </cfRule>
  </conditionalFormatting>
  <conditionalFormatting sqref="Y238:Y239 Y235:Y236">
    <cfRule type="cellIs" dxfId="3110" priority="7065" operator="equal">
      <formula>"OPORTUNIDADE"</formula>
    </cfRule>
  </conditionalFormatting>
  <conditionalFormatting sqref="Y238:Y239 Y235:Y236">
    <cfRule type="cellIs" dxfId="3109" priority="7063" operator="equal">
      <formula>"NÃO"</formula>
    </cfRule>
    <cfRule type="cellIs" dxfId="3108" priority="7064" operator="equal">
      <formula>"SIM"</formula>
    </cfRule>
  </conditionalFormatting>
  <conditionalFormatting sqref="Y238:Y239 Y235:Y236">
    <cfRule type="cellIs" dxfId="3107" priority="7062" operator="equal">
      <formula>"OPORTUNIDADE"</formula>
    </cfRule>
  </conditionalFormatting>
  <conditionalFormatting sqref="Y238:Y239 Y235:Y236">
    <cfRule type="cellIs" dxfId="3106" priority="7060" operator="equal">
      <formula>"NÃO"</formula>
    </cfRule>
    <cfRule type="cellIs" dxfId="3105" priority="7061" operator="equal">
      <formula>"SIM"</formula>
    </cfRule>
  </conditionalFormatting>
  <conditionalFormatting sqref="Y238:Y239 Y235:Y236">
    <cfRule type="cellIs" dxfId="3104" priority="7059" operator="equal">
      <formula>"OPORTUNIDADE"</formula>
    </cfRule>
  </conditionalFormatting>
  <conditionalFormatting sqref="Y238:Y239 Y235:Y236">
    <cfRule type="cellIs" dxfId="3103" priority="7057" operator="equal">
      <formula>"NÃO"</formula>
    </cfRule>
    <cfRule type="cellIs" dxfId="3102" priority="7058" operator="equal">
      <formula>"SIM"</formula>
    </cfRule>
  </conditionalFormatting>
  <conditionalFormatting sqref="Y238:Y239 Y235:Y236">
    <cfRule type="cellIs" dxfId="3101" priority="7056" operator="equal">
      <formula>"OPORTUNIDADE"</formula>
    </cfRule>
  </conditionalFormatting>
  <conditionalFormatting sqref="Y238:Y239 Y235:Y236">
    <cfRule type="cellIs" dxfId="3100" priority="7054" operator="equal">
      <formula>"NÃO"</formula>
    </cfRule>
    <cfRule type="cellIs" dxfId="3099" priority="7055" operator="equal">
      <formula>"SIM"</formula>
    </cfRule>
  </conditionalFormatting>
  <conditionalFormatting sqref="Y238:Y239 Y235:Y236">
    <cfRule type="cellIs" dxfId="3098" priority="7053" operator="equal">
      <formula>"OPORTUNIDADE"</formula>
    </cfRule>
  </conditionalFormatting>
  <conditionalFormatting sqref="Y238:Y239 Y235:Y236">
    <cfRule type="cellIs" dxfId="3097" priority="7051" operator="equal">
      <formula>"NÃO"</formula>
    </cfRule>
    <cfRule type="cellIs" dxfId="3096" priority="7052" operator="equal">
      <formula>"SIM"</formula>
    </cfRule>
  </conditionalFormatting>
  <conditionalFormatting sqref="Y238:Y239 Y235:Y236">
    <cfRule type="cellIs" dxfId="3095" priority="7050" operator="equal">
      <formula>"OPORTUNIDADE"</formula>
    </cfRule>
  </conditionalFormatting>
  <conditionalFormatting sqref="Y238:Y239 Y235:Y236">
    <cfRule type="cellIs" dxfId="3094" priority="7048" operator="equal">
      <formula>"NÃO"</formula>
    </cfRule>
    <cfRule type="cellIs" dxfId="3093" priority="7049" operator="equal">
      <formula>"SIM"</formula>
    </cfRule>
  </conditionalFormatting>
  <conditionalFormatting sqref="Y238:Y239 Y235:Y236">
    <cfRule type="cellIs" dxfId="3092" priority="7047" operator="equal">
      <formula>"OPORTUNIDADE"</formula>
    </cfRule>
  </conditionalFormatting>
  <conditionalFormatting sqref="Y238:Y239 Y235:Y236">
    <cfRule type="cellIs" dxfId="3091" priority="7045" operator="equal">
      <formula>"NÃO"</formula>
    </cfRule>
    <cfRule type="cellIs" dxfId="3090" priority="7046" operator="equal">
      <formula>"SIM"</formula>
    </cfRule>
  </conditionalFormatting>
  <conditionalFormatting sqref="Y238:Y239 Y235:Y236">
    <cfRule type="cellIs" dxfId="3089" priority="7044" operator="equal">
      <formula>"OPORTUNIDADE"</formula>
    </cfRule>
  </conditionalFormatting>
  <conditionalFormatting sqref="Y238:Y239 Y235:Y236">
    <cfRule type="cellIs" dxfId="3088" priority="7042" operator="equal">
      <formula>"NÃO"</formula>
    </cfRule>
    <cfRule type="cellIs" dxfId="3087" priority="7043" operator="equal">
      <formula>"SIM"</formula>
    </cfRule>
  </conditionalFormatting>
  <conditionalFormatting sqref="Y238:Y239 Y235:Y236">
    <cfRule type="cellIs" dxfId="3086" priority="7041" operator="equal">
      <formula>"OPORTUNIDADE"</formula>
    </cfRule>
  </conditionalFormatting>
  <conditionalFormatting sqref="Y238:Y239 Y235:Y236">
    <cfRule type="cellIs" dxfId="3085" priority="7039" operator="equal">
      <formula>"NÃO"</formula>
    </cfRule>
    <cfRule type="cellIs" dxfId="3084" priority="7040" operator="equal">
      <formula>"SIM"</formula>
    </cfRule>
  </conditionalFormatting>
  <conditionalFormatting sqref="Z252">
    <cfRule type="cellIs" dxfId="3083" priority="7038" operator="equal">
      <formula>"OPORTUNIDADE"</formula>
    </cfRule>
  </conditionalFormatting>
  <conditionalFormatting sqref="Z252">
    <cfRule type="cellIs" dxfId="3082" priority="7036" operator="equal">
      <formula>"NÃO"</formula>
    </cfRule>
    <cfRule type="cellIs" dxfId="3081" priority="7037" operator="equal">
      <formula>"SIM"</formula>
    </cfRule>
  </conditionalFormatting>
  <conditionalFormatting sqref="Y252">
    <cfRule type="cellIs" dxfId="3080" priority="7035" operator="equal">
      <formula>"OPORTUNIDADE"</formula>
    </cfRule>
  </conditionalFormatting>
  <conditionalFormatting sqref="Y252">
    <cfRule type="cellIs" dxfId="3079" priority="7033" operator="equal">
      <formula>"NÃO"</formula>
    </cfRule>
    <cfRule type="cellIs" dxfId="3078" priority="7034" operator="equal">
      <formula>"SIM"</formula>
    </cfRule>
  </conditionalFormatting>
  <conditionalFormatting sqref="BP229">
    <cfRule type="iconSet" priority="703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3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77" priority="7030" operator="equal">
      <formula>"OPORTUNIDADE"</formula>
    </cfRule>
  </conditionalFormatting>
  <conditionalFormatting sqref="Z241">
    <cfRule type="cellIs" dxfId="3076" priority="7028" operator="equal">
      <formula>"NÃO"</formula>
    </cfRule>
    <cfRule type="cellIs" dxfId="3075" priority="7029" operator="equal">
      <formula>"SIM"</formula>
    </cfRule>
  </conditionalFormatting>
  <conditionalFormatting sqref="Y241">
    <cfRule type="cellIs" dxfId="3074" priority="7027" operator="equal">
      <formula>"OPORTUNIDADE"</formula>
    </cfRule>
  </conditionalFormatting>
  <conditionalFormatting sqref="Y241">
    <cfRule type="cellIs" dxfId="3073" priority="7025" operator="equal">
      <formula>"NÃO"</formula>
    </cfRule>
    <cfRule type="cellIs" dxfId="3072" priority="7026" operator="equal">
      <formula>"SIM"</formula>
    </cfRule>
  </conditionalFormatting>
  <conditionalFormatting sqref="BR554:BS600">
    <cfRule type="cellIs" dxfId="3071" priority="7022" operator="equal">
      <formula>"*"</formula>
    </cfRule>
    <cfRule type="cellIs" dxfId="3070" priority="7023" operator="greaterThanOrEqual">
      <formula>1</formula>
    </cfRule>
    <cfRule type="cellIs" dxfId="3069" priority="7024" operator="lessThan">
      <formula>1</formula>
    </cfRule>
  </conditionalFormatting>
  <conditionalFormatting sqref="BJ235">
    <cfRule type="iconSet" priority="70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02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0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01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701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701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68" priority="7014" operator="equal">
      <formula>"OPORTUNIDADE"</formula>
    </cfRule>
  </conditionalFormatting>
  <conditionalFormatting sqref="Y263:Y276">
    <cfRule type="cellIs" dxfId="3067" priority="7012" operator="equal">
      <formula>"NÃO"</formula>
    </cfRule>
    <cfRule type="cellIs" dxfId="3066" priority="7013" operator="equal">
      <formula>"SIM"</formula>
    </cfRule>
  </conditionalFormatting>
  <conditionalFormatting sqref="Y263:Y276">
    <cfRule type="cellIs" dxfId="3065" priority="7011" operator="equal">
      <formula>"OPORTUNIDADE"</formula>
    </cfRule>
  </conditionalFormatting>
  <conditionalFormatting sqref="Y263:Y276">
    <cfRule type="cellIs" dxfId="3064" priority="7009" operator="equal">
      <formula>"NÃO"</formula>
    </cfRule>
    <cfRule type="cellIs" dxfId="3063" priority="7010" operator="equal">
      <formula>"SIM"</formula>
    </cfRule>
  </conditionalFormatting>
  <conditionalFormatting sqref="Y263:Y276">
    <cfRule type="cellIs" dxfId="3062" priority="7008" operator="equal">
      <formula>"OPORTUNIDADE"</formula>
    </cfRule>
  </conditionalFormatting>
  <conditionalFormatting sqref="Y263:Y276">
    <cfRule type="cellIs" dxfId="3061" priority="7006" operator="equal">
      <formula>"NÃO"</formula>
    </cfRule>
    <cfRule type="cellIs" dxfId="3060" priority="7007" operator="equal">
      <formula>"SIM"</formula>
    </cfRule>
  </conditionalFormatting>
  <conditionalFormatting sqref="Y263:Y276">
    <cfRule type="cellIs" dxfId="3059" priority="7005" operator="equal">
      <formula>"OPORTUNIDADE"</formula>
    </cfRule>
  </conditionalFormatting>
  <conditionalFormatting sqref="Y263:Y276">
    <cfRule type="cellIs" dxfId="3058" priority="7003" operator="equal">
      <formula>"NÃO"</formula>
    </cfRule>
    <cfRule type="cellIs" dxfId="3057" priority="7004" operator="equal">
      <formula>"SIM"</formula>
    </cfRule>
  </conditionalFormatting>
  <conditionalFormatting sqref="Y263:Y276">
    <cfRule type="cellIs" dxfId="3056" priority="7002" operator="equal">
      <formula>"OPORTUNIDADE"</formula>
    </cfRule>
  </conditionalFormatting>
  <conditionalFormatting sqref="Y263:Y276">
    <cfRule type="cellIs" dxfId="3055" priority="7000" operator="equal">
      <formula>"NÃO"</formula>
    </cfRule>
    <cfRule type="cellIs" dxfId="3054" priority="7001" operator="equal">
      <formula>"SIM"</formula>
    </cfRule>
  </conditionalFormatting>
  <conditionalFormatting sqref="Y263:Y276">
    <cfRule type="cellIs" dxfId="3053" priority="6999" operator="equal">
      <formula>"OPORTUNIDADE"</formula>
    </cfRule>
  </conditionalFormatting>
  <conditionalFormatting sqref="Y263:Y276">
    <cfRule type="cellIs" dxfId="3052" priority="6997" operator="equal">
      <formula>"NÃO"</formula>
    </cfRule>
    <cfRule type="cellIs" dxfId="3051" priority="6998" operator="equal">
      <formula>"SIM"</formula>
    </cfRule>
  </conditionalFormatting>
  <conditionalFormatting sqref="Y263:Y276">
    <cfRule type="cellIs" dxfId="3050" priority="6996" operator="equal">
      <formula>"OPORTUNIDADE"</formula>
    </cfRule>
  </conditionalFormatting>
  <conditionalFormatting sqref="Y263:Y276">
    <cfRule type="cellIs" dxfId="3049" priority="6994" operator="equal">
      <formula>"NÃO"</formula>
    </cfRule>
    <cfRule type="cellIs" dxfId="3048" priority="6995" operator="equal">
      <formula>"SIM"</formula>
    </cfRule>
  </conditionalFormatting>
  <conditionalFormatting sqref="Y263:Y276">
    <cfRule type="cellIs" dxfId="3047" priority="6993" operator="equal">
      <formula>"OPORTUNIDADE"</formula>
    </cfRule>
  </conditionalFormatting>
  <conditionalFormatting sqref="Y263:Y276">
    <cfRule type="cellIs" dxfId="3046" priority="6991" operator="equal">
      <formula>"NÃO"</formula>
    </cfRule>
    <cfRule type="cellIs" dxfId="3045" priority="6992" operator="equal">
      <formula>"SIM"</formula>
    </cfRule>
  </conditionalFormatting>
  <conditionalFormatting sqref="Y263:Y276">
    <cfRule type="cellIs" dxfId="3044" priority="6990" operator="equal">
      <formula>"OPORTUNIDADE"</formula>
    </cfRule>
  </conditionalFormatting>
  <conditionalFormatting sqref="Y263:Y276">
    <cfRule type="cellIs" dxfId="3043" priority="6988" operator="equal">
      <formula>"NÃO"</formula>
    </cfRule>
    <cfRule type="cellIs" dxfId="3042" priority="6989" operator="equal">
      <formula>"SIM"</formula>
    </cfRule>
  </conditionalFormatting>
  <conditionalFormatting sqref="Y263:Y276">
    <cfRule type="cellIs" dxfId="3041" priority="6987" operator="equal">
      <formula>"OPORTUNIDADE"</formula>
    </cfRule>
  </conditionalFormatting>
  <conditionalFormatting sqref="Y263:Y276">
    <cfRule type="cellIs" dxfId="3040" priority="6985" operator="equal">
      <formula>"NÃO"</formula>
    </cfRule>
    <cfRule type="cellIs" dxfId="3039" priority="6986" operator="equal">
      <formula>"SIM"</formula>
    </cfRule>
  </conditionalFormatting>
  <conditionalFormatting sqref="Y263:Y276">
    <cfRule type="cellIs" dxfId="3038" priority="6984" operator="equal">
      <formula>"OPORTUNIDADE"</formula>
    </cfRule>
  </conditionalFormatting>
  <conditionalFormatting sqref="Y263:Y276">
    <cfRule type="cellIs" dxfId="3037" priority="6982" operator="equal">
      <formula>"NÃO"</formula>
    </cfRule>
    <cfRule type="cellIs" dxfId="3036" priority="6983" operator="equal">
      <formula>"SIM"</formula>
    </cfRule>
  </conditionalFormatting>
  <conditionalFormatting sqref="Y263:Y276">
    <cfRule type="cellIs" dxfId="3035" priority="6981" operator="equal">
      <formula>"OPORTUNIDADE"</formula>
    </cfRule>
  </conditionalFormatting>
  <conditionalFormatting sqref="Y263:Y276">
    <cfRule type="cellIs" dxfId="3034" priority="6979" operator="equal">
      <formula>"NÃO"</formula>
    </cfRule>
    <cfRule type="cellIs" dxfId="3033" priority="6980" operator="equal">
      <formula>"SIM"</formula>
    </cfRule>
  </conditionalFormatting>
  <conditionalFormatting sqref="Y263:Y276">
    <cfRule type="cellIs" dxfId="3032" priority="6978" operator="equal">
      <formula>"OPORTUNIDADE"</formula>
    </cfRule>
  </conditionalFormatting>
  <conditionalFormatting sqref="Y263:Y276">
    <cfRule type="cellIs" dxfId="3031" priority="6976" operator="equal">
      <formula>"NÃO"</formula>
    </cfRule>
    <cfRule type="cellIs" dxfId="3030" priority="6977" operator="equal">
      <formula>"SIM"</formula>
    </cfRule>
  </conditionalFormatting>
  <conditionalFormatting sqref="Y263:Y276">
    <cfRule type="cellIs" dxfId="3029" priority="6975" operator="equal">
      <formula>"OPORTUNIDADE"</formula>
    </cfRule>
  </conditionalFormatting>
  <conditionalFormatting sqref="Y263:Y276">
    <cfRule type="cellIs" dxfId="3028" priority="6973" operator="equal">
      <formula>"NÃO"</formula>
    </cfRule>
    <cfRule type="cellIs" dxfId="3027" priority="6974" operator="equal">
      <formula>"SIM"</formula>
    </cfRule>
  </conditionalFormatting>
  <conditionalFormatting sqref="Y263:Y276">
    <cfRule type="cellIs" dxfId="3026" priority="6972" operator="equal">
      <formula>"OPORTUNIDADE"</formula>
    </cfRule>
  </conditionalFormatting>
  <conditionalFormatting sqref="Y263:Y276">
    <cfRule type="cellIs" dxfId="3025" priority="6970" operator="equal">
      <formula>"NÃO"</formula>
    </cfRule>
    <cfRule type="cellIs" dxfId="3024" priority="6971" operator="equal">
      <formula>"SIM"</formula>
    </cfRule>
  </conditionalFormatting>
  <conditionalFormatting sqref="Y263:Y276">
    <cfRule type="cellIs" dxfId="3023" priority="6969" operator="equal">
      <formula>"OPORTUNIDADE"</formula>
    </cfRule>
  </conditionalFormatting>
  <conditionalFormatting sqref="Y263:Y276">
    <cfRule type="cellIs" dxfId="3022" priority="6967" operator="equal">
      <formula>"NÃO"</formula>
    </cfRule>
    <cfRule type="cellIs" dxfId="3021" priority="6968" operator="equal">
      <formula>"SIM"</formula>
    </cfRule>
  </conditionalFormatting>
  <conditionalFormatting sqref="Y263:Y276">
    <cfRule type="cellIs" dxfId="3020" priority="6966" operator="equal">
      <formula>"OPORTUNIDADE"</formula>
    </cfRule>
  </conditionalFormatting>
  <conditionalFormatting sqref="Y263:Y276">
    <cfRule type="cellIs" dxfId="3019" priority="6964" operator="equal">
      <formula>"NÃO"</formula>
    </cfRule>
    <cfRule type="cellIs" dxfId="3018" priority="6965" operator="equal">
      <formula>"SIM"</formula>
    </cfRule>
  </conditionalFormatting>
  <conditionalFormatting sqref="Y263:Y276">
    <cfRule type="cellIs" dxfId="3017" priority="6963" operator="equal">
      <formula>"OPORTUNIDADE"</formula>
    </cfRule>
  </conditionalFormatting>
  <conditionalFormatting sqref="Y263:Y276">
    <cfRule type="cellIs" dxfId="3016" priority="6961" operator="equal">
      <formula>"NÃO"</formula>
    </cfRule>
    <cfRule type="cellIs" dxfId="3015" priority="6962" operator="equal">
      <formula>"SIM"</formula>
    </cfRule>
  </conditionalFormatting>
  <conditionalFormatting sqref="Y263:Y276">
    <cfRule type="cellIs" dxfId="3014" priority="6960" operator="equal">
      <formula>"OPORTUNIDADE"</formula>
    </cfRule>
  </conditionalFormatting>
  <conditionalFormatting sqref="Y263:Y276">
    <cfRule type="cellIs" dxfId="3013" priority="6958" operator="equal">
      <formula>"NÃO"</formula>
    </cfRule>
    <cfRule type="cellIs" dxfId="3012" priority="6959" operator="equal">
      <formula>"SIM"</formula>
    </cfRule>
  </conditionalFormatting>
  <conditionalFormatting sqref="Y263:Y276">
    <cfRule type="cellIs" dxfId="3011" priority="6957" operator="equal">
      <formula>"OPORTUNIDADE"</formula>
    </cfRule>
  </conditionalFormatting>
  <conditionalFormatting sqref="Y263:Y276">
    <cfRule type="cellIs" dxfId="3010" priority="6955" operator="equal">
      <formula>"NÃO"</formula>
    </cfRule>
    <cfRule type="cellIs" dxfId="3009" priority="6956" operator="equal">
      <formula>"SIM"</formula>
    </cfRule>
  </conditionalFormatting>
  <conditionalFormatting sqref="Y263:Y276">
    <cfRule type="cellIs" dxfId="3008" priority="6954" operator="equal">
      <formula>"OPORTUNIDADE"</formula>
    </cfRule>
  </conditionalFormatting>
  <conditionalFormatting sqref="Y263:Y276">
    <cfRule type="cellIs" dxfId="3007" priority="6952" operator="equal">
      <formula>"NÃO"</formula>
    </cfRule>
    <cfRule type="cellIs" dxfId="3006" priority="6953" operator="equal">
      <formula>"SIM"</formula>
    </cfRule>
  </conditionalFormatting>
  <conditionalFormatting sqref="Y263:Y276">
    <cfRule type="cellIs" dxfId="3005" priority="6951" operator="equal">
      <formula>"OPORTUNIDADE"</formula>
    </cfRule>
  </conditionalFormatting>
  <conditionalFormatting sqref="Y263:Y276">
    <cfRule type="cellIs" dxfId="3004" priority="6949" operator="equal">
      <formula>"NÃO"</formula>
    </cfRule>
    <cfRule type="cellIs" dxfId="3003" priority="6950" operator="equal">
      <formula>"SIM"</formula>
    </cfRule>
  </conditionalFormatting>
  <conditionalFormatting sqref="Y263:Y276">
    <cfRule type="cellIs" dxfId="3002" priority="6948" operator="equal">
      <formula>"OPORTUNIDADE"</formula>
    </cfRule>
  </conditionalFormatting>
  <conditionalFormatting sqref="Y263:Y276">
    <cfRule type="cellIs" dxfId="3001" priority="6946" operator="equal">
      <formula>"NÃO"</formula>
    </cfRule>
    <cfRule type="cellIs" dxfId="3000" priority="6947" operator="equal">
      <formula>"SIM"</formula>
    </cfRule>
  </conditionalFormatting>
  <conditionalFormatting sqref="Y263:Y276">
    <cfRule type="cellIs" dxfId="2999" priority="6945" operator="equal">
      <formula>"OPORTUNIDADE"</formula>
    </cfRule>
  </conditionalFormatting>
  <conditionalFormatting sqref="Y263:Y276">
    <cfRule type="cellIs" dxfId="2998" priority="6943" operator="equal">
      <formula>"NÃO"</formula>
    </cfRule>
    <cfRule type="cellIs" dxfId="2997" priority="6944" operator="equal">
      <formula>"SIM"</formula>
    </cfRule>
  </conditionalFormatting>
  <conditionalFormatting sqref="Y263:Y276">
    <cfRule type="cellIs" dxfId="2996" priority="6942" operator="equal">
      <formula>"OPORTUNIDADE"</formula>
    </cfRule>
  </conditionalFormatting>
  <conditionalFormatting sqref="Y263:Y276">
    <cfRule type="cellIs" dxfId="2995" priority="6940" operator="equal">
      <formula>"NÃO"</formula>
    </cfRule>
    <cfRule type="cellIs" dxfId="2994" priority="6941" operator="equal">
      <formula>"SIM"</formula>
    </cfRule>
  </conditionalFormatting>
  <conditionalFormatting sqref="Y263:Y276">
    <cfRule type="cellIs" dxfId="2993" priority="6939" operator="equal">
      <formula>"OPORTUNIDADE"</formula>
    </cfRule>
  </conditionalFormatting>
  <conditionalFormatting sqref="Y263:Y276">
    <cfRule type="cellIs" dxfId="2992" priority="6937" operator="equal">
      <formula>"NÃO"</formula>
    </cfRule>
    <cfRule type="cellIs" dxfId="2991" priority="6938" operator="equal">
      <formula>"SIM"</formula>
    </cfRule>
  </conditionalFormatting>
  <conditionalFormatting sqref="Y263:Y276">
    <cfRule type="cellIs" dxfId="2990" priority="6936" operator="equal">
      <formula>"OPORTUNIDADE"</formula>
    </cfRule>
  </conditionalFormatting>
  <conditionalFormatting sqref="Y263:Y276">
    <cfRule type="cellIs" dxfId="2989" priority="6934" operator="equal">
      <formula>"NÃO"</formula>
    </cfRule>
    <cfRule type="cellIs" dxfId="2988" priority="6935" operator="equal">
      <formula>"SIM"</formula>
    </cfRule>
  </conditionalFormatting>
  <conditionalFormatting sqref="Y263:Y276">
    <cfRule type="cellIs" dxfId="2987" priority="6933" operator="equal">
      <formula>"OPORTUNIDADE"</formula>
    </cfRule>
  </conditionalFormatting>
  <conditionalFormatting sqref="Y263:Y276">
    <cfRule type="cellIs" dxfId="2986" priority="6931" operator="equal">
      <formula>"NÃO"</formula>
    </cfRule>
    <cfRule type="cellIs" dxfId="2985" priority="6932" operator="equal">
      <formula>"SIM"</formula>
    </cfRule>
  </conditionalFormatting>
  <conditionalFormatting sqref="Y263:Y276">
    <cfRule type="cellIs" dxfId="2984" priority="6930" operator="equal">
      <formula>"OPORTUNIDADE"</formula>
    </cfRule>
  </conditionalFormatting>
  <conditionalFormatting sqref="Y263:Y276">
    <cfRule type="cellIs" dxfId="2983" priority="6928" operator="equal">
      <formula>"NÃO"</formula>
    </cfRule>
    <cfRule type="cellIs" dxfId="2982" priority="6929" operator="equal">
      <formula>"SIM"</formula>
    </cfRule>
  </conditionalFormatting>
  <conditionalFormatting sqref="Y263:Y276">
    <cfRule type="cellIs" dxfId="2981" priority="6927" operator="equal">
      <formula>"OPORTUNIDADE"</formula>
    </cfRule>
  </conditionalFormatting>
  <conditionalFormatting sqref="Y263:Y276">
    <cfRule type="cellIs" dxfId="2980" priority="6925" operator="equal">
      <formula>"NÃO"</formula>
    </cfRule>
    <cfRule type="cellIs" dxfId="2979" priority="6926" operator="equal">
      <formula>"SIM"</formula>
    </cfRule>
  </conditionalFormatting>
  <conditionalFormatting sqref="Y263:Y276">
    <cfRule type="cellIs" dxfId="2978" priority="6924" operator="equal">
      <formula>"OPORTUNIDADE"</formula>
    </cfRule>
  </conditionalFormatting>
  <conditionalFormatting sqref="Y263:Y276">
    <cfRule type="cellIs" dxfId="2977" priority="6922" operator="equal">
      <formula>"NÃO"</formula>
    </cfRule>
    <cfRule type="cellIs" dxfId="2976" priority="6923" operator="equal">
      <formula>"SIM"</formula>
    </cfRule>
  </conditionalFormatting>
  <conditionalFormatting sqref="Y263:Y276">
    <cfRule type="cellIs" dxfId="2975" priority="6921" operator="equal">
      <formula>"OPORTUNIDADE"</formula>
    </cfRule>
  </conditionalFormatting>
  <conditionalFormatting sqref="Y263:Y276">
    <cfRule type="cellIs" dxfId="2974" priority="6919" operator="equal">
      <formula>"NÃO"</formula>
    </cfRule>
    <cfRule type="cellIs" dxfId="2973" priority="6920" operator="equal">
      <formula>"SIM"</formula>
    </cfRule>
  </conditionalFormatting>
  <conditionalFormatting sqref="Y263:Y276">
    <cfRule type="cellIs" dxfId="2972" priority="6918" operator="equal">
      <formula>"OPORTUNIDADE"</formula>
    </cfRule>
  </conditionalFormatting>
  <conditionalFormatting sqref="Y263:Y276">
    <cfRule type="cellIs" dxfId="2971" priority="6916" operator="equal">
      <formula>"NÃO"</formula>
    </cfRule>
    <cfRule type="cellIs" dxfId="2970" priority="6917" operator="equal">
      <formula>"SIM"</formula>
    </cfRule>
  </conditionalFormatting>
  <conditionalFormatting sqref="Y263:Y276">
    <cfRule type="cellIs" dxfId="2969" priority="6915" operator="equal">
      <formula>"OPORTUNIDADE"</formula>
    </cfRule>
  </conditionalFormatting>
  <conditionalFormatting sqref="Y263:Y276">
    <cfRule type="cellIs" dxfId="2968" priority="6913" operator="equal">
      <formula>"NÃO"</formula>
    </cfRule>
    <cfRule type="cellIs" dxfId="2967" priority="6914" operator="equal">
      <formula>"SIM"</formula>
    </cfRule>
  </conditionalFormatting>
  <conditionalFormatting sqref="Z263:Z264">
    <cfRule type="cellIs" dxfId="2966" priority="6912" operator="equal">
      <formula>"OPORTUNIDADE"</formula>
    </cfRule>
  </conditionalFormatting>
  <conditionalFormatting sqref="Z263:Z264">
    <cfRule type="cellIs" dxfId="2965" priority="6910" operator="equal">
      <formula>"NÃO"</formula>
    </cfRule>
    <cfRule type="cellIs" dxfId="2964" priority="6911" operator="equal">
      <formula>"SIM"</formula>
    </cfRule>
  </conditionalFormatting>
  <conditionalFormatting sqref="Y263:Y276">
    <cfRule type="cellIs" dxfId="2963" priority="6909" operator="equal">
      <formula>"OPORTUNIDADE"</formula>
    </cfRule>
  </conditionalFormatting>
  <conditionalFormatting sqref="Y263:Y276">
    <cfRule type="cellIs" dxfId="2962" priority="6907" operator="equal">
      <formula>"NÃO"</formula>
    </cfRule>
    <cfRule type="cellIs" dxfId="2961" priority="6908" operator="equal">
      <formula>"SIM"</formula>
    </cfRule>
  </conditionalFormatting>
  <conditionalFormatting sqref="Y263:Y276">
    <cfRule type="cellIs" dxfId="2960" priority="6906" operator="equal">
      <formula>"OPORTUNIDADE"</formula>
    </cfRule>
  </conditionalFormatting>
  <conditionalFormatting sqref="Y263:Y276">
    <cfRule type="cellIs" dxfId="2959" priority="6904" operator="equal">
      <formula>"NÃO"</formula>
    </cfRule>
    <cfRule type="cellIs" dxfId="2958" priority="6905" operator="equal">
      <formula>"SIM"</formula>
    </cfRule>
  </conditionalFormatting>
  <conditionalFormatting sqref="Y263:Y276">
    <cfRule type="cellIs" dxfId="2957" priority="6903" operator="equal">
      <formula>"OPORTUNIDADE"</formula>
    </cfRule>
  </conditionalFormatting>
  <conditionalFormatting sqref="Y263:Y276">
    <cfRule type="cellIs" dxfId="2956" priority="6901" operator="equal">
      <formula>"NÃO"</formula>
    </cfRule>
    <cfRule type="cellIs" dxfId="2955" priority="6902" operator="equal">
      <formula>"SIM"</formula>
    </cfRule>
  </conditionalFormatting>
  <conditionalFormatting sqref="Y263:Y276">
    <cfRule type="cellIs" dxfId="2954" priority="6900" operator="equal">
      <formula>"OPORTUNIDADE"</formula>
    </cfRule>
  </conditionalFormatting>
  <conditionalFormatting sqref="Y263:Y276">
    <cfRule type="cellIs" dxfId="2953" priority="6898" operator="equal">
      <formula>"NÃO"</formula>
    </cfRule>
    <cfRule type="cellIs" dxfId="2952" priority="6899" operator="equal">
      <formula>"SIM"</formula>
    </cfRule>
  </conditionalFormatting>
  <conditionalFormatting sqref="Y263:Y276">
    <cfRule type="cellIs" dxfId="2951" priority="6897" operator="equal">
      <formula>"OPORTUNIDADE"</formula>
    </cfRule>
  </conditionalFormatting>
  <conditionalFormatting sqref="Y263:Y276">
    <cfRule type="cellIs" dxfId="2950" priority="6895" operator="equal">
      <formula>"NÃO"</formula>
    </cfRule>
    <cfRule type="cellIs" dxfId="2949" priority="6896" operator="equal">
      <formula>"SIM"</formula>
    </cfRule>
  </conditionalFormatting>
  <conditionalFormatting sqref="Y263:Y276">
    <cfRule type="cellIs" dxfId="2948" priority="6894" operator="equal">
      <formula>"OPORTUNIDADE"</formula>
    </cfRule>
  </conditionalFormatting>
  <conditionalFormatting sqref="Y263:Y276">
    <cfRule type="cellIs" dxfId="2947" priority="6892" operator="equal">
      <formula>"NÃO"</formula>
    </cfRule>
    <cfRule type="cellIs" dxfId="2946" priority="6893" operator="equal">
      <formula>"SIM"</formula>
    </cfRule>
  </conditionalFormatting>
  <conditionalFormatting sqref="Y263:Y276">
    <cfRule type="cellIs" dxfId="2945" priority="6891" operator="equal">
      <formula>"OPORTUNIDADE"</formula>
    </cfRule>
  </conditionalFormatting>
  <conditionalFormatting sqref="Y263:Y276">
    <cfRule type="cellIs" dxfId="2944" priority="6889" operator="equal">
      <formula>"NÃO"</formula>
    </cfRule>
    <cfRule type="cellIs" dxfId="2943" priority="6890" operator="equal">
      <formula>"SIM"</formula>
    </cfRule>
  </conditionalFormatting>
  <conditionalFormatting sqref="Y263:Y276">
    <cfRule type="cellIs" dxfId="2942" priority="6888" operator="equal">
      <formula>"OPORTUNIDADE"</formula>
    </cfRule>
  </conditionalFormatting>
  <conditionalFormatting sqref="Y263:Y276">
    <cfRule type="cellIs" dxfId="2941" priority="6886" operator="equal">
      <formula>"NÃO"</formula>
    </cfRule>
    <cfRule type="cellIs" dxfId="2940" priority="6887" operator="equal">
      <formula>"SIM"</formula>
    </cfRule>
  </conditionalFormatting>
  <conditionalFormatting sqref="Y263:Y276">
    <cfRule type="cellIs" dxfId="2939" priority="6885" operator="equal">
      <formula>"OPORTUNIDADE"</formula>
    </cfRule>
  </conditionalFormatting>
  <conditionalFormatting sqref="Y263:Y276">
    <cfRule type="cellIs" dxfId="2938" priority="6883" operator="equal">
      <formula>"NÃO"</formula>
    </cfRule>
    <cfRule type="cellIs" dxfId="2937" priority="6884" operator="equal">
      <formula>"SIM"</formula>
    </cfRule>
  </conditionalFormatting>
  <conditionalFormatting sqref="Y263:Y276">
    <cfRule type="cellIs" dxfId="2936" priority="6882" operator="equal">
      <formula>"OPORTUNIDADE"</formula>
    </cfRule>
  </conditionalFormatting>
  <conditionalFormatting sqref="Y263:Y276">
    <cfRule type="cellIs" dxfId="2935" priority="6880" operator="equal">
      <formula>"NÃO"</formula>
    </cfRule>
    <cfRule type="cellIs" dxfId="2934" priority="6881" operator="equal">
      <formula>"SIM"</formula>
    </cfRule>
  </conditionalFormatting>
  <conditionalFormatting sqref="Y263:Y276">
    <cfRule type="cellIs" dxfId="2933" priority="6879" operator="equal">
      <formula>"OPORTUNIDADE"</formula>
    </cfRule>
  </conditionalFormatting>
  <conditionalFormatting sqref="Y263:Y276">
    <cfRule type="cellIs" dxfId="2932" priority="6877" operator="equal">
      <formula>"NÃO"</formula>
    </cfRule>
    <cfRule type="cellIs" dxfId="2931" priority="6878" operator="equal">
      <formula>"SIM"</formula>
    </cfRule>
  </conditionalFormatting>
  <conditionalFormatting sqref="Y263:Y276">
    <cfRule type="cellIs" dxfId="2930" priority="6876" operator="equal">
      <formula>"OPORTUNIDADE"</formula>
    </cfRule>
  </conditionalFormatting>
  <conditionalFormatting sqref="Y263:Y276">
    <cfRule type="cellIs" dxfId="2929" priority="6874" operator="equal">
      <formula>"NÃO"</formula>
    </cfRule>
    <cfRule type="cellIs" dxfId="2928" priority="6875" operator="equal">
      <formula>"SIM"</formula>
    </cfRule>
  </conditionalFormatting>
  <conditionalFormatting sqref="Y263:Y276">
    <cfRule type="cellIs" dxfId="2927" priority="6873" operator="equal">
      <formula>"OPORTUNIDADE"</formula>
    </cfRule>
  </conditionalFormatting>
  <conditionalFormatting sqref="Y263:Y276">
    <cfRule type="cellIs" dxfId="2926" priority="6871" operator="equal">
      <formula>"NÃO"</formula>
    </cfRule>
    <cfRule type="cellIs" dxfId="2925" priority="6872" operator="equal">
      <formula>"SIM"</formula>
    </cfRule>
  </conditionalFormatting>
  <conditionalFormatting sqref="Y263:Y276">
    <cfRule type="cellIs" dxfId="2924" priority="6870" operator="equal">
      <formula>"OPORTUNIDADE"</formula>
    </cfRule>
  </conditionalFormatting>
  <conditionalFormatting sqref="Y263:Y276">
    <cfRule type="cellIs" dxfId="2923" priority="6868" operator="equal">
      <formula>"NÃO"</formula>
    </cfRule>
    <cfRule type="cellIs" dxfId="2922" priority="6869" operator="equal">
      <formula>"SIM"</formula>
    </cfRule>
  </conditionalFormatting>
  <conditionalFormatting sqref="Y263:Y276">
    <cfRule type="cellIs" dxfId="2921" priority="6867" operator="equal">
      <formula>"OPORTUNIDADE"</formula>
    </cfRule>
  </conditionalFormatting>
  <conditionalFormatting sqref="Y263:Y276">
    <cfRule type="cellIs" dxfId="2920" priority="6865" operator="equal">
      <formula>"NÃO"</formula>
    </cfRule>
    <cfRule type="cellIs" dxfId="2919" priority="6866" operator="equal">
      <formula>"SIM"</formula>
    </cfRule>
  </conditionalFormatting>
  <conditionalFormatting sqref="Y263:Y276">
    <cfRule type="cellIs" dxfId="2918" priority="6864" operator="equal">
      <formula>"OPORTUNIDADE"</formula>
    </cfRule>
  </conditionalFormatting>
  <conditionalFormatting sqref="Y263:Y276">
    <cfRule type="cellIs" dxfId="2917" priority="6862" operator="equal">
      <formula>"NÃO"</formula>
    </cfRule>
    <cfRule type="cellIs" dxfId="2916" priority="6863" operator="equal">
      <formula>"SIM"</formula>
    </cfRule>
  </conditionalFormatting>
  <conditionalFormatting sqref="Y263:Y276">
    <cfRule type="cellIs" dxfId="2915" priority="6861" operator="equal">
      <formula>"OPORTUNIDADE"</formula>
    </cfRule>
  </conditionalFormatting>
  <conditionalFormatting sqref="Y263:Y276">
    <cfRule type="cellIs" dxfId="2914" priority="6859" operator="equal">
      <formula>"NÃO"</formula>
    </cfRule>
    <cfRule type="cellIs" dxfId="2913" priority="6860" operator="equal">
      <formula>"SIM"</formula>
    </cfRule>
  </conditionalFormatting>
  <conditionalFormatting sqref="Y263:Y276">
    <cfRule type="cellIs" dxfId="2912" priority="6858" operator="equal">
      <formula>"OPORTUNIDADE"</formula>
    </cfRule>
  </conditionalFormatting>
  <conditionalFormatting sqref="Y263:Y276">
    <cfRule type="cellIs" dxfId="2911" priority="6856" operator="equal">
      <formula>"NÃO"</formula>
    </cfRule>
    <cfRule type="cellIs" dxfId="2910" priority="6857" operator="equal">
      <formula>"SIM"</formula>
    </cfRule>
  </conditionalFormatting>
  <conditionalFormatting sqref="Y263:Y276">
    <cfRule type="cellIs" dxfId="2909" priority="6855" operator="equal">
      <formula>"OPORTUNIDADE"</formula>
    </cfRule>
  </conditionalFormatting>
  <conditionalFormatting sqref="Y263:Y276">
    <cfRule type="cellIs" dxfId="2908" priority="6853" operator="equal">
      <formula>"NÃO"</formula>
    </cfRule>
    <cfRule type="cellIs" dxfId="2907" priority="6854" operator="equal">
      <formula>"SIM"</formula>
    </cfRule>
  </conditionalFormatting>
  <conditionalFormatting sqref="Y263:Y276">
    <cfRule type="cellIs" dxfId="2906" priority="6852" operator="equal">
      <formula>"OPORTUNIDADE"</formula>
    </cfRule>
  </conditionalFormatting>
  <conditionalFormatting sqref="Y263:Y276">
    <cfRule type="cellIs" dxfId="2905" priority="6850" operator="equal">
      <formula>"NÃO"</formula>
    </cfRule>
    <cfRule type="cellIs" dxfId="2904" priority="6851" operator="equal">
      <formula>"SIM"</formula>
    </cfRule>
  </conditionalFormatting>
  <conditionalFormatting sqref="Y263:Y276">
    <cfRule type="cellIs" dxfId="2903" priority="6849" operator="equal">
      <formula>"OPORTUNIDADE"</formula>
    </cfRule>
  </conditionalFormatting>
  <conditionalFormatting sqref="Y263:Y276">
    <cfRule type="cellIs" dxfId="2902" priority="6847" operator="equal">
      <formula>"NÃO"</formula>
    </cfRule>
    <cfRule type="cellIs" dxfId="2901" priority="6848" operator="equal">
      <formula>"SIM"</formula>
    </cfRule>
  </conditionalFormatting>
  <conditionalFormatting sqref="Y263:Y276">
    <cfRule type="cellIs" dxfId="2900" priority="6846" operator="equal">
      <formula>"OPORTUNIDADE"</formula>
    </cfRule>
  </conditionalFormatting>
  <conditionalFormatting sqref="Y263:Y276">
    <cfRule type="cellIs" dxfId="2899" priority="6844" operator="equal">
      <formula>"NÃO"</formula>
    </cfRule>
    <cfRule type="cellIs" dxfId="2898" priority="6845" operator="equal">
      <formula>"SIM"</formula>
    </cfRule>
  </conditionalFormatting>
  <conditionalFormatting sqref="Y263:Y276">
    <cfRule type="cellIs" dxfId="2897" priority="6843" operator="equal">
      <formula>"OPORTUNIDADE"</formula>
    </cfRule>
  </conditionalFormatting>
  <conditionalFormatting sqref="Y263:Y276">
    <cfRule type="cellIs" dxfId="2896" priority="6841" operator="equal">
      <formula>"NÃO"</formula>
    </cfRule>
    <cfRule type="cellIs" dxfId="2895" priority="6842" operator="equal">
      <formula>"SIM"</formula>
    </cfRule>
  </conditionalFormatting>
  <conditionalFormatting sqref="Y263:Y276">
    <cfRule type="cellIs" dxfId="2894" priority="6840" operator="equal">
      <formula>"OPORTUNIDADE"</formula>
    </cfRule>
  </conditionalFormatting>
  <conditionalFormatting sqref="Y263:Y276">
    <cfRule type="cellIs" dxfId="2893" priority="6838" operator="equal">
      <formula>"NÃO"</formula>
    </cfRule>
    <cfRule type="cellIs" dxfId="2892" priority="6839" operator="equal">
      <formula>"SIM"</formula>
    </cfRule>
  </conditionalFormatting>
  <conditionalFormatting sqref="Y263:Y276">
    <cfRule type="cellIs" dxfId="2891" priority="6837" operator="equal">
      <formula>"OPORTUNIDADE"</formula>
    </cfRule>
  </conditionalFormatting>
  <conditionalFormatting sqref="Y263:Y276">
    <cfRule type="cellIs" dxfId="2890" priority="6835" operator="equal">
      <formula>"NÃO"</formula>
    </cfRule>
    <cfRule type="cellIs" dxfId="2889" priority="6836" operator="equal">
      <formula>"SIM"</formula>
    </cfRule>
  </conditionalFormatting>
  <conditionalFormatting sqref="Y263:Y276">
    <cfRule type="cellIs" dxfId="2888" priority="6834" operator="equal">
      <formula>"OPORTUNIDADE"</formula>
    </cfRule>
  </conditionalFormatting>
  <conditionalFormatting sqref="Y263:Y276">
    <cfRule type="cellIs" dxfId="2887" priority="6832" operator="equal">
      <formula>"NÃO"</formula>
    </cfRule>
    <cfRule type="cellIs" dxfId="2886" priority="6833" operator="equal">
      <formula>"SIM"</formula>
    </cfRule>
  </conditionalFormatting>
  <conditionalFormatting sqref="Y263:Y276">
    <cfRule type="cellIs" dxfId="2885" priority="6831" operator="equal">
      <formula>"OPORTUNIDADE"</formula>
    </cfRule>
  </conditionalFormatting>
  <conditionalFormatting sqref="Y263:Y276">
    <cfRule type="cellIs" dxfId="2884" priority="6829" operator="equal">
      <formula>"NÃO"</formula>
    </cfRule>
    <cfRule type="cellIs" dxfId="2883" priority="6830" operator="equal">
      <formula>"SIM"</formula>
    </cfRule>
  </conditionalFormatting>
  <conditionalFormatting sqref="Y263:Y276">
    <cfRule type="cellIs" dxfId="2882" priority="6828" operator="equal">
      <formula>"OPORTUNIDADE"</formula>
    </cfRule>
  </conditionalFormatting>
  <conditionalFormatting sqref="Y263:Y276">
    <cfRule type="cellIs" dxfId="2881" priority="6826" operator="equal">
      <formula>"NÃO"</formula>
    </cfRule>
    <cfRule type="cellIs" dxfId="2880" priority="6827" operator="equal">
      <formula>"SIM"</formula>
    </cfRule>
  </conditionalFormatting>
  <conditionalFormatting sqref="Y263:Y276">
    <cfRule type="cellIs" dxfId="2879" priority="6825" operator="equal">
      <formula>"OPORTUNIDADE"</formula>
    </cfRule>
  </conditionalFormatting>
  <conditionalFormatting sqref="Y263:Y276">
    <cfRule type="cellIs" dxfId="2878" priority="6823" operator="equal">
      <formula>"NÃO"</formula>
    </cfRule>
    <cfRule type="cellIs" dxfId="2877" priority="6824" operator="equal">
      <formula>"SIM"</formula>
    </cfRule>
  </conditionalFormatting>
  <conditionalFormatting sqref="Y263:Y276">
    <cfRule type="cellIs" dxfId="2876" priority="6822" operator="equal">
      <formula>"OPORTUNIDADE"</formula>
    </cfRule>
  </conditionalFormatting>
  <conditionalFormatting sqref="Y263:Y276">
    <cfRule type="cellIs" dxfId="2875" priority="6820" operator="equal">
      <formula>"NÃO"</formula>
    </cfRule>
    <cfRule type="cellIs" dxfId="2874" priority="6821" operator="equal">
      <formula>"SIM"</formula>
    </cfRule>
  </conditionalFormatting>
  <conditionalFormatting sqref="Y263:Y276">
    <cfRule type="cellIs" dxfId="2873" priority="6819" operator="equal">
      <formula>"OPORTUNIDADE"</formula>
    </cfRule>
  </conditionalFormatting>
  <conditionalFormatting sqref="Y263:Y276">
    <cfRule type="cellIs" dxfId="2872" priority="6817" operator="equal">
      <formula>"NÃO"</formula>
    </cfRule>
    <cfRule type="cellIs" dxfId="2871" priority="6818" operator="equal">
      <formula>"SIM"</formula>
    </cfRule>
  </conditionalFormatting>
  <conditionalFormatting sqref="Y263:Y276">
    <cfRule type="cellIs" dxfId="2870" priority="6816" operator="equal">
      <formula>"OPORTUNIDADE"</formula>
    </cfRule>
  </conditionalFormatting>
  <conditionalFormatting sqref="Y263:Y276">
    <cfRule type="cellIs" dxfId="2869" priority="6814" operator="equal">
      <formula>"NÃO"</formula>
    </cfRule>
    <cfRule type="cellIs" dxfId="2868" priority="6815" operator="equal">
      <formula>"SIM"</formula>
    </cfRule>
  </conditionalFormatting>
  <conditionalFormatting sqref="Y263:Y276">
    <cfRule type="cellIs" dxfId="2867" priority="6813" operator="equal">
      <formula>"OPORTUNIDADE"</formula>
    </cfRule>
  </conditionalFormatting>
  <conditionalFormatting sqref="Y263:Y276">
    <cfRule type="cellIs" dxfId="2866" priority="6811" operator="equal">
      <formula>"NÃO"</formula>
    </cfRule>
    <cfRule type="cellIs" dxfId="2865" priority="6812" operator="equal">
      <formula>"SIM"</formula>
    </cfRule>
  </conditionalFormatting>
  <conditionalFormatting sqref="Y263:Y276">
    <cfRule type="cellIs" dxfId="2864" priority="6810" operator="equal">
      <formula>"OPORTUNIDADE"</formula>
    </cfRule>
  </conditionalFormatting>
  <conditionalFormatting sqref="Y263:Y276">
    <cfRule type="cellIs" dxfId="2863" priority="6808" operator="equal">
      <formula>"NÃO"</formula>
    </cfRule>
    <cfRule type="cellIs" dxfId="2862" priority="6809" operator="equal">
      <formula>"SIM"</formula>
    </cfRule>
  </conditionalFormatting>
  <conditionalFormatting sqref="Y263:Y276">
    <cfRule type="cellIs" dxfId="2861" priority="6807" operator="equal">
      <formula>"OPORTUNIDADE"</formula>
    </cfRule>
  </conditionalFormatting>
  <conditionalFormatting sqref="Y263:Y276">
    <cfRule type="cellIs" dxfId="2860" priority="6805" operator="equal">
      <formula>"NÃO"</formula>
    </cfRule>
    <cfRule type="cellIs" dxfId="2859" priority="6806" operator="equal">
      <formula>"SIM"</formula>
    </cfRule>
  </conditionalFormatting>
  <conditionalFormatting sqref="Y263:Y276">
    <cfRule type="cellIs" dxfId="2858" priority="6804" operator="equal">
      <formula>"OPORTUNIDADE"</formula>
    </cfRule>
  </conditionalFormatting>
  <conditionalFormatting sqref="Y263:Y276">
    <cfRule type="cellIs" dxfId="2857" priority="6802" operator="equal">
      <formula>"NÃO"</formula>
    </cfRule>
    <cfRule type="cellIs" dxfId="2856" priority="6803" operator="equal">
      <formula>"SIM"</formula>
    </cfRule>
  </conditionalFormatting>
  <conditionalFormatting sqref="Y263:Y276">
    <cfRule type="cellIs" dxfId="2855" priority="6801" operator="equal">
      <formula>"OPORTUNIDADE"</formula>
    </cfRule>
  </conditionalFormatting>
  <conditionalFormatting sqref="Y263:Y276">
    <cfRule type="cellIs" dxfId="2854" priority="6799" operator="equal">
      <formula>"NÃO"</formula>
    </cfRule>
    <cfRule type="cellIs" dxfId="2853" priority="6800" operator="equal">
      <formula>"SIM"</formula>
    </cfRule>
  </conditionalFormatting>
  <conditionalFormatting sqref="Y263:Y276">
    <cfRule type="cellIs" dxfId="2852" priority="6798" operator="equal">
      <formula>"OPORTUNIDADE"</formula>
    </cfRule>
  </conditionalFormatting>
  <conditionalFormatting sqref="Y263:Y276">
    <cfRule type="cellIs" dxfId="2851" priority="6796" operator="equal">
      <formula>"NÃO"</formula>
    </cfRule>
    <cfRule type="cellIs" dxfId="2850" priority="6797" operator="equal">
      <formula>"SIM"</formula>
    </cfRule>
  </conditionalFormatting>
  <conditionalFormatting sqref="Y263:Y276">
    <cfRule type="cellIs" dxfId="2849" priority="6795" operator="equal">
      <formula>"OPORTUNIDADE"</formula>
    </cfRule>
  </conditionalFormatting>
  <conditionalFormatting sqref="Y263:Y276">
    <cfRule type="cellIs" dxfId="2848" priority="6793" operator="equal">
      <formula>"NÃO"</formula>
    </cfRule>
    <cfRule type="cellIs" dxfId="2847" priority="6794" operator="equal">
      <formula>"SIM"</formula>
    </cfRule>
  </conditionalFormatting>
  <conditionalFormatting sqref="Y263:Y276">
    <cfRule type="cellIs" dxfId="2846" priority="6792" operator="equal">
      <formula>"OPORTUNIDADE"</formula>
    </cfRule>
  </conditionalFormatting>
  <conditionalFormatting sqref="Y263:Y276">
    <cfRule type="cellIs" dxfId="2845" priority="6790" operator="equal">
      <formula>"NÃO"</formula>
    </cfRule>
    <cfRule type="cellIs" dxfId="2844" priority="6791" operator="equal">
      <formula>"SIM"</formula>
    </cfRule>
  </conditionalFormatting>
  <conditionalFormatting sqref="Y263:Y276">
    <cfRule type="cellIs" dxfId="2843" priority="6789" operator="equal">
      <formula>"OPORTUNIDADE"</formula>
    </cfRule>
  </conditionalFormatting>
  <conditionalFormatting sqref="Y263:Y276">
    <cfRule type="cellIs" dxfId="2842" priority="6787" operator="equal">
      <formula>"NÃO"</formula>
    </cfRule>
    <cfRule type="cellIs" dxfId="2841" priority="6788" operator="equal">
      <formula>"SIM"</formula>
    </cfRule>
  </conditionalFormatting>
  <conditionalFormatting sqref="Y263:Y276">
    <cfRule type="cellIs" dxfId="2840" priority="6786" operator="equal">
      <formula>"OPORTUNIDADE"</formula>
    </cfRule>
  </conditionalFormatting>
  <conditionalFormatting sqref="Y263:Y276">
    <cfRule type="cellIs" dxfId="2839" priority="6784" operator="equal">
      <formula>"NÃO"</formula>
    </cfRule>
    <cfRule type="cellIs" dxfId="2838" priority="6785" operator="equal">
      <formula>"SIM"</formula>
    </cfRule>
  </conditionalFormatting>
  <conditionalFormatting sqref="Y263:Y276">
    <cfRule type="cellIs" dxfId="2837" priority="6783" operator="equal">
      <formula>"OPORTUNIDADE"</formula>
    </cfRule>
  </conditionalFormatting>
  <conditionalFormatting sqref="Y263:Y276">
    <cfRule type="cellIs" dxfId="2836" priority="6781" operator="equal">
      <formula>"NÃO"</formula>
    </cfRule>
    <cfRule type="cellIs" dxfId="2835" priority="6782" operator="equal">
      <formula>"SIM"</formula>
    </cfRule>
  </conditionalFormatting>
  <conditionalFormatting sqref="Y263:Y276">
    <cfRule type="cellIs" dxfId="2834" priority="6780" operator="equal">
      <formula>"OPORTUNIDADE"</formula>
    </cfRule>
  </conditionalFormatting>
  <conditionalFormatting sqref="Y263:Y276">
    <cfRule type="cellIs" dxfId="2833" priority="6778" operator="equal">
      <formula>"NÃO"</formula>
    </cfRule>
    <cfRule type="cellIs" dxfId="2832" priority="6779" operator="equal">
      <formula>"SIM"</formula>
    </cfRule>
  </conditionalFormatting>
  <conditionalFormatting sqref="Y263:Y276">
    <cfRule type="cellIs" dxfId="2831" priority="6777" operator="equal">
      <formula>"OPORTUNIDADE"</formula>
    </cfRule>
  </conditionalFormatting>
  <conditionalFormatting sqref="Y263:Y276">
    <cfRule type="cellIs" dxfId="2830" priority="6775" operator="equal">
      <formula>"NÃO"</formula>
    </cfRule>
    <cfRule type="cellIs" dxfId="2829" priority="6776" operator="equal">
      <formula>"SIM"</formula>
    </cfRule>
  </conditionalFormatting>
  <conditionalFormatting sqref="Y263:Y276">
    <cfRule type="cellIs" dxfId="2828" priority="6774" operator="equal">
      <formula>"OPORTUNIDADE"</formula>
    </cfRule>
  </conditionalFormatting>
  <conditionalFormatting sqref="Y263:Y276">
    <cfRule type="cellIs" dxfId="2827" priority="6772" operator="equal">
      <formula>"NÃO"</formula>
    </cfRule>
    <cfRule type="cellIs" dxfId="2826" priority="6773" operator="equal">
      <formula>"SIM"</formula>
    </cfRule>
  </conditionalFormatting>
  <conditionalFormatting sqref="Y263:Y276">
    <cfRule type="cellIs" dxfId="2825" priority="6771" operator="equal">
      <formula>"OPORTUNIDADE"</formula>
    </cfRule>
  </conditionalFormatting>
  <conditionalFormatting sqref="Y263:Y276">
    <cfRule type="cellIs" dxfId="2824" priority="6769" operator="equal">
      <formula>"NÃO"</formula>
    </cfRule>
    <cfRule type="cellIs" dxfId="2823" priority="6770" operator="equal">
      <formula>"SIM"</formula>
    </cfRule>
  </conditionalFormatting>
  <conditionalFormatting sqref="Y263:Y276">
    <cfRule type="cellIs" dxfId="2822" priority="6768" operator="equal">
      <formula>"OPORTUNIDADE"</formula>
    </cfRule>
  </conditionalFormatting>
  <conditionalFormatting sqref="Y263:Y276">
    <cfRule type="cellIs" dxfId="2821" priority="6766" operator="equal">
      <formula>"NÃO"</formula>
    </cfRule>
    <cfRule type="cellIs" dxfId="2820" priority="6767" operator="equal">
      <formula>"SIM"</formula>
    </cfRule>
  </conditionalFormatting>
  <conditionalFormatting sqref="Y263:Y276">
    <cfRule type="cellIs" dxfId="2819" priority="6765" operator="equal">
      <formula>"OPORTUNIDADE"</formula>
    </cfRule>
  </conditionalFormatting>
  <conditionalFormatting sqref="Y263:Y276">
    <cfRule type="cellIs" dxfId="2818" priority="6763" operator="equal">
      <formula>"NÃO"</formula>
    </cfRule>
    <cfRule type="cellIs" dxfId="2817" priority="6764" operator="equal">
      <formula>"SIM"</formula>
    </cfRule>
  </conditionalFormatting>
  <conditionalFormatting sqref="Y263:Y276">
    <cfRule type="cellIs" dxfId="2816" priority="6762" operator="equal">
      <formula>"OPORTUNIDADE"</formula>
    </cfRule>
  </conditionalFormatting>
  <conditionalFormatting sqref="Y263:Y276">
    <cfRule type="cellIs" dxfId="2815" priority="6760" operator="equal">
      <formula>"NÃO"</formula>
    </cfRule>
    <cfRule type="cellIs" dxfId="2814" priority="6761" operator="equal">
      <formula>"SIM"</formula>
    </cfRule>
  </conditionalFormatting>
  <conditionalFormatting sqref="Z263:Z264">
    <cfRule type="cellIs" dxfId="2813" priority="6759" operator="equal">
      <formula>"OPORTUNIDADE"</formula>
    </cfRule>
  </conditionalFormatting>
  <conditionalFormatting sqref="Z263:Z264">
    <cfRule type="cellIs" dxfId="2812" priority="6757" operator="equal">
      <formula>"NÃO"</formula>
    </cfRule>
    <cfRule type="cellIs" dxfId="2811" priority="6758" operator="equal">
      <formula>"SIM"</formula>
    </cfRule>
  </conditionalFormatting>
  <conditionalFormatting sqref="Y263:Y276">
    <cfRule type="cellIs" dxfId="2810" priority="6756" operator="equal">
      <formula>"OPORTUNIDADE"</formula>
    </cfRule>
  </conditionalFormatting>
  <conditionalFormatting sqref="Y263:Y276">
    <cfRule type="cellIs" dxfId="2809" priority="6754" operator="equal">
      <formula>"NÃO"</formula>
    </cfRule>
    <cfRule type="cellIs" dxfId="2808" priority="6755" operator="equal">
      <formula>"SIM"</formula>
    </cfRule>
  </conditionalFormatting>
  <conditionalFormatting sqref="Y263:Y276">
    <cfRule type="cellIs" dxfId="2807" priority="6753" operator="equal">
      <formula>"OPORTUNIDADE"</formula>
    </cfRule>
  </conditionalFormatting>
  <conditionalFormatting sqref="Y263:Y276">
    <cfRule type="cellIs" dxfId="2806" priority="6751" operator="equal">
      <formula>"NÃO"</formula>
    </cfRule>
    <cfRule type="cellIs" dxfId="2805" priority="6752" operator="equal">
      <formula>"SIM"</formula>
    </cfRule>
  </conditionalFormatting>
  <conditionalFormatting sqref="Y263:Y276">
    <cfRule type="cellIs" dxfId="2804" priority="6750" operator="equal">
      <formula>"OPORTUNIDADE"</formula>
    </cfRule>
  </conditionalFormatting>
  <conditionalFormatting sqref="Y263:Y276">
    <cfRule type="cellIs" dxfId="2803" priority="6748" operator="equal">
      <formula>"NÃO"</formula>
    </cfRule>
    <cfRule type="cellIs" dxfId="2802" priority="6749" operator="equal">
      <formula>"SIM"</formula>
    </cfRule>
  </conditionalFormatting>
  <conditionalFormatting sqref="Y263:Y276">
    <cfRule type="cellIs" dxfId="2801" priority="6747" operator="equal">
      <formula>"OPORTUNIDADE"</formula>
    </cfRule>
  </conditionalFormatting>
  <conditionalFormatting sqref="Y263:Y276">
    <cfRule type="cellIs" dxfId="2800" priority="6745" operator="equal">
      <formula>"NÃO"</formula>
    </cfRule>
    <cfRule type="cellIs" dxfId="2799" priority="6746" operator="equal">
      <formula>"SIM"</formula>
    </cfRule>
  </conditionalFormatting>
  <conditionalFormatting sqref="Y263:Y276">
    <cfRule type="cellIs" dxfId="2798" priority="6744" operator="equal">
      <formula>"OPORTUNIDADE"</formula>
    </cfRule>
  </conditionalFormatting>
  <conditionalFormatting sqref="Y263:Y276">
    <cfRule type="cellIs" dxfId="2797" priority="6742" operator="equal">
      <formula>"NÃO"</formula>
    </cfRule>
    <cfRule type="cellIs" dxfId="2796" priority="6743" operator="equal">
      <formula>"SIM"</formula>
    </cfRule>
  </conditionalFormatting>
  <conditionalFormatting sqref="Y263:Y276">
    <cfRule type="cellIs" dxfId="2795" priority="6741" operator="equal">
      <formula>"OPORTUNIDADE"</formula>
    </cfRule>
  </conditionalFormatting>
  <conditionalFormatting sqref="Y263:Y276">
    <cfRule type="cellIs" dxfId="2794" priority="6739" operator="equal">
      <formula>"NÃO"</formula>
    </cfRule>
    <cfRule type="cellIs" dxfId="2793" priority="6740" operator="equal">
      <formula>"SIM"</formula>
    </cfRule>
  </conditionalFormatting>
  <conditionalFormatting sqref="Y263:Y276">
    <cfRule type="cellIs" dxfId="2792" priority="6738" operator="equal">
      <formula>"OPORTUNIDADE"</formula>
    </cfRule>
  </conditionalFormatting>
  <conditionalFormatting sqref="Y263:Y276">
    <cfRule type="cellIs" dxfId="2791" priority="6736" operator="equal">
      <formula>"NÃO"</formula>
    </cfRule>
    <cfRule type="cellIs" dxfId="2790" priority="6737" operator="equal">
      <formula>"SIM"</formula>
    </cfRule>
  </conditionalFormatting>
  <conditionalFormatting sqref="Y263:Y276">
    <cfRule type="cellIs" dxfId="2789" priority="6735" operator="equal">
      <formula>"OPORTUNIDADE"</formula>
    </cfRule>
  </conditionalFormatting>
  <conditionalFormatting sqref="Y263:Y276">
    <cfRule type="cellIs" dxfId="2788" priority="6733" operator="equal">
      <formula>"NÃO"</formula>
    </cfRule>
    <cfRule type="cellIs" dxfId="2787" priority="6734" operator="equal">
      <formula>"SIM"</formula>
    </cfRule>
  </conditionalFormatting>
  <conditionalFormatting sqref="Y263:Y276">
    <cfRule type="cellIs" dxfId="2786" priority="6732" operator="equal">
      <formula>"OPORTUNIDADE"</formula>
    </cfRule>
  </conditionalFormatting>
  <conditionalFormatting sqref="Y263:Y276">
    <cfRule type="cellIs" dxfId="2785" priority="6730" operator="equal">
      <formula>"NÃO"</formula>
    </cfRule>
    <cfRule type="cellIs" dxfId="2784" priority="6731" operator="equal">
      <formula>"SIM"</formula>
    </cfRule>
  </conditionalFormatting>
  <conditionalFormatting sqref="Y263:Y276">
    <cfRule type="cellIs" dxfId="2783" priority="6729" operator="equal">
      <formula>"OPORTUNIDADE"</formula>
    </cfRule>
  </conditionalFormatting>
  <conditionalFormatting sqref="Y263:Y276">
    <cfRule type="cellIs" dxfId="2782" priority="6727" operator="equal">
      <formula>"NÃO"</formula>
    </cfRule>
    <cfRule type="cellIs" dxfId="2781" priority="6728" operator="equal">
      <formula>"SIM"</formula>
    </cfRule>
  </conditionalFormatting>
  <conditionalFormatting sqref="Y263:Y276">
    <cfRule type="cellIs" dxfId="2780" priority="6726" operator="equal">
      <formula>"OPORTUNIDADE"</formula>
    </cfRule>
  </conditionalFormatting>
  <conditionalFormatting sqref="Y263:Y276">
    <cfRule type="cellIs" dxfId="2779" priority="6724" operator="equal">
      <formula>"NÃO"</formula>
    </cfRule>
    <cfRule type="cellIs" dxfId="2778" priority="6725" operator="equal">
      <formula>"SIM"</formula>
    </cfRule>
  </conditionalFormatting>
  <conditionalFormatting sqref="Y263:Y276">
    <cfRule type="cellIs" dxfId="2777" priority="6723" operator="equal">
      <formula>"OPORTUNIDADE"</formula>
    </cfRule>
  </conditionalFormatting>
  <conditionalFormatting sqref="Y263:Y276">
    <cfRule type="cellIs" dxfId="2776" priority="6721" operator="equal">
      <formula>"NÃO"</formula>
    </cfRule>
    <cfRule type="cellIs" dxfId="2775" priority="6722" operator="equal">
      <formula>"SIM"</formula>
    </cfRule>
  </conditionalFormatting>
  <conditionalFormatting sqref="Y263:Y276">
    <cfRule type="cellIs" dxfId="2774" priority="6720" operator="equal">
      <formula>"OPORTUNIDADE"</formula>
    </cfRule>
  </conditionalFormatting>
  <conditionalFormatting sqref="Y263:Y276">
    <cfRule type="cellIs" dxfId="2773" priority="6718" operator="equal">
      <formula>"NÃO"</formula>
    </cfRule>
    <cfRule type="cellIs" dxfId="2772" priority="6719" operator="equal">
      <formula>"SIM"</formula>
    </cfRule>
  </conditionalFormatting>
  <conditionalFormatting sqref="Y263:Y276">
    <cfRule type="cellIs" dxfId="2771" priority="6717" operator="equal">
      <formula>"OPORTUNIDADE"</formula>
    </cfRule>
  </conditionalFormatting>
  <conditionalFormatting sqref="Y263:Y276">
    <cfRule type="cellIs" dxfId="2770" priority="6715" operator="equal">
      <formula>"NÃO"</formula>
    </cfRule>
    <cfRule type="cellIs" dxfId="2769" priority="6716" operator="equal">
      <formula>"SIM"</formula>
    </cfRule>
  </conditionalFormatting>
  <conditionalFormatting sqref="Y263:Y276">
    <cfRule type="cellIs" dxfId="2768" priority="6714" operator="equal">
      <formula>"OPORTUNIDADE"</formula>
    </cfRule>
  </conditionalFormatting>
  <conditionalFormatting sqref="Y263:Y276">
    <cfRule type="cellIs" dxfId="2767" priority="6712" operator="equal">
      <formula>"NÃO"</formula>
    </cfRule>
    <cfRule type="cellIs" dxfId="2766" priority="6713" operator="equal">
      <formula>"SIM"</formula>
    </cfRule>
  </conditionalFormatting>
  <conditionalFormatting sqref="Y263:Y276">
    <cfRule type="cellIs" dxfId="2765" priority="6711" operator="equal">
      <formula>"OPORTUNIDADE"</formula>
    </cfRule>
  </conditionalFormatting>
  <conditionalFormatting sqref="Y263:Y276">
    <cfRule type="cellIs" dxfId="2764" priority="6709" operator="equal">
      <formula>"NÃO"</formula>
    </cfRule>
    <cfRule type="cellIs" dxfId="2763" priority="6710" operator="equal">
      <formula>"SIM"</formula>
    </cfRule>
  </conditionalFormatting>
  <conditionalFormatting sqref="Y263:Y276">
    <cfRule type="cellIs" dxfId="2762" priority="6708" operator="equal">
      <formula>"OPORTUNIDADE"</formula>
    </cfRule>
  </conditionalFormatting>
  <conditionalFormatting sqref="Y263:Y276">
    <cfRule type="cellIs" dxfId="2761" priority="6706" operator="equal">
      <formula>"NÃO"</formula>
    </cfRule>
    <cfRule type="cellIs" dxfId="2760" priority="6707" operator="equal">
      <formula>"SIM"</formula>
    </cfRule>
  </conditionalFormatting>
  <conditionalFormatting sqref="Y263:Y276">
    <cfRule type="cellIs" dxfId="2759" priority="6705" operator="equal">
      <formula>"OPORTUNIDADE"</formula>
    </cfRule>
  </conditionalFormatting>
  <conditionalFormatting sqref="Y263:Y276">
    <cfRule type="cellIs" dxfId="2758" priority="6703" operator="equal">
      <formula>"NÃO"</formula>
    </cfRule>
    <cfRule type="cellIs" dxfId="2757" priority="6704" operator="equal">
      <formula>"SIM"</formula>
    </cfRule>
  </conditionalFormatting>
  <conditionalFormatting sqref="Y263:Y276">
    <cfRule type="cellIs" dxfId="2756" priority="6702" operator="equal">
      <formula>"OPORTUNIDADE"</formula>
    </cfRule>
  </conditionalFormatting>
  <conditionalFormatting sqref="Y263:Y276">
    <cfRule type="cellIs" dxfId="2755" priority="6700" operator="equal">
      <formula>"NÃO"</formula>
    </cfRule>
    <cfRule type="cellIs" dxfId="2754" priority="6701" operator="equal">
      <formula>"SIM"</formula>
    </cfRule>
  </conditionalFormatting>
  <conditionalFormatting sqref="Y263:Y276">
    <cfRule type="cellIs" dxfId="2753" priority="6699" operator="equal">
      <formula>"OPORTUNIDADE"</formula>
    </cfRule>
  </conditionalFormatting>
  <conditionalFormatting sqref="Y263:Y276">
    <cfRule type="cellIs" dxfId="2752" priority="6697" operator="equal">
      <formula>"NÃO"</formula>
    </cfRule>
    <cfRule type="cellIs" dxfId="2751" priority="6698" operator="equal">
      <formula>"SIM"</formula>
    </cfRule>
  </conditionalFormatting>
  <conditionalFormatting sqref="Z263:Z264">
    <cfRule type="cellIs" dxfId="2750" priority="6696" operator="equal">
      <formula>"OPORTUNIDADE"</formula>
    </cfRule>
  </conditionalFormatting>
  <conditionalFormatting sqref="Z263:Z264">
    <cfRule type="cellIs" dxfId="2749" priority="6694" operator="equal">
      <formula>"NÃO"</formula>
    </cfRule>
    <cfRule type="cellIs" dxfId="2748" priority="6695" operator="equal">
      <formula>"SIM"</formula>
    </cfRule>
  </conditionalFormatting>
  <conditionalFormatting sqref="Z263:Z264">
    <cfRule type="cellIs" dxfId="2747" priority="6693" operator="equal">
      <formula>"OPORTUNIDADE"</formula>
    </cfRule>
  </conditionalFormatting>
  <conditionalFormatting sqref="Z263:Z264">
    <cfRule type="cellIs" dxfId="2746" priority="6691" operator="equal">
      <formula>"NÃO"</formula>
    </cfRule>
    <cfRule type="cellIs" dxfId="2745" priority="6692" operator="equal">
      <formula>"SIM"</formula>
    </cfRule>
  </conditionalFormatting>
  <conditionalFormatting sqref="Y263:Y276">
    <cfRule type="cellIs" dxfId="2744" priority="6690" operator="equal">
      <formula>"OPORTUNIDADE"</formula>
    </cfRule>
  </conditionalFormatting>
  <conditionalFormatting sqref="Y263:Y276">
    <cfRule type="cellIs" dxfId="2743" priority="6688" operator="equal">
      <formula>"NÃO"</formula>
    </cfRule>
    <cfRule type="cellIs" dxfId="2742" priority="6689" operator="equal">
      <formula>"SIM"</formula>
    </cfRule>
  </conditionalFormatting>
  <conditionalFormatting sqref="Y263:Y276">
    <cfRule type="cellIs" dxfId="2741" priority="6687" operator="equal">
      <formula>"OPORTUNIDADE"</formula>
    </cfRule>
  </conditionalFormatting>
  <conditionalFormatting sqref="Y263:Y276">
    <cfRule type="cellIs" dxfId="2740" priority="6685" operator="equal">
      <formula>"NÃO"</formula>
    </cfRule>
    <cfRule type="cellIs" dxfId="2739" priority="6686" operator="equal">
      <formula>"SIM"</formula>
    </cfRule>
  </conditionalFormatting>
  <conditionalFormatting sqref="Z263:Z264">
    <cfRule type="cellIs" dxfId="2738" priority="6684" operator="equal">
      <formula>"OPORTUNIDADE"</formula>
    </cfRule>
  </conditionalFormatting>
  <conditionalFormatting sqref="Z263:Z264">
    <cfRule type="cellIs" dxfId="2737" priority="6682" operator="equal">
      <formula>"NÃO"</formula>
    </cfRule>
    <cfRule type="cellIs" dxfId="2736" priority="6683" operator="equal">
      <formula>"SIM"</formula>
    </cfRule>
  </conditionalFormatting>
  <conditionalFormatting sqref="Z263:Z264">
    <cfRule type="cellIs" dxfId="2735" priority="6681" operator="equal">
      <formula>"OPORTUNIDADE"</formula>
    </cfRule>
  </conditionalFormatting>
  <conditionalFormatting sqref="Z263:Z264">
    <cfRule type="cellIs" dxfId="2734" priority="6679" operator="equal">
      <formula>"NÃO"</formula>
    </cfRule>
    <cfRule type="cellIs" dxfId="2733" priority="6680" operator="equal">
      <formula>"SIM"</formula>
    </cfRule>
  </conditionalFormatting>
  <conditionalFormatting sqref="Z263:Z264">
    <cfRule type="cellIs" dxfId="2732" priority="6678" operator="equal">
      <formula>"OPORTUNIDADE"</formula>
    </cfRule>
  </conditionalFormatting>
  <conditionalFormatting sqref="Z263:Z264">
    <cfRule type="cellIs" dxfId="2731" priority="6676" operator="equal">
      <formula>"NÃO"</formula>
    </cfRule>
    <cfRule type="cellIs" dxfId="2730" priority="6677" operator="equal">
      <formula>"SIM"</formula>
    </cfRule>
  </conditionalFormatting>
  <conditionalFormatting sqref="Z263:Z264">
    <cfRule type="cellIs" dxfId="2729" priority="6675" operator="equal">
      <formula>"OPORTUNIDADE"</formula>
    </cfRule>
  </conditionalFormatting>
  <conditionalFormatting sqref="Z263:Z264">
    <cfRule type="cellIs" dxfId="2728" priority="6673" operator="equal">
      <formula>"NÃO"</formula>
    </cfRule>
    <cfRule type="cellIs" dxfId="2727" priority="6674" operator="equal">
      <formula>"SIM"</formula>
    </cfRule>
  </conditionalFormatting>
  <conditionalFormatting sqref="Y263:Y276">
    <cfRule type="cellIs" dxfId="2726" priority="6672" operator="equal">
      <formula>"OPORTUNIDADE"</formula>
    </cfRule>
  </conditionalFormatting>
  <conditionalFormatting sqref="Y263:Y276">
    <cfRule type="cellIs" dxfId="2725" priority="6670" operator="equal">
      <formula>"NÃO"</formula>
    </cfRule>
    <cfRule type="cellIs" dxfId="2724" priority="6671" operator="equal">
      <formula>"SIM"</formula>
    </cfRule>
  </conditionalFormatting>
  <conditionalFormatting sqref="Y263:Y276">
    <cfRule type="cellIs" dxfId="2723" priority="6669" operator="equal">
      <formula>"OPORTUNIDADE"</formula>
    </cfRule>
  </conditionalFormatting>
  <conditionalFormatting sqref="Y263:Y276">
    <cfRule type="cellIs" dxfId="2722" priority="6667" operator="equal">
      <formula>"NÃO"</formula>
    </cfRule>
    <cfRule type="cellIs" dxfId="2721" priority="6668" operator="equal">
      <formula>"SIM"</formula>
    </cfRule>
  </conditionalFormatting>
  <conditionalFormatting sqref="Y263:Y276">
    <cfRule type="cellIs" dxfId="2720" priority="6666" operator="equal">
      <formula>"OPORTUNIDADE"</formula>
    </cfRule>
  </conditionalFormatting>
  <conditionalFormatting sqref="Y263:Y276">
    <cfRule type="cellIs" dxfId="2719" priority="6664" operator="equal">
      <formula>"NÃO"</formula>
    </cfRule>
    <cfRule type="cellIs" dxfId="2718" priority="6665" operator="equal">
      <formula>"SIM"</formula>
    </cfRule>
  </conditionalFormatting>
  <conditionalFormatting sqref="Y263:Y276">
    <cfRule type="cellIs" dxfId="2717" priority="6663" operator="equal">
      <formula>"OPORTUNIDADE"</formula>
    </cfRule>
  </conditionalFormatting>
  <conditionalFormatting sqref="Y263:Y276">
    <cfRule type="cellIs" dxfId="2716" priority="6661" operator="equal">
      <formula>"NÃO"</formula>
    </cfRule>
    <cfRule type="cellIs" dxfId="2715" priority="6662" operator="equal">
      <formula>"SIM"</formula>
    </cfRule>
  </conditionalFormatting>
  <conditionalFormatting sqref="Y263:Y276">
    <cfRule type="cellIs" dxfId="2714" priority="6660" operator="equal">
      <formula>"OPORTUNIDADE"</formula>
    </cfRule>
  </conditionalFormatting>
  <conditionalFormatting sqref="Y263:Y276">
    <cfRule type="cellIs" dxfId="2713" priority="6658" operator="equal">
      <formula>"NÃO"</formula>
    </cfRule>
    <cfRule type="cellIs" dxfId="2712" priority="6659" operator="equal">
      <formula>"SIM"</formula>
    </cfRule>
  </conditionalFormatting>
  <conditionalFormatting sqref="Y263:Y276">
    <cfRule type="cellIs" dxfId="2711" priority="6657" operator="equal">
      <formula>"OPORTUNIDADE"</formula>
    </cfRule>
  </conditionalFormatting>
  <conditionalFormatting sqref="Y263:Y276">
    <cfRule type="cellIs" dxfId="2710" priority="6655" operator="equal">
      <formula>"NÃO"</formula>
    </cfRule>
    <cfRule type="cellIs" dxfId="2709" priority="6656" operator="equal">
      <formula>"SIM"</formula>
    </cfRule>
  </conditionalFormatting>
  <conditionalFormatting sqref="Y263:Y276">
    <cfRule type="cellIs" dxfId="2708" priority="6654" operator="equal">
      <formula>"OPORTUNIDADE"</formula>
    </cfRule>
  </conditionalFormatting>
  <conditionalFormatting sqref="Y263:Y276">
    <cfRule type="cellIs" dxfId="2707" priority="6652" operator="equal">
      <formula>"NÃO"</formula>
    </cfRule>
    <cfRule type="cellIs" dxfId="2706" priority="6653" operator="equal">
      <formula>"SIM"</formula>
    </cfRule>
  </conditionalFormatting>
  <conditionalFormatting sqref="Y263:Y276">
    <cfRule type="cellIs" dxfId="2705" priority="6651" operator="equal">
      <formula>"OPORTUNIDADE"</formula>
    </cfRule>
  </conditionalFormatting>
  <conditionalFormatting sqref="Y263:Y276">
    <cfRule type="cellIs" dxfId="2704" priority="6649" operator="equal">
      <formula>"NÃO"</formula>
    </cfRule>
    <cfRule type="cellIs" dxfId="2703" priority="6650" operator="equal">
      <formula>"SIM"</formula>
    </cfRule>
  </conditionalFormatting>
  <conditionalFormatting sqref="Y263:Y276">
    <cfRule type="cellIs" dxfId="2702" priority="6648" operator="equal">
      <formula>"OPORTUNIDADE"</formula>
    </cfRule>
  </conditionalFormatting>
  <conditionalFormatting sqref="Y263:Y276">
    <cfRule type="cellIs" dxfId="2701" priority="6646" operator="equal">
      <formula>"NÃO"</formula>
    </cfRule>
    <cfRule type="cellIs" dxfId="2700" priority="6647" operator="equal">
      <formula>"SIM"</formula>
    </cfRule>
  </conditionalFormatting>
  <conditionalFormatting sqref="Y263:Y276">
    <cfRule type="cellIs" dxfId="2699" priority="6645" operator="equal">
      <formula>"OPORTUNIDADE"</formula>
    </cfRule>
  </conditionalFormatting>
  <conditionalFormatting sqref="Y263:Y276">
    <cfRule type="cellIs" dxfId="2698" priority="6643" operator="equal">
      <formula>"NÃO"</formula>
    </cfRule>
    <cfRule type="cellIs" dxfId="2697" priority="6644" operator="equal">
      <formula>"SIM"</formula>
    </cfRule>
  </conditionalFormatting>
  <conditionalFormatting sqref="Y263:Y276">
    <cfRule type="cellIs" dxfId="2696" priority="6642" operator="equal">
      <formula>"OPORTUNIDADE"</formula>
    </cfRule>
  </conditionalFormatting>
  <conditionalFormatting sqref="Y263:Y276">
    <cfRule type="cellIs" dxfId="2695" priority="6640" operator="equal">
      <formula>"NÃO"</formula>
    </cfRule>
    <cfRule type="cellIs" dxfId="2694" priority="6641" operator="equal">
      <formula>"SIM"</formula>
    </cfRule>
  </conditionalFormatting>
  <conditionalFormatting sqref="Z273">
    <cfRule type="cellIs" dxfId="2693" priority="6639" operator="equal">
      <formula>"OPORTUNIDADE"</formula>
    </cfRule>
  </conditionalFormatting>
  <conditionalFormatting sqref="Z273">
    <cfRule type="cellIs" dxfId="2692" priority="6637" operator="equal">
      <formula>"NÃO"</formula>
    </cfRule>
    <cfRule type="cellIs" dxfId="2691" priority="6638" operator="equal">
      <formula>"SIM"</formula>
    </cfRule>
  </conditionalFormatting>
  <conditionalFormatting sqref="Z272">
    <cfRule type="cellIs" dxfId="2690" priority="6633" operator="equal">
      <formula>"OPORTUNIDADE"</formula>
    </cfRule>
  </conditionalFormatting>
  <conditionalFormatting sqref="Z272">
    <cfRule type="cellIs" dxfId="2689" priority="6631" operator="equal">
      <formula>"NÃO"</formula>
    </cfRule>
    <cfRule type="cellIs" dxfId="2688" priority="6632" operator="equal">
      <formula>"SIM"</formula>
    </cfRule>
  </conditionalFormatting>
  <conditionalFormatting sqref="BK236">
    <cfRule type="iconSet" priority="662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87" priority="6580" operator="equal">
      <formula>"OPORTUNIDADE"</formula>
    </cfRule>
  </conditionalFormatting>
  <conditionalFormatting sqref="Z269">
    <cfRule type="cellIs" dxfId="2686" priority="6578" operator="equal">
      <formula>"NÃO"</formula>
    </cfRule>
    <cfRule type="cellIs" dxfId="2685" priority="6579" operator="equal">
      <formula>"SIM"</formula>
    </cfRule>
  </conditionalFormatting>
  <conditionalFormatting sqref="Z269">
    <cfRule type="cellIs" dxfId="2684" priority="6577" operator="equal">
      <formula>"OPORTUNIDADE"</formula>
    </cfRule>
  </conditionalFormatting>
  <conditionalFormatting sqref="Z269">
    <cfRule type="cellIs" dxfId="2683" priority="6575" operator="equal">
      <formula>"NÃO"</formula>
    </cfRule>
    <cfRule type="cellIs" dxfId="2682" priority="6576" operator="equal">
      <formula>"SIM"</formula>
    </cfRule>
  </conditionalFormatting>
  <conditionalFormatting sqref="Z269">
    <cfRule type="cellIs" dxfId="2681" priority="6568" operator="equal">
      <formula>"OPORTUNIDADE"</formula>
    </cfRule>
  </conditionalFormatting>
  <conditionalFormatting sqref="Z269">
    <cfRule type="cellIs" dxfId="2680" priority="6566" operator="equal">
      <formula>"NÃO"</formula>
    </cfRule>
    <cfRule type="cellIs" dxfId="2679" priority="6567" operator="equal">
      <formula>"SIM"</formula>
    </cfRule>
  </conditionalFormatting>
  <conditionalFormatting sqref="Z269">
    <cfRule type="cellIs" dxfId="2678" priority="6565" operator="equal">
      <formula>"OPORTUNIDADE"</formula>
    </cfRule>
  </conditionalFormatting>
  <conditionalFormatting sqref="Z269">
    <cfRule type="cellIs" dxfId="2677" priority="6563" operator="equal">
      <formula>"NÃO"</formula>
    </cfRule>
    <cfRule type="cellIs" dxfId="2676" priority="6564" operator="equal">
      <formula>"SIM"</formula>
    </cfRule>
  </conditionalFormatting>
  <conditionalFormatting sqref="Z269">
    <cfRule type="cellIs" dxfId="2675" priority="6562" operator="equal">
      <formula>"OPORTUNIDADE"</formula>
    </cfRule>
  </conditionalFormatting>
  <conditionalFormatting sqref="Z269">
    <cfRule type="cellIs" dxfId="2674" priority="6560" operator="equal">
      <formula>"NÃO"</formula>
    </cfRule>
    <cfRule type="cellIs" dxfId="2673" priority="6561" operator="equal">
      <formula>"SIM"</formula>
    </cfRule>
  </conditionalFormatting>
  <conditionalFormatting sqref="Z269">
    <cfRule type="cellIs" dxfId="2672" priority="6559" operator="equal">
      <formula>"OPORTUNIDADE"</formula>
    </cfRule>
  </conditionalFormatting>
  <conditionalFormatting sqref="Z269">
    <cfRule type="cellIs" dxfId="2671" priority="6557" operator="equal">
      <formula>"NÃO"</formula>
    </cfRule>
    <cfRule type="cellIs" dxfId="2670" priority="6558" operator="equal">
      <formula>"SIM"</formula>
    </cfRule>
  </conditionalFormatting>
  <conditionalFormatting sqref="Z274">
    <cfRule type="cellIs" dxfId="2669" priority="6538" operator="equal">
      <formula>"OPORTUNIDADE"</formula>
    </cfRule>
  </conditionalFormatting>
  <conditionalFormatting sqref="Z274">
    <cfRule type="cellIs" dxfId="2668" priority="6536" operator="equal">
      <formula>"NÃO"</formula>
    </cfRule>
    <cfRule type="cellIs" dxfId="2667" priority="6537" operator="equal">
      <formula>"SIM"</formula>
    </cfRule>
  </conditionalFormatting>
  <conditionalFormatting sqref="Y264">
    <cfRule type="cellIs" dxfId="2666" priority="6532" operator="equal">
      <formula>"OPORTUNIDADE"</formula>
    </cfRule>
  </conditionalFormatting>
  <conditionalFormatting sqref="Y264">
    <cfRule type="cellIs" dxfId="2665" priority="6530" operator="equal">
      <formula>"NÃO"</formula>
    </cfRule>
    <cfRule type="cellIs" dxfId="2664" priority="6531" operator="equal">
      <formula>"SIM"</formula>
    </cfRule>
  </conditionalFormatting>
  <conditionalFormatting sqref="Y264">
    <cfRule type="cellIs" dxfId="2663" priority="6529" operator="equal">
      <formula>"OPORTUNIDADE"</formula>
    </cfRule>
  </conditionalFormatting>
  <conditionalFormatting sqref="Y264">
    <cfRule type="cellIs" dxfId="2662" priority="6527" operator="equal">
      <formula>"NÃO"</formula>
    </cfRule>
    <cfRule type="cellIs" dxfId="2661" priority="6528" operator="equal">
      <formula>"SIM"</formula>
    </cfRule>
  </conditionalFormatting>
  <conditionalFormatting sqref="Y264">
    <cfRule type="cellIs" dxfId="2660" priority="6526" operator="equal">
      <formula>"OPORTUNIDADE"</formula>
    </cfRule>
  </conditionalFormatting>
  <conditionalFormatting sqref="Y264">
    <cfRule type="cellIs" dxfId="2659" priority="6524" operator="equal">
      <formula>"NÃO"</formula>
    </cfRule>
    <cfRule type="cellIs" dxfId="2658" priority="6525" operator="equal">
      <formula>"SIM"</formula>
    </cfRule>
  </conditionalFormatting>
  <conditionalFormatting sqref="Y264">
    <cfRule type="cellIs" dxfId="2657" priority="6523" operator="equal">
      <formula>"OPORTUNIDADE"</formula>
    </cfRule>
  </conditionalFormatting>
  <conditionalFormatting sqref="Y264">
    <cfRule type="cellIs" dxfId="2656" priority="6521" operator="equal">
      <formula>"NÃO"</formula>
    </cfRule>
    <cfRule type="cellIs" dxfId="2655" priority="6522" operator="equal">
      <formula>"SIM"</formula>
    </cfRule>
  </conditionalFormatting>
  <conditionalFormatting sqref="Y264">
    <cfRule type="cellIs" dxfId="2654" priority="6520" operator="equal">
      <formula>"OPORTUNIDADE"</formula>
    </cfRule>
  </conditionalFormatting>
  <conditionalFormatting sqref="Y264">
    <cfRule type="cellIs" dxfId="2653" priority="6518" operator="equal">
      <formula>"NÃO"</formula>
    </cfRule>
    <cfRule type="cellIs" dxfId="2652" priority="6519" operator="equal">
      <formula>"SIM"</formula>
    </cfRule>
  </conditionalFormatting>
  <conditionalFormatting sqref="Y264">
    <cfRule type="cellIs" dxfId="2651" priority="6517" operator="equal">
      <formula>"OPORTUNIDADE"</formula>
    </cfRule>
  </conditionalFormatting>
  <conditionalFormatting sqref="Y264">
    <cfRule type="cellIs" dxfId="2650" priority="6515" operator="equal">
      <formula>"NÃO"</formula>
    </cfRule>
    <cfRule type="cellIs" dxfId="2649" priority="6516" operator="equal">
      <formula>"SIM"</formula>
    </cfRule>
  </conditionalFormatting>
  <conditionalFormatting sqref="Y264">
    <cfRule type="cellIs" dxfId="2648" priority="6514" operator="equal">
      <formula>"OPORTUNIDADE"</formula>
    </cfRule>
  </conditionalFormatting>
  <conditionalFormatting sqref="Y264">
    <cfRule type="cellIs" dxfId="2647" priority="6512" operator="equal">
      <formula>"NÃO"</formula>
    </cfRule>
    <cfRule type="cellIs" dxfId="2646" priority="6513" operator="equal">
      <formula>"SIM"</formula>
    </cfRule>
  </conditionalFormatting>
  <conditionalFormatting sqref="Y264">
    <cfRule type="cellIs" dxfId="2645" priority="6511" operator="equal">
      <formula>"OPORTUNIDADE"</formula>
    </cfRule>
  </conditionalFormatting>
  <conditionalFormatting sqref="Y264">
    <cfRule type="cellIs" dxfId="2644" priority="6509" operator="equal">
      <formula>"NÃO"</formula>
    </cfRule>
    <cfRule type="cellIs" dxfId="2643" priority="6510" operator="equal">
      <formula>"SIM"</formula>
    </cfRule>
  </conditionalFormatting>
  <conditionalFormatting sqref="Y264">
    <cfRule type="cellIs" dxfId="2642" priority="6508" operator="equal">
      <formula>"OPORTUNIDADE"</formula>
    </cfRule>
  </conditionalFormatting>
  <conditionalFormatting sqref="Y264">
    <cfRule type="cellIs" dxfId="2641" priority="6506" operator="equal">
      <formula>"NÃO"</formula>
    </cfRule>
    <cfRule type="cellIs" dxfId="2640" priority="6507" operator="equal">
      <formula>"SIM"</formula>
    </cfRule>
  </conditionalFormatting>
  <conditionalFormatting sqref="Y264">
    <cfRule type="cellIs" dxfId="2639" priority="6505" operator="equal">
      <formula>"OPORTUNIDADE"</formula>
    </cfRule>
  </conditionalFormatting>
  <conditionalFormatting sqref="Y264">
    <cfRule type="cellIs" dxfId="2638" priority="6503" operator="equal">
      <formula>"NÃO"</formula>
    </cfRule>
    <cfRule type="cellIs" dxfId="2637" priority="6504" operator="equal">
      <formula>"SIM"</formula>
    </cfRule>
  </conditionalFormatting>
  <conditionalFormatting sqref="Y264">
    <cfRule type="cellIs" dxfId="2636" priority="6502" operator="equal">
      <formula>"OPORTUNIDADE"</formula>
    </cfRule>
  </conditionalFormatting>
  <conditionalFormatting sqref="Y264">
    <cfRule type="cellIs" dxfId="2635" priority="6500" operator="equal">
      <formula>"NÃO"</formula>
    </cfRule>
    <cfRule type="cellIs" dxfId="2634" priority="6501" operator="equal">
      <formula>"SIM"</formula>
    </cfRule>
  </conditionalFormatting>
  <conditionalFormatting sqref="Y264">
    <cfRule type="cellIs" dxfId="2633" priority="6499" operator="equal">
      <formula>"OPORTUNIDADE"</formula>
    </cfRule>
  </conditionalFormatting>
  <conditionalFormatting sqref="Y264">
    <cfRule type="cellIs" dxfId="2632" priority="6497" operator="equal">
      <formula>"NÃO"</formula>
    </cfRule>
    <cfRule type="cellIs" dxfId="2631" priority="6498" operator="equal">
      <formula>"SIM"</formula>
    </cfRule>
  </conditionalFormatting>
  <conditionalFormatting sqref="Y264">
    <cfRule type="cellIs" dxfId="2630" priority="6496" operator="equal">
      <formula>"OPORTUNIDADE"</formula>
    </cfRule>
  </conditionalFormatting>
  <conditionalFormatting sqref="Y264">
    <cfRule type="cellIs" dxfId="2629" priority="6494" operator="equal">
      <formula>"NÃO"</formula>
    </cfRule>
    <cfRule type="cellIs" dxfId="2628" priority="6495" operator="equal">
      <formula>"SIM"</formula>
    </cfRule>
  </conditionalFormatting>
  <conditionalFormatting sqref="Y264">
    <cfRule type="cellIs" dxfId="2627" priority="6493" operator="equal">
      <formula>"OPORTUNIDADE"</formula>
    </cfRule>
  </conditionalFormatting>
  <conditionalFormatting sqref="Y264">
    <cfRule type="cellIs" dxfId="2626" priority="6491" operator="equal">
      <formula>"NÃO"</formula>
    </cfRule>
    <cfRule type="cellIs" dxfId="2625" priority="6492" operator="equal">
      <formula>"SIM"</formula>
    </cfRule>
  </conditionalFormatting>
  <conditionalFormatting sqref="Y264">
    <cfRule type="cellIs" dxfId="2624" priority="6490" operator="equal">
      <formula>"OPORTUNIDADE"</formula>
    </cfRule>
  </conditionalFormatting>
  <conditionalFormatting sqref="Y264">
    <cfRule type="cellIs" dxfId="2623" priority="6488" operator="equal">
      <formula>"NÃO"</formula>
    </cfRule>
    <cfRule type="cellIs" dxfId="2622" priority="6489" operator="equal">
      <formula>"SIM"</formula>
    </cfRule>
  </conditionalFormatting>
  <conditionalFormatting sqref="Y264">
    <cfRule type="cellIs" dxfId="2621" priority="6487" operator="equal">
      <formula>"OPORTUNIDADE"</formula>
    </cfRule>
  </conditionalFormatting>
  <conditionalFormatting sqref="Y264">
    <cfRule type="cellIs" dxfId="2620" priority="6485" operator="equal">
      <formula>"NÃO"</formula>
    </cfRule>
    <cfRule type="cellIs" dxfId="2619" priority="6486" operator="equal">
      <formula>"SIM"</formula>
    </cfRule>
  </conditionalFormatting>
  <conditionalFormatting sqref="Y264">
    <cfRule type="cellIs" dxfId="2618" priority="6484" operator="equal">
      <formula>"OPORTUNIDADE"</formula>
    </cfRule>
  </conditionalFormatting>
  <conditionalFormatting sqref="Y264">
    <cfRule type="cellIs" dxfId="2617" priority="6482" operator="equal">
      <formula>"NÃO"</formula>
    </cfRule>
    <cfRule type="cellIs" dxfId="2616" priority="6483" operator="equal">
      <formula>"SIM"</formula>
    </cfRule>
  </conditionalFormatting>
  <conditionalFormatting sqref="Y264">
    <cfRule type="cellIs" dxfId="2615" priority="6481" operator="equal">
      <formula>"OPORTUNIDADE"</formula>
    </cfRule>
  </conditionalFormatting>
  <conditionalFormatting sqref="Y264">
    <cfRule type="cellIs" dxfId="2614" priority="6479" operator="equal">
      <formula>"NÃO"</formula>
    </cfRule>
    <cfRule type="cellIs" dxfId="2613" priority="6480" operator="equal">
      <formula>"SIM"</formula>
    </cfRule>
  </conditionalFormatting>
  <conditionalFormatting sqref="Y264">
    <cfRule type="cellIs" dxfId="2612" priority="6478" operator="equal">
      <formula>"OPORTUNIDADE"</formula>
    </cfRule>
  </conditionalFormatting>
  <conditionalFormatting sqref="Y264">
    <cfRule type="cellIs" dxfId="2611" priority="6476" operator="equal">
      <formula>"NÃO"</formula>
    </cfRule>
    <cfRule type="cellIs" dxfId="2610" priority="6477" operator="equal">
      <formula>"SIM"</formula>
    </cfRule>
  </conditionalFormatting>
  <conditionalFormatting sqref="Y264">
    <cfRule type="cellIs" dxfId="2609" priority="6475" operator="equal">
      <formula>"OPORTUNIDADE"</formula>
    </cfRule>
  </conditionalFormatting>
  <conditionalFormatting sqref="Y264">
    <cfRule type="cellIs" dxfId="2608" priority="6473" operator="equal">
      <formula>"NÃO"</formula>
    </cfRule>
    <cfRule type="cellIs" dxfId="2607" priority="6474" operator="equal">
      <formula>"SIM"</formula>
    </cfRule>
  </conditionalFormatting>
  <conditionalFormatting sqref="Y264">
    <cfRule type="cellIs" dxfId="2606" priority="6472" operator="equal">
      <formula>"OPORTUNIDADE"</formula>
    </cfRule>
  </conditionalFormatting>
  <conditionalFormatting sqref="Y264">
    <cfRule type="cellIs" dxfId="2605" priority="6470" operator="equal">
      <formula>"NÃO"</formula>
    </cfRule>
    <cfRule type="cellIs" dxfId="2604" priority="6471" operator="equal">
      <formula>"SIM"</formula>
    </cfRule>
  </conditionalFormatting>
  <conditionalFormatting sqref="Y264">
    <cfRule type="cellIs" dxfId="2603" priority="6469" operator="equal">
      <formula>"OPORTUNIDADE"</formula>
    </cfRule>
  </conditionalFormatting>
  <conditionalFormatting sqref="Y264">
    <cfRule type="cellIs" dxfId="2602" priority="6467" operator="equal">
      <formula>"NÃO"</formula>
    </cfRule>
    <cfRule type="cellIs" dxfId="2601" priority="6468" operator="equal">
      <formula>"SIM"</formula>
    </cfRule>
  </conditionalFormatting>
  <conditionalFormatting sqref="Y264">
    <cfRule type="cellIs" dxfId="2600" priority="6466" operator="equal">
      <formula>"OPORTUNIDADE"</formula>
    </cfRule>
  </conditionalFormatting>
  <conditionalFormatting sqref="Y264">
    <cfRule type="cellIs" dxfId="2599" priority="6464" operator="equal">
      <formula>"NÃO"</formula>
    </cfRule>
    <cfRule type="cellIs" dxfId="2598" priority="6465" operator="equal">
      <formula>"SIM"</formula>
    </cfRule>
  </conditionalFormatting>
  <conditionalFormatting sqref="Y264">
    <cfRule type="cellIs" dxfId="2597" priority="6463" operator="equal">
      <formula>"OPORTUNIDADE"</formula>
    </cfRule>
  </conditionalFormatting>
  <conditionalFormatting sqref="Y264">
    <cfRule type="cellIs" dxfId="2596" priority="6461" operator="equal">
      <formula>"NÃO"</formula>
    </cfRule>
    <cfRule type="cellIs" dxfId="2595" priority="6462" operator="equal">
      <formula>"SIM"</formula>
    </cfRule>
  </conditionalFormatting>
  <conditionalFormatting sqref="Y264">
    <cfRule type="cellIs" dxfId="2594" priority="6460" operator="equal">
      <formula>"OPORTUNIDADE"</formula>
    </cfRule>
  </conditionalFormatting>
  <conditionalFormatting sqref="Y264">
    <cfRule type="cellIs" dxfId="2593" priority="6458" operator="equal">
      <formula>"NÃO"</formula>
    </cfRule>
    <cfRule type="cellIs" dxfId="2592" priority="6459" operator="equal">
      <formula>"SIM"</formula>
    </cfRule>
  </conditionalFormatting>
  <conditionalFormatting sqref="Y264">
    <cfRule type="cellIs" dxfId="2591" priority="6457" operator="equal">
      <formula>"OPORTUNIDADE"</formula>
    </cfRule>
  </conditionalFormatting>
  <conditionalFormatting sqref="Y264">
    <cfRule type="cellIs" dxfId="2590" priority="6455" operator="equal">
      <formula>"NÃO"</formula>
    </cfRule>
    <cfRule type="cellIs" dxfId="2589" priority="6456" operator="equal">
      <formula>"SIM"</formula>
    </cfRule>
  </conditionalFormatting>
  <conditionalFormatting sqref="Y264">
    <cfRule type="cellIs" dxfId="2588" priority="6454" operator="equal">
      <formula>"OPORTUNIDADE"</formula>
    </cfRule>
  </conditionalFormatting>
  <conditionalFormatting sqref="Y264">
    <cfRule type="cellIs" dxfId="2587" priority="6452" operator="equal">
      <formula>"NÃO"</formula>
    </cfRule>
    <cfRule type="cellIs" dxfId="2586" priority="6453" operator="equal">
      <formula>"SIM"</formula>
    </cfRule>
  </conditionalFormatting>
  <conditionalFormatting sqref="Y264">
    <cfRule type="cellIs" dxfId="2585" priority="6451" operator="equal">
      <formula>"OPORTUNIDADE"</formula>
    </cfRule>
  </conditionalFormatting>
  <conditionalFormatting sqref="Y264">
    <cfRule type="cellIs" dxfId="2584" priority="6449" operator="equal">
      <formula>"NÃO"</formula>
    </cfRule>
    <cfRule type="cellIs" dxfId="2583" priority="6450" operator="equal">
      <formula>"SIM"</formula>
    </cfRule>
  </conditionalFormatting>
  <conditionalFormatting sqref="Y264">
    <cfRule type="cellIs" dxfId="2582" priority="6448" operator="equal">
      <formula>"OPORTUNIDADE"</formula>
    </cfRule>
  </conditionalFormatting>
  <conditionalFormatting sqref="Y264">
    <cfRule type="cellIs" dxfId="2581" priority="6446" operator="equal">
      <formula>"NÃO"</formula>
    </cfRule>
    <cfRule type="cellIs" dxfId="2580" priority="6447" operator="equal">
      <formula>"SIM"</formula>
    </cfRule>
  </conditionalFormatting>
  <conditionalFormatting sqref="Y264">
    <cfRule type="cellIs" dxfId="2579" priority="6445" operator="equal">
      <formula>"OPORTUNIDADE"</formula>
    </cfRule>
  </conditionalFormatting>
  <conditionalFormatting sqref="Y264">
    <cfRule type="cellIs" dxfId="2578" priority="6443" operator="equal">
      <formula>"NÃO"</formula>
    </cfRule>
    <cfRule type="cellIs" dxfId="2577" priority="6444" operator="equal">
      <formula>"SIM"</formula>
    </cfRule>
  </conditionalFormatting>
  <conditionalFormatting sqref="Y264">
    <cfRule type="cellIs" dxfId="2576" priority="6442" operator="equal">
      <formula>"OPORTUNIDADE"</formula>
    </cfRule>
  </conditionalFormatting>
  <conditionalFormatting sqref="Y264">
    <cfRule type="cellIs" dxfId="2575" priority="6440" operator="equal">
      <formula>"NÃO"</formula>
    </cfRule>
    <cfRule type="cellIs" dxfId="2574" priority="6441" operator="equal">
      <formula>"SIM"</formula>
    </cfRule>
  </conditionalFormatting>
  <conditionalFormatting sqref="Y264">
    <cfRule type="cellIs" dxfId="2573" priority="6439" operator="equal">
      <formula>"OPORTUNIDADE"</formula>
    </cfRule>
  </conditionalFormatting>
  <conditionalFormatting sqref="Y264">
    <cfRule type="cellIs" dxfId="2572" priority="6437" operator="equal">
      <formula>"NÃO"</formula>
    </cfRule>
    <cfRule type="cellIs" dxfId="2571" priority="6438" operator="equal">
      <formula>"SIM"</formula>
    </cfRule>
  </conditionalFormatting>
  <conditionalFormatting sqref="Y264">
    <cfRule type="cellIs" dxfId="2570" priority="6436" operator="equal">
      <formula>"OPORTUNIDADE"</formula>
    </cfRule>
  </conditionalFormatting>
  <conditionalFormatting sqref="Y264">
    <cfRule type="cellIs" dxfId="2569" priority="6434" operator="equal">
      <formula>"NÃO"</formula>
    </cfRule>
    <cfRule type="cellIs" dxfId="2568" priority="6435" operator="equal">
      <formula>"SIM"</formula>
    </cfRule>
  </conditionalFormatting>
  <conditionalFormatting sqref="Y264">
    <cfRule type="cellIs" dxfId="2567" priority="6433" operator="equal">
      <formula>"OPORTUNIDADE"</formula>
    </cfRule>
  </conditionalFormatting>
  <conditionalFormatting sqref="Y264">
    <cfRule type="cellIs" dxfId="2566" priority="6431" operator="equal">
      <formula>"NÃO"</formula>
    </cfRule>
    <cfRule type="cellIs" dxfId="2565" priority="6432" operator="equal">
      <formula>"SIM"</formula>
    </cfRule>
  </conditionalFormatting>
  <conditionalFormatting sqref="Z264:Z265">
    <cfRule type="cellIs" dxfId="2564" priority="6430" operator="equal">
      <formula>"OPORTUNIDADE"</formula>
    </cfRule>
  </conditionalFormatting>
  <conditionalFormatting sqref="Z264:Z265">
    <cfRule type="cellIs" dxfId="2563" priority="6428" operator="equal">
      <formula>"NÃO"</formula>
    </cfRule>
    <cfRule type="cellIs" dxfId="2562" priority="6429" operator="equal">
      <formula>"SIM"</formula>
    </cfRule>
  </conditionalFormatting>
  <conditionalFormatting sqref="Y264">
    <cfRule type="cellIs" dxfId="2561" priority="6427" operator="equal">
      <formula>"OPORTUNIDADE"</formula>
    </cfRule>
  </conditionalFormatting>
  <conditionalFormatting sqref="Y264">
    <cfRule type="cellIs" dxfId="2560" priority="6425" operator="equal">
      <formula>"NÃO"</formula>
    </cfRule>
    <cfRule type="cellIs" dxfId="2559" priority="6426" operator="equal">
      <formula>"SIM"</formula>
    </cfRule>
  </conditionalFormatting>
  <conditionalFormatting sqref="Y264">
    <cfRule type="cellIs" dxfId="2558" priority="6424" operator="equal">
      <formula>"OPORTUNIDADE"</formula>
    </cfRule>
  </conditionalFormatting>
  <conditionalFormatting sqref="Y264">
    <cfRule type="cellIs" dxfId="2557" priority="6422" operator="equal">
      <formula>"NÃO"</formula>
    </cfRule>
    <cfRule type="cellIs" dxfId="2556" priority="6423" operator="equal">
      <formula>"SIM"</formula>
    </cfRule>
  </conditionalFormatting>
  <conditionalFormatting sqref="Y264">
    <cfRule type="cellIs" dxfId="2555" priority="6421" operator="equal">
      <formula>"OPORTUNIDADE"</formula>
    </cfRule>
  </conditionalFormatting>
  <conditionalFormatting sqref="Y264">
    <cfRule type="cellIs" dxfId="2554" priority="6419" operator="equal">
      <formula>"NÃO"</formula>
    </cfRule>
    <cfRule type="cellIs" dxfId="2553" priority="6420" operator="equal">
      <formula>"SIM"</formula>
    </cfRule>
  </conditionalFormatting>
  <conditionalFormatting sqref="Y264">
    <cfRule type="cellIs" dxfId="2552" priority="6418" operator="equal">
      <formula>"OPORTUNIDADE"</formula>
    </cfRule>
  </conditionalFormatting>
  <conditionalFormatting sqref="Y264">
    <cfRule type="cellIs" dxfId="2551" priority="6416" operator="equal">
      <formula>"NÃO"</formula>
    </cfRule>
    <cfRule type="cellIs" dxfId="2550" priority="6417" operator="equal">
      <formula>"SIM"</formula>
    </cfRule>
  </conditionalFormatting>
  <conditionalFormatting sqref="Y264">
    <cfRule type="cellIs" dxfId="2549" priority="6415" operator="equal">
      <formula>"OPORTUNIDADE"</formula>
    </cfRule>
  </conditionalFormatting>
  <conditionalFormatting sqref="Y264">
    <cfRule type="cellIs" dxfId="2548" priority="6413" operator="equal">
      <formula>"NÃO"</formula>
    </cfRule>
    <cfRule type="cellIs" dxfId="2547" priority="6414" operator="equal">
      <formula>"SIM"</formula>
    </cfRule>
  </conditionalFormatting>
  <conditionalFormatting sqref="Y264">
    <cfRule type="cellIs" dxfId="2546" priority="6412" operator="equal">
      <formula>"OPORTUNIDADE"</formula>
    </cfRule>
  </conditionalFormatting>
  <conditionalFormatting sqref="Y264">
    <cfRule type="cellIs" dxfId="2545" priority="6410" operator="equal">
      <formula>"NÃO"</formula>
    </cfRule>
    <cfRule type="cellIs" dxfId="2544" priority="6411" operator="equal">
      <formula>"SIM"</formula>
    </cfRule>
  </conditionalFormatting>
  <conditionalFormatting sqref="Y264">
    <cfRule type="cellIs" dxfId="2543" priority="6409" operator="equal">
      <formula>"OPORTUNIDADE"</formula>
    </cfRule>
  </conditionalFormatting>
  <conditionalFormatting sqref="Y264">
    <cfRule type="cellIs" dxfId="2542" priority="6407" operator="equal">
      <formula>"NÃO"</formula>
    </cfRule>
    <cfRule type="cellIs" dxfId="2541" priority="6408" operator="equal">
      <formula>"SIM"</formula>
    </cfRule>
  </conditionalFormatting>
  <conditionalFormatting sqref="Y264">
    <cfRule type="cellIs" dxfId="2540" priority="6406" operator="equal">
      <formula>"OPORTUNIDADE"</formula>
    </cfRule>
  </conditionalFormatting>
  <conditionalFormatting sqref="Y264">
    <cfRule type="cellIs" dxfId="2539" priority="6404" operator="equal">
      <formula>"NÃO"</formula>
    </cfRule>
    <cfRule type="cellIs" dxfId="2538" priority="6405" operator="equal">
      <formula>"SIM"</formula>
    </cfRule>
  </conditionalFormatting>
  <conditionalFormatting sqref="Y264">
    <cfRule type="cellIs" dxfId="2537" priority="6403" operator="equal">
      <formula>"OPORTUNIDADE"</formula>
    </cfRule>
  </conditionalFormatting>
  <conditionalFormatting sqref="Y264">
    <cfRule type="cellIs" dxfId="2536" priority="6401" operator="equal">
      <formula>"NÃO"</formula>
    </cfRule>
    <cfRule type="cellIs" dxfId="2535" priority="6402" operator="equal">
      <formula>"SIM"</formula>
    </cfRule>
  </conditionalFormatting>
  <conditionalFormatting sqref="Y264">
    <cfRule type="cellIs" dxfId="2534" priority="6400" operator="equal">
      <formula>"OPORTUNIDADE"</formula>
    </cfRule>
  </conditionalFormatting>
  <conditionalFormatting sqref="Y264">
    <cfRule type="cellIs" dxfId="2533" priority="6398" operator="equal">
      <formula>"NÃO"</formula>
    </cfRule>
    <cfRule type="cellIs" dxfId="2532" priority="6399" operator="equal">
      <formula>"SIM"</formula>
    </cfRule>
  </conditionalFormatting>
  <conditionalFormatting sqref="Y264">
    <cfRule type="cellIs" dxfId="2531" priority="6397" operator="equal">
      <formula>"OPORTUNIDADE"</formula>
    </cfRule>
  </conditionalFormatting>
  <conditionalFormatting sqref="Y264">
    <cfRule type="cellIs" dxfId="2530" priority="6395" operator="equal">
      <formula>"NÃO"</formula>
    </cfRule>
    <cfRule type="cellIs" dxfId="2529" priority="6396" operator="equal">
      <formula>"SIM"</formula>
    </cfRule>
  </conditionalFormatting>
  <conditionalFormatting sqref="Y264">
    <cfRule type="cellIs" dxfId="2528" priority="6394" operator="equal">
      <formula>"OPORTUNIDADE"</formula>
    </cfRule>
  </conditionalFormatting>
  <conditionalFormatting sqref="Y264">
    <cfRule type="cellIs" dxfId="2527" priority="6392" operator="equal">
      <formula>"NÃO"</formula>
    </cfRule>
    <cfRule type="cellIs" dxfId="2526" priority="6393" operator="equal">
      <formula>"SIM"</formula>
    </cfRule>
  </conditionalFormatting>
  <conditionalFormatting sqref="Y264">
    <cfRule type="cellIs" dxfId="2525" priority="6391" operator="equal">
      <formula>"OPORTUNIDADE"</formula>
    </cfRule>
  </conditionalFormatting>
  <conditionalFormatting sqref="Y264">
    <cfRule type="cellIs" dxfId="2524" priority="6389" operator="equal">
      <formula>"NÃO"</formula>
    </cfRule>
    <cfRule type="cellIs" dxfId="2523" priority="6390" operator="equal">
      <formula>"SIM"</formula>
    </cfRule>
  </conditionalFormatting>
  <conditionalFormatting sqref="Y264">
    <cfRule type="cellIs" dxfId="2522" priority="6388" operator="equal">
      <formula>"OPORTUNIDADE"</formula>
    </cfRule>
  </conditionalFormatting>
  <conditionalFormatting sqref="Y264">
    <cfRule type="cellIs" dxfId="2521" priority="6386" operator="equal">
      <formula>"NÃO"</formula>
    </cfRule>
    <cfRule type="cellIs" dxfId="2520" priority="6387" operator="equal">
      <formula>"SIM"</formula>
    </cfRule>
  </conditionalFormatting>
  <conditionalFormatting sqref="Y264">
    <cfRule type="cellIs" dxfId="2519" priority="6385" operator="equal">
      <formula>"OPORTUNIDADE"</formula>
    </cfRule>
  </conditionalFormatting>
  <conditionalFormatting sqref="Y264">
    <cfRule type="cellIs" dxfId="2518" priority="6383" operator="equal">
      <formula>"NÃO"</formula>
    </cfRule>
    <cfRule type="cellIs" dxfId="2517" priority="6384" operator="equal">
      <formula>"SIM"</formula>
    </cfRule>
  </conditionalFormatting>
  <conditionalFormatting sqref="Y264">
    <cfRule type="cellIs" dxfId="2516" priority="6382" operator="equal">
      <formula>"OPORTUNIDADE"</formula>
    </cfRule>
  </conditionalFormatting>
  <conditionalFormatting sqref="Y264">
    <cfRule type="cellIs" dxfId="2515" priority="6380" operator="equal">
      <formula>"NÃO"</formula>
    </cfRule>
    <cfRule type="cellIs" dxfId="2514" priority="6381" operator="equal">
      <formula>"SIM"</formula>
    </cfRule>
  </conditionalFormatting>
  <conditionalFormatting sqref="Y264">
    <cfRule type="cellIs" dxfId="2513" priority="6379" operator="equal">
      <formula>"OPORTUNIDADE"</formula>
    </cfRule>
  </conditionalFormatting>
  <conditionalFormatting sqref="Y264">
    <cfRule type="cellIs" dxfId="2512" priority="6377" operator="equal">
      <formula>"NÃO"</formula>
    </cfRule>
    <cfRule type="cellIs" dxfId="2511" priority="6378" operator="equal">
      <formula>"SIM"</formula>
    </cfRule>
  </conditionalFormatting>
  <conditionalFormatting sqref="Y264">
    <cfRule type="cellIs" dxfId="2510" priority="6376" operator="equal">
      <formula>"OPORTUNIDADE"</formula>
    </cfRule>
  </conditionalFormatting>
  <conditionalFormatting sqref="Y264">
    <cfRule type="cellIs" dxfId="2509" priority="6374" operator="equal">
      <formula>"NÃO"</formula>
    </cfRule>
    <cfRule type="cellIs" dxfId="2508" priority="6375" operator="equal">
      <formula>"SIM"</formula>
    </cfRule>
  </conditionalFormatting>
  <conditionalFormatting sqref="Y264">
    <cfRule type="cellIs" dxfId="2507" priority="6373" operator="equal">
      <formula>"OPORTUNIDADE"</formula>
    </cfRule>
  </conditionalFormatting>
  <conditionalFormatting sqref="Y264">
    <cfRule type="cellIs" dxfId="2506" priority="6371" operator="equal">
      <formula>"NÃO"</formula>
    </cfRule>
    <cfRule type="cellIs" dxfId="2505" priority="6372" operator="equal">
      <formula>"SIM"</formula>
    </cfRule>
  </conditionalFormatting>
  <conditionalFormatting sqref="Y264">
    <cfRule type="cellIs" dxfId="2504" priority="6370" operator="equal">
      <formula>"OPORTUNIDADE"</formula>
    </cfRule>
  </conditionalFormatting>
  <conditionalFormatting sqref="Y264">
    <cfRule type="cellIs" dxfId="2503" priority="6368" operator="equal">
      <formula>"NÃO"</formula>
    </cfRule>
    <cfRule type="cellIs" dxfId="2502" priority="6369" operator="equal">
      <formula>"SIM"</formula>
    </cfRule>
  </conditionalFormatting>
  <conditionalFormatting sqref="Y264">
    <cfRule type="cellIs" dxfId="2501" priority="6367" operator="equal">
      <formula>"OPORTUNIDADE"</formula>
    </cfRule>
  </conditionalFormatting>
  <conditionalFormatting sqref="Y264">
    <cfRule type="cellIs" dxfId="2500" priority="6365" operator="equal">
      <formula>"NÃO"</formula>
    </cfRule>
    <cfRule type="cellIs" dxfId="2499" priority="6366" operator="equal">
      <formula>"SIM"</formula>
    </cfRule>
  </conditionalFormatting>
  <conditionalFormatting sqref="Y264">
    <cfRule type="cellIs" dxfId="2498" priority="6364" operator="equal">
      <formula>"OPORTUNIDADE"</formula>
    </cfRule>
  </conditionalFormatting>
  <conditionalFormatting sqref="Y264">
    <cfRule type="cellIs" dxfId="2497" priority="6362" operator="equal">
      <formula>"NÃO"</formula>
    </cfRule>
    <cfRule type="cellIs" dxfId="2496" priority="6363" operator="equal">
      <formula>"SIM"</formula>
    </cfRule>
  </conditionalFormatting>
  <conditionalFormatting sqref="Y264">
    <cfRule type="cellIs" dxfId="2495" priority="6361" operator="equal">
      <formula>"OPORTUNIDADE"</formula>
    </cfRule>
  </conditionalFormatting>
  <conditionalFormatting sqref="Y264">
    <cfRule type="cellIs" dxfId="2494" priority="6359" operator="equal">
      <formula>"NÃO"</formula>
    </cfRule>
    <cfRule type="cellIs" dxfId="2493" priority="6360" operator="equal">
      <formula>"SIM"</formula>
    </cfRule>
  </conditionalFormatting>
  <conditionalFormatting sqref="Y264">
    <cfRule type="cellIs" dxfId="2492" priority="6358" operator="equal">
      <formula>"OPORTUNIDADE"</formula>
    </cfRule>
  </conditionalFormatting>
  <conditionalFormatting sqref="Y264">
    <cfRule type="cellIs" dxfId="2491" priority="6356" operator="equal">
      <formula>"NÃO"</formula>
    </cfRule>
    <cfRule type="cellIs" dxfId="2490" priority="6357" operator="equal">
      <formula>"SIM"</formula>
    </cfRule>
  </conditionalFormatting>
  <conditionalFormatting sqref="Y264">
    <cfRule type="cellIs" dxfId="2489" priority="6355" operator="equal">
      <formula>"OPORTUNIDADE"</formula>
    </cfRule>
  </conditionalFormatting>
  <conditionalFormatting sqref="Y264">
    <cfRule type="cellIs" dxfId="2488" priority="6353" operator="equal">
      <formula>"NÃO"</formula>
    </cfRule>
    <cfRule type="cellIs" dxfId="2487" priority="6354" operator="equal">
      <formula>"SIM"</formula>
    </cfRule>
  </conditionalFormatting>
  <conditionalFormatting sqref="Y264">
    <cfRule type="cellIs" dxfId="2486" priority="6352" operator="equal">
      <formula>"OPORTUNIDADE"</formula>
    </cfRule>
  </conditionalFormatting>
  <conditionalFormatting sqref="Y264">
    <cfRule type="cellIs" dxfId="2485" priority="6350" operator="equal">
      <formula>"NÃO"</formula>
    </cfRule>
    <cfRule type="cellIs" dxfId="2484" priority="6351" operator="equal">
      <formula>"SIM"</formula>
    </cfRule>
  </conditionalFormatting>
  <conditionalFormatting sqref="Y264">
    <cfRule type="cellIs" dxfId="2483" priority="6349" operator="equal">
      <formula>"OPORTUNIDADE"</formula>
    </cfRule>
  </conditionalFormatting>
  <conditionalFormatting sqref="Y264">
    <cfRule type="cellIs" dxfId="2482" priority="6347" operator="equal">
      <formula>"NÃO"</formula>
    </cfRule>
    <cfRule type="cellIs" dxfId="2481" priority="6348" operator="equal">
      <formula>"SIM"</formula>
    </cfRule>
  </conditionalFormatting>
  <conditionalFormatting sqref="Y264">
    <cfRule type="cellIs" dxfId="2480" priority="6346" operator="equal">
      <formula>"OPORTUNIDADE"</formula>
    </cfRule>
  </conditionalFormatting>
  <conditionalFormatting sqref="Y264">
    <cfRule type="cellIs" dxfId="2479" priority="6344" operator="equal">
      <formula>"NÃO"</formula>
    </cfRule>
    <cfRule type="cellIs" dxfId="2478" priority="6345" operator="equal">
      <formula>"SIM"</formula>
    </cfRule>
  </conditionalFormatting>
  <conditionalFormatting sqref="Y264">
    <cfRule type="cellIs" dxfId="2477" priority="6343" operator="equal">
      <formula>"OPORTUNIDADE"</formula>
    </cfRule>
  </conditionalFormatting>
  <conditionalFormatting sqref="Y264">
    <cfRule type="cellIs" dxfId="2476" priority="6341" operator="equal">
      <formula>"NÃO"</formula>
    </cfRule>
    <cfRule type="cellIs" dxfId="2475" priority="6342" operator="equal">
      <formula>"SIM"</formula>
    </cfRule>
  </conditionalFormatting>
  <conditionalFormatting sqref="Y264">
    <cfRule type="cellIs" dxfId="2474" priority="6340" operator="equal">
      <formula>"OPORTUNIDADE"</formula>
    </cfRule>
  </conditionalFormatting>
  <conditionalFormatting sqref="Y264">
    <cfRule type="cellIs" dxfId="2473" priority="6338" operator="equal">
      <formula>"NÃO"</formula>
    </cfRule>
    <cfRule type="cellIs" dxfId="2472" priority="6339" operator="equal">
      <formula>"SIM"</formula>
    </cfRule>
  </conditionalFormatting>
  <conditionalFormatting sqref="Y264">
    <cfRule type="cellIs" dxfId="2471" priority="6337" operator="equal">
      <formula>"OPORTUNIDADE"</formula>
    </cfRule>
  </conditionalFormatting>
  <conditionalFormatting sqref="Y264">
    <cfRule type="cellIs" dxfId="2470" priority="6335" operator="equal">
      <formula>"NÃO"</formula>
    </cfRule>
    <cfRule type="cellIs" dxfId="2469" priority="6336" operator="equal">
      <formula>"SIM"</formula>
    </cfRule>
  </conditionalFormatting>
  <conditionalFormatting sqref="Y264">
    <cfRule type="cellIs" dxfId="2468" priority="6334" operator="equal">
      <formula>"OPORTUNIDADE"</formula>
    </cfRule>
  </conditionalFormatting>
  <conditionalFormatting sqref="Y264">
    <cfRule type="cellIs" dxfId="2467" priority="6332" operator="equal">
      <formula>"NÃO"</formula>
    </cfRule>
    <cfRule type="cellIs" dxfId="2466" priority="6333" operator="equal">
      <formula>"SIM"</formula>
    </cfRule>
  </conditionalFormatting>
  <conditionalFormatting sqref="Y264">
    <cfRule type="cellIs" dxfId="2465" priority="6331" operator="equal">
      <formula>"OPORTUNIDADE"</formula>
    </cfRule>
  </conditionalFormatting>
  <conditionalFormatting sqref="Y264">
    <cfRule type="cellIs" dxfId="2464" priority="6329" operator="equal">
      <formula>"NÃO"</formula>
    </cfRule>
    <cfRule type="cellIs" dxfId="2463" priority="6330" operator="equal">
      <formula>"SIM"</formula>
    </cfRule>
  </conditionalFormatting>
  <conditionalFormatting sqref="Y264">
    <cfRule type="cellIs" dxfId="2462" priority="6328" operator="equal">
      <formula>"OPORTUNIDADE"</formula>
    </cfRule>
  </conditionalFormatting>
  <conditionalFormatting sqref="Y264">
    <cfRule type="cellIs" dxfId="2461" priority="6326" operator="equal">
      <formula>"NÃO"</formula>
    </cfRule>
    <cfRule type="cellIs" dxfId="2460" priority="6327" operator="equal">
      <formula>"SIM"</formula>
    </cfRule>
  </conditionalFormatting>
  <conditionalFormatting sqref="Y264">
    <cfRule type="cellIs" dxfId="2459" priority="6325" operator="equal">
      <formula>"OPORTUNIDADE"</formula>
    </cfRule>
  </conditionalFormatting>
  <conditionalFormatting sqref="Y264">
    <cfRule type="cellIs" dxfId="2458" priority="6323" operator="equal">
      <formula>"NÃO"</formula>
    </cfRule>
    <cfRule type="cellIs" dxfId="2457" priority="6324" operator="equal">
      <formula>"SIM"</formula>
    </cfRule>
  </conditionalFormatting>
  <conditionalFormatting sqref="Y264">
    <cfRule type="cellIs" dxfId="2456" priority="6322" operator="equal">
      <formula>"OPORTUNIDADE"</formula>
    </cfRule>
  </conditionalFormatting>
  <conditionalFormatting sqref="Y264">
    <cfRule type="cellIs" dxfId="2455" priority="6320" operator="equal">
      <formula>"NÃO"</formula>
    </cfRule>
    <cfRule type="cellIs" dxfId="2454" priority="6321" operator="equal">
      <formula>"SIM"</formula>
    </cfRule>
  </conditionalFormatting>
  <conditionalFormatting sqref="Y264">
    <cfRule type="cellIs" dxfId="2453" priority="6319" operator="equal">
      <formula>"OPORTUNIDADE"</formula>
    </cfRule>
  </conditionalFormatting>
  <conditionalFormatting sqref="Y264">
    <cfRule type="cellIs" dxfId="2452" priority="6317" operator="equal">
      <formula>"NÃO"</formula>
    </cfRule>
    <cfRule type="cellIs" dxfId="2451" priority="6318" operator="equal">
      <formula>"SIM"</formula>
    </cfRule>
  </conditionalFormatting>
  <conditionalFormatting sqref="Y264">
    <cfRule type="cellIs" dxfId="2450" priority="6316" operator="equal">
      <formula>"OPORTUNIDADE"</formula>
    </cfRule>
  </conditionalFormatting>
  <conditionalFormatting sqref="Y264">
    <cfRule type="cellIs" dxfId="2449" priority="6314" operator="equal">
      <formula>"NÃO"</formula>
    </cfRule>
    <cfRule type="cellIs" dxfId="2448" priority="6315" operator="equal">
      <formula>"SIM"</formula>
    </cfRule>
  </conditionalFormatting>
  <conditionalFormatting sqref="Y264">
    <cfRule type="cellIs" dxfId="2447" priority="6313" operator="equal">
      <formula>"OPORTUNIDADE"</formula>
    </cfRule>
  </conditionalFormatting>
  <conditionalFormatting sqref="Y264">
    <cfRule type="cellIs" dxfId="2446" priority="6311" operator="equal">
      <formula>"NÃO"</formula>
    </cfRule>
    <cfRule type="cellIs" dxfId="2445" priority="6312" operator="equal">
      <formula>"SIM"</formula>
    </cfRule>
  </conditionalFormatting>
  <conditionalFormatting sqref="Y264">
    <cfRule type="cellIs" dxfId="2444" priority="6310" operator="equal">
      <formula>"OPORTUNIDADE"</formula>
    </cfRule>
  </conditionalFormatting>
  <conditionalFormatting sqref="Y264">
    <cfRule type="cellIs" dxfId="2443" priority="6308" operator="equal">
      <formula>"NÃO"</formula>
    </cfRule>
    <cfRule type="cellIs" dxfId="2442" priority="6309" operator="equal">
      <formula>"SIM"</formula>
    </cfRule>
  </conditionalFormatting>
  <conditionalFormatting sqref="Y264">
    <cfRule type="cellIs" dxfId="2441" priority="6307" operator="equal">
      <formula>"OPORTUNIDADE"</formula>
    </cfRule>
  </conditionalFormatting>
  <conditionalFormatting sqref="Y264">
    <cfRule type="cellIs" dxfId="2440" priority="6305" operator="equal">
      <formula>"NÃO"</formula>
    </cfRule>
    <cfRule type="cellIs" dxfId="2439" priority="6306" operator="equal">
      <formula>"SIM"</formula>
    </cfRule>
  </conditionalFormatting>
  <conditionalFormatting sqref="Y264">
    <cfRule type="cellIs" dxfId="2438" priority="6304" operator="equal">
      <formula>"OPORTUNIDADE"</formula>
    </cfRule>
  </conditionalFormatting>
  <conditionalFormatting sqref="Y264">
    <cfRule type="cellIs" dxfId="2437" priority="6302" operator="equal">
      <formula>"NÃO"</formula>
    </cfRule>
    <cfRule type="cellIs" dxfId="2436" priority="6303" operator="equal">
      <formula>"SIM"</formula>
    </cfRule>
  </conditionalFormatting>
  <conditionalFormatting sqref="Y264">
    <cfRule type="cellIs" dxfId="2435" priority="6301" operator="equal">
      <formula>"OPORTUNIDADE"</formula>
    </cfRule>
  </conditionalFormatting>
  <conditionalFormatting sqref="Y264">
    <cfRule type="cellIs" dxfId="2434" priority="6299" operator="equal">
      <formula>"NÃO"</formula>
    </cfRule>
    <cfRule type="cellIs" dxfId="2433" priority="6300" operator="equal">
      <formula>"SIM"</formula>
    </cfRule>
  </conditionalFormatting>
  <conditionalFormatting sqref="Y264">
    <cfRule type="cellIs" dxfId="2432" priority="6298" operator="equal">
      <formula>"OPORTUNIDADE"</formula>
    </cfRule>
  </conditionalFormatting>
  <conditionalFormatting sqref="Y264">
    <cfRule type="cellIs" dxfId="2431" priority="6296" operator="equal">
      <formula>"NÃO"</formula>
    </cfRule>
    <cfRule type="cellIs" dxfId="2430" priority="6297" operator="equal">
      <formula>"SIM"</formula>
    </cfRule>
  </conditionalFormatting>
  <conditionalFormatting sqref="Y264">
    <cfRule type="cellIs" dxfId="2429" priority="6295" operator="equal">
      <formula>"OPORTUNIDADE"</formula>
    </cfRule>
  </conditionalFormatting>
  <conditionalFormatting sqref="Y264">
    <cfRule type="cellIs" dxfId="2428" priority="6293" operator="equal">
      <formula>"NÃO"</formula>
    </cfRule>
    <cfRule type="cellIs" dxfId="2427" priority="6294" operator="equal">
      <formula>"SIM"</formula>
    </cfRule>
  </conditionalFormatting>
  <conditionalFormatting sqref="Y264">
    <cfRule type="cellIs" dxfId="2426" priority="6292" operator="equal">
      <formula>"OPORTUNIDADE"</formula>
    </cfRule>
  </conditionalFormatting>
  <conditionalFormatting sqref="Y264">
    <cfRule type="cellIs" dxfId="2425" priority="6290" operator="equal">
      <formula>"NÃO"</formula>
    </cfRule>
    <cfRule type="cellIs" dxfId="2424" priority="6291" operator="equal">
      <formula>"SIM"</formula>
    </cfRule>
  </conditionalFormatting>
  <conditionalFormatting sqref="Y264">
    <cfRule type="cellIs" dxfId="2423" priority="6289" operator="equal">
      <formula>"OPORTUNIDADE"</formula>
    </cfRule>
  </conditionalFormatting>
  <conditionalFormatting sqref="Y264">
    <cfRule type="cellIs" dxfId="2422" priority="6287" operator="equal">
      <formula>"NÃO"</formula>
    </cfRule>
    <cfRule type="cellIs" dxfId="2421" priority="6288" operator="equal">
      <formula>"SIM"</formula>
    </cfRule>
  </conditionalFormatting>
  <conditionalFormatting sqref="Y264">
    <cfRule type="cellIs" dxfId="2420" priority="6286" operator="equal">
      <formula>"OPORTUNIDADE"</formula>
    </cfRule>
  </conditionalFormatting>
  <conditionalFormatting sqref="Y264">
    <cfRule type="cellIs" dxfId="2419" priority="6284" operator="equal">
      <formula>"NÃO"</formula>
    </cfRule>
    <cfRule type="cellIs" dxfId="2418" priority="6285" operator="equal">
      <formula>"SIM"</formula>
    </cfRule>
  </conditionalFormatting>
  <conditionalFormatting sqref="Y264">
    <cfRule type="cellIs" dxfId="2417" priority="6283" operator="equal">
      <formula>"OPORTUNIDADE"</formula>
    </cfRule>
  </conditionalFormatting>
  <conditionalFormatting sqref="Y264">
    <cfRule type="cellIs" dxfId="2416" priority="6281" operator="equal">
      <formula>"NÃO"</formula>
    </cfRule>
    <cfRule type="cellIs" dxfId="2415" priority="6282" operator="equal">
      <formula>"SIM"</formula>
    </cfRule>
  </conditionalFormatting>
  <conditionalFormatting sqref="Y264">
    <cfRule type="cellIs" dxfId="2414" priority="6280" operator="equal">
      <formula>"OPORTUNIDADE"</formula>
    </cfRule>
  </conditionalFormatting>
  <conditionalFormatting sqref="Y264">
    <cfRule type="cellIs" dxfId="2413" priority="6278" operator="equal">
      <formula>"NÃO"</formula>
    </cfRule>
    <cfRule type="cellIs" dxfId="2412" priority="6279" operator="equal">
      <formula>"SIM"</formula>
    </cfRule>
  </conditionalFormatting>
  <conditionalFormatting sqref="Z264:Z265">
    <cfRule type="cellIs" dxfId="2411" priority="6277" operator="equal">
      <formula>"OPORTUNIDADE"</formula>
    </cfRule>
  </conditionalFormatting>
  <conditionalFormatting sqref="Z264:Z265">
    <cfRule type="cellIs" dxfId="2410" priority="6275" operator="equal">
      <formula>"NÃO"</formula>
    </cfRule>
    <cfRule type="cellIs" dxfId="2409" priority="6276" operator="equal">
      <formula>"SIM"</formula>
    </cfRule>
  </conditionalFormatting>
  <conditionalFormatting sqref="Y264">
    <cfRule type="cellIs" dxfId="2408" priority="6274" operator="equal">
      <formula>"OPORTUNIDADE"</formula>
    </cfRule>
  </conditionalFormatting>
  <conditionalFormatting sqref="Y264">
    <cfRule type="cellIs" dxfId="2407" priority="6272" operator="equal">
      <formula>"NÃO"</formula>
    </cfRule>
    <cfRule type="cellIs" dxfId="2406" priority="6273" operator="equal">
      <formula>"SIM"</formula>
    </cfRule>
  </conditionalFormatting>
  <conditionalFormatting sqref="Y264">
    <cfRule type="cellIs" dxfId="2405" priority="6271" operator="equal">
      <formula>"OPORTUNIDADE"</formula>
    </cfRule>
  </conditionalFormatting>
  <conditionalFormatting sqref="Y264">
    <cfRule type="cellIs" dxfId="2404" priority="6269" operator="equal">
      <formula>"NÃO"</formula>
    </cfRule>
    <cfRule type="cellIs" dxfId="2403" priority="6270" operator="equal">
      <formula>"SIM"</formula>
    </cfRule>
  </conditionalFormatting>
  <conditionalFormatting sqref="Y264">
    <cfRule type="cellIs" dxfId="2402" priority="6268" operator="equal">
      <formula>"OPORTUNIDADE"</formula>
    </cfRule>
  </conditionalFormatting>
  <conditionalFormatting sqref="Y264">
    <cfRule type="cellIs" dxfId="2401" priority="6266" operator="equal">
      <formula>"NÃO"</formula>
    </cfRule>
    <cfRule type="cellIs" dxfId="2400" priority="6267" operator="equal">
      <formula>"SIM"</formula>
    </cfRule>
  </conditionalFormatting>
  <conditionalFormatting sqref="Y264">
    <cfRule type="cellIs" dxfId="2399" priority="6265" operator="equal">
      <formula>"OPORTUNIDADE"</formula>
    </cfRule>
  </conditionalFormatting>
  <conditionalFormatting sqref="Y264">
    <cfRule type="cellIs" dxfId="2398" priority="6263" operator="equal">
      <formula>"NÃO"</formula>
    </cfRule>
    <cfRule type="cellIs" dxfId="2397" priority="6264" operator="equal">
      <formula>"SIM"</formula>
    </cfRule>
  </conditionalFormatting>
  <conditionalFormatting sqref="Y264">
    <cfRule type="cellIs" dxfId="2396" priority="6262" operator="equal">
      <formula>"OPORTUNIDADE"</formula>
    </cfRule>
  </conditionalFormatting>
  <conditionalFormatting sqref="Y264">
    <cfRule type="cellIs" dxfId="2395" priority="6260" operator="equal">
      <formula>"NÃO"</formula>
    </cfRule>
    <cfRule type="cellIs" dxfId="2394" priority="6261" operator="equal">
      <formula>"SIM"</formula>
    </cfRule>
  </conditionalFormatting>
  <conditionalFormatting sqref="Y264">
    <cfRule type="cellIs" dxfId="2393" priority="6259" operator="equal">
      <formula>"OPORTUNIDADE"</formula>
    </cfRule>
  </conditionalFormatting>
  <conditionalFormatting sqref="Y264">
    <cfRule type="cellIs" dxfId="2392" priority="6257" operator="equal">
      <formula>"NÃO"</formula>
    </cfRule>
    <cfRule type="cellIs" dxfId="2391" priority="6258" operator="equal">
      <formula>"SIM"</formula>
    </cfRule>
  </conditionalFormatting>
  <conditionalFormatting sqref="Y264">
    <cfRule type="cellIs" dxfId="2390" priority="6256" operator="equal">
      <formula>"OPORTUNIDADE"</formula>
    </cfRule>
  </conditionalFormatting>
  <conditionalFormatting sqref="Y264">
    <cfRule type="cellIs" dxfId="2389" priority="6254" operator="equal">
      <formula>"NÃO"</formula>
    </cfRule>
    <cfRule type="cellIs" dxfId="2388" priority="6255" operator="equal">
      <formula>"SIM"</formula>
    </cfRule>
  </conditionalFormatting>
  <conditionalFormatting sqref="Y264">
    <cfRule type="cellIs" dxfId="2387" priority="6253" operator="equal">
      <formula>"OPORTUNIDADE"</formula>
    </cfRule>
  </conditionalFormatting>
  <conditionalFormatting sqref="Y264">
    <cfRule type="cellIs" dxfId="2386" priority="6251" operator="equal">
      <formula>"NÃO"</formula>
    </cfRule>
    <cfRule type="cellIs" dxfId="2385" priority="6252" operator="equal">
      <formula>"SIM"</formula>
    </cfRule>
  </conditionalFormatting>
  <conditionalFormatting sqref="Y264">
    <cfRule type="cellIs" dxfId="2384" priority="6250" operator="equal">
      <formula>"OPORTUNIDADE"</formula>
    </cfRule>
  </conditionalFormatting>
  <conditionalFormatting sqref="Y264">
    <cfRule type="cellIs" dxfId="2383" priority="6248" operator="equal">
      <formula>"NÃO"</formula>
    </cfRule>
    <cfRule type="cellIs" dxfId="2382" priority="6249" operator="equal">
      <formula>"SIM"</formula>
    </cfRule>
  </conditionalFormatting>
  <conditionalFormatting sqref="Y264">
    <cfRule type="cellIs" dxfId="2381" priority="6247" operator="equal">
      <formula>"OPORTUNIDADE"</formula>
    </cfRule>
  </conditionalFormatting>
  <conditionalFormatting sqref="Y264">
    <cfRule type="cellIs" dxfId="2380" priority="6245" operator="equal">
      <formula>"NÃO"</formula>
    </cfRule>
    <cfRule type="cellIs" dxfId="2379" priority="6246" operator="equal">
      <formula>"SIM"</formula>
    </cfRule>
  </conditionalFormatting>
  <conditionalFormatting sqref="Y264">
    <cfRule type="cellIs" dxfId="2378" priority="6244" operator="equal">
      <formula>"OPORTUNIDADE"</formula>
    </cfRule>
  </conditionalFormatting>
  <conditionalFormatting sqref="Y264">
    <cfRule type="cellIs" dxfId="2377" priority="6242" operator="equal">
      <formula>"NÃO"</formula>
    </cfRule>
    <cfRule type="cellIs" dxfId="2376" priority="6243" operator="equal">
      <formula>"SIM"</formula>
    </cfRule>
  </conditionalFormatting>
  <conditionalFormatting sqref="Y264">
    <cfRule type="cellIs" dxfId="2375" priority="6241" operator="equal">
      <formula>"OPORTUNIDADE"</formula>
    </cfRule>
  </conditionalFormatting>
  <conditionalFormatting sqref="Y264">
    <cfRule type="cellIs" dxfId="2374" priority="6239" operator="equal">
      <formula>"NÃO"</formula>
    </cfRule>
    <cfRule type="cellIs" dxfId="2373" priority="6240" operator="equal">
      <formula>"SIM"</formula>
    </cfRule>
  </conditionalFormatting>
  <conditionalFormatting sqref="Y264">
    <cfRule type="cellIs" dxfId="2372" priority="6238" operator="equal">
      <formula>"OPORTUNIDADE"</formula>
    </cfRule>
  </conditionalFormatting>
  <conditionalFormatting sqref="Y264">
    <cfRule type="cellIs" dxfId="2371" priority="6236" operator="equal">
      <formula>"NÃO"</formula>
    </cfRule>
    <cfRule type="cellIs" dxfId="2370" priority="6237" operator="equal">
      <formula>"SIM"</formula>
    </cfRule>
  </conditionalFormatting>
  <conditionalFormatting sqref="Y264">
    <cfRule type="cellIs" dxfId="2369" priority="6235" operator="equal">
      <formula>"OPORTUNIDADE"</formula>
    </cfRule>
  </conditionalFormatting>
  <conditionalFormatting sqref="Y264">
    <cfRule type="cellIs" dxfId="2368" priority="6233" operator="equal">
      <formula>"NÃO"</formula>
    </cfRule>
    <cfRule type="cellIs" dxfId="2367" priority="6234" operator="equal">
      <formula>"SIM"</formula>
    </cfRule>
  </conditionalFormatting>
  <conditionalFormatting sqref="Y264">
    <cfRule type="cellIs" dxfId="2366" priority="6232" operator="equal">
      <formula>"OPORTUNIDADE"</formula>
    </cfRule>
  </conditionalFormatting>
  <conditionalFormatting sqref="Y264">
    <cfRule type="cellIs" dxfId="2365" priority="6230" operator="equal">
      <formula>"NÃO"</formula>
    </cfRule>
    <cfRule type="cellIs" dxfId="2364" priority="6231" operator="equal">
      <formula>"SIM"</formula>
    </cfRule>
  </conditionalFormatting>
  <conditionalFormatting sqref="Y264">
    <cfRule type="cellIs" dxfId="2363" priority="6229" operator="equal">
      <formula>"OPORTUNIDADE"</formula>
    </cfRule>
  </conditionalFormatting>
  <conditionalFormatting sqref="Y264">
    <cfRule type="cellIs" dxfId="2362" priority="6227" operator="equal">
      <formula>"NÃO"</formula>
    </cfRule>
    <cfRule type="cellIs" dxfId="2361" priority="6228" operator="equal">
      <formula>"SIM"</formula>
    </cfRule>
  </conditionalFormatting>
  <conditionalFormatting sqref="Y264">
    <cfRule type="cellIs" dxfId="2360" priority="6226" operator="equal">
      <formula>"OPORTUNIDADE"</formula>
    </cfRule>
  </conditionalFormatting>
  <conditionalFormatting sqref="Y264">
    <cfRule type="cellIs" dxfId="2359" priority="6224" operator="equal">
      <formula>"NÃO"</formula>
    </cfRule>
    <cfRule type="cellIs" dxfId="2358" priority="6225" operator="equal">
      <formula>"SIM"</formula>
    </cfRule>
  </conditionalFormatting>
  <conditionalFormatting sqref="Y264">
    <cfRule type="cellIs" dxfId="2357" priority="6223" operator="equal">
      <formula>"OPORTUNIDADE"</formula>
    </cfRule>
  </conditionalFormatting>
  <conditionalFormatting sqref="Y264">
    <cfRule type="cellIs" dxfId="2356" priority="6221" operator="equal">
      <formula>"NÃO"</formula>
    </cfRule>
    <cfRule type="cellIs" dxfId="2355" priority="6222" operator="equal">
      <formula>"SIM"</formula>
    </cfRule>
  </conditionalFormatting>
  <conditionalFormatting sqref="Y264">
    <cfRule type="cellIs" dxfId="2354" priority="6220" operator="equal">
      <formula>"OPORTUNIDADE"</formula>
    </cfRule>
  </conditionalFormatting>
  <conditionalFormatting sqref="Y264">
    <cfRule type="cellIs" dxfId="2353" priority="6218" operator="equal">
      <formula>"NÃO"</formula>
    </cfRule>
    <cfRule type="cellIs" dxfId="2352" priority="6219" operator="equal">
      <formula>"SIM"</formula>
    </cfRule>
  </conditionalFormatting>
  <conditionalFormatting sqref="Y264">
    <cfRule type="cellIs" dxfId="2351" priority="6217" operator="equal">
      <formula>"OPORTUNIDADE"</formula>
    </cfRule>
  </conditionalFormatting>
  <conditionalFormatting sqref="Y264">
    <cfRule type="cellIs" dxfId="2350" priority="6215" operator="equal">
      <formula>"NÃO"</formula>
    </cfRule>
    <cfRule type="cellIs" dxfId="2349" priority="6216" operator="equal">
      <formula>"SIM"</formula>
    </cfRule>
  </conditionalFormatting>
  <conditionalFormatting sqref="Z264:Z265">
    <cfRule type="cellIs" dxfId="2348" priority="6214" operator="equal">
      <formula>"OPORTUNIDADE"</formula>
    </cfRule>
  </conditionalFormatting>
  <conditionalFormatting sqref="Z264:Z265">
    <cfRule type="cellIs" dxfId="2347" priority="6212" operator="equal">
      <formula>"NÃO"</formula>
    </cfRule>
    <cfRule type="cellIs" dxfId="2346" priority="6213" operator="equal">
      <formula>"SIM"</formula>
    </cfRule>
  </conditionalFormatting>
  <conditionalFormatting sqref="Z264:Z265">
    <cfRule type="cellIs" dxfId="2345" priority="6211" operator="equal">
      <formula>"OPORTUNIDADE"</formula>
    </cfRule>
  </conditionalFormatting>
  <conditionalFormatting sqref="Z264:Z265">
    <cfRule type="cellIs" dxfId="2344" priority="6209" operator="equal">
      <formula>"NÃO"</formula>
    </cfRule>
    <cfRule type="cellIs" dxfId="2343" priority="6210" operator="equal">
      <formula>"SIM"</formula>
    </cfRule>
  </conditionalFormatting>
  <conditionalFormatting sqref="Y264">
    <cfRule type="cellIs" dxfId="2342" priority="6208" operator="equal">
      <formula>"OPORTUNIDADE"</formula>
    </cfRule>
  </conditionalFormatting>
  <conditionalFormatting sqref="Y264">
    <cfRule type="cellIs" dxfId="2341" priority="6206" operator="equal">
      <formula>"NÃO"</formula>
    </cfRule>
    <cfRule type="cellIs" dxfId="2340" priority="6207" operator="equal">
      <formula>"SIM"</formula>
    </cfRule>
  </conditionalFormatting>
  <conditionalFormatting sqref="Y264">
    <cfRule type="cellIs" dxfId="2339" priority="6205" operator="equal">
      <formula>"OPORTUNIDADE"</formula>
    </cfRule>
  </conditionalFormatting>
  <conditionalFormatting sqref="Y264">
    <cfRule type="cellIs" dxfId="2338" priority="6203" operator="equal">
      <formula>"NÃO"</formula>
    </cfRule>
    <cfRule type="cellIs" dxfId="2337" priority="6204" operator="equal">
      <formula>"SIM"</formula>
    </cfRule>
  </conditionalFormatting>
  <conditionalFormatting sqref="Z264:Z265">
    <cfRule type="cellIs" dxfId="2336" priority="6202" operator="equal">
      <formula>"OPORTUNIDADE"</formula>
    </cfRule>
  </conditionalFormatting>
  <conditionalFormatting sqref="Z264:Z265">
    <cfRule type="cellIs" dxfId="2335" priority="6200" operator="equal">
      <formula>"NÃO"</formula>
    </cfRule>
    <cfRule type="cellIs" dxfId="2334" priority="6201" operator="equal">
      <formula>"SIM"</formula>
    </cfRule>
  </conditionalFormatting>
  <conditionalFormatting sqref="Z264:Z265">
    <cfRule type="cellIs" dxfId="2333" priority="6199" operator="equal">
      <formula>"OPORTUNIDADE"</formula>
    </cfRule>
  </conditionalFormatting>
  <conditionalFormatting sqref="Z264:Z265">
    <cfRule type="cellIs" dxfId="2332" priority="6197" operator="equal">
      <formula>"NÃO"</formula>
    </cfRule>
    <cfRule type="cellIs" dxfId="2331" priority="6198" operator="equal">
      <formula>"SIM"</formula>
    </cfRule>
  </conditionalFormatting>
  <conditionalFormatting sqref="Z264:Z265">
    <cfRule type="cellIs" dxfId="2330" priority="6196" operator="equal">
      <formula>"OPORTUNIDADE"</formula>
    </cfRule>
  </conditionalFormatting>
  <conditionalFormatting sqref="Z264:Z265">
    <cfRule type="cellIs" dxfId="2329" priority="6194" operator="equal">
      <formula>"NÃO"</formula>
    </cfRule>
    <cfRule type="cellIs" dxfId="2328" priority="6195" operator="equal">
      <formula>"SIM"</formula>
    </cfRule>
  </conditionalFormatting>
  <conditionalFormatting sqref="Z264:Z265">
    <cfRule type="cellIs" dxfId="2327" priority="6193" operator="equal">
      <formula>"OPORTUNIDADE"</formula>
    </cfRule>
  </conditionalFormatting>
  <conditionalFormatting sqref="Z264:Z265">
    <cfRule type="cellIs" dxfId="2326" priority="6191" operator="equal">
      <formula>"NÃO"</formula>
    </cfRule>
    <cfRule type="cellIs" dxfId="2325" priority="6192" operator="equal">
      <formula>"SIM"</formula>
    </cfRule>
  </conditionalFormatting>
  <conditionalFormatting sqref="Y264">
    <cfRule type="cellIs" dxfId="2324" priority="6190" operator="equal">
      <formula>"OPORTUNIDADE"</formula>
    </cfRule>
  </conditionalFormatting>
  <conditionalFormatting sqref="Y264">
    <cfRule type="cellIs" dxfId="2323" priority="6188" operator="equal">
      <formula>"NÃO"</formula>
    </cfRule>
    <cfRule type="cellIs" dxfId="2322" priority="6189" operator="equal">
      <formula>"SIM"</formula>
    </cfRule>
  </conditionalFormatting>
  <conditionalFormatting sqref="Y264">
    <cfRule type="cellIs" dxfId="2321" priority="6187" operator="equal">
      <formula>"OPORTUNIDADE"</formula>
    </cfRule>
  </conditionalFormatting>
  <conditionalFormatting sqref="Y264">
    <cfRule type="cellIs" dxfId="2320" priority="6185" operator="equal">
      <formula>"NÃO"</formula>
    </cfRule>
    <cfRule type="cellIs" dxfId="2319" priority="6186" operator="equal">
      <formula>"SIM"</formula>
    </cfRule>
  </conditionalFormatting>
  <conditionalFormatting sqref="Y264">
    <cfRule type="cellIs" dxfId="2318" priority="6184" operator="equal">
      <formula>"OPORTUNIDADE"</formula>
    </cfRule>
  </conditionalFormatting>
  <conditionalFormatting sqref="Y264">
    <cfRule type="cellIs" dxfId="2317" priority="6182" operator="equal">
      <formula>"NÃO"</formula>
    </cfRule>
    <cfRule type="cellIs" dxfId="2316" priority="6183" operator="equal">
      <formula>"SIM"</formula>
    </cfRule>
  </conditionalFormatting>
  <conditionalFormatting sqref="Y264">
    <cfRule type="cellIs" dxfId="2315" priority="6181" operator="equal">
      <formula>"OPORTUNIDADE"</formula>
    </cfRule>
  </conditionalFormatting>
  <conditionalFormatting sqref="Y264">
    <cfRule type="cellIs" dxfId="2314" priority="6179" operator="equal">
      <formula>"NÃO"</formula>
    </cfRule>
    <cfRule type="cellIs" dxfId="2313" priority="6180" operator="equal">
      <formula>"SIM"</formula>
    </cfRule>
  </conditionalFormatting>
  <conditionalFormatting sqref="Y264">
    <cfRule type="cellIs" dxfId="2312" priority="6178" operator="equal">
      <formula>"OPORTUNIDADE"</formula>
    </cfRule>
  </conditionalFormatting>
  <conditionalFormatting sqref="Y264">
    <cfRule type="cellIs" dxfId="2311" priority="6176" operator="equal">
      <formula>"NÃO"</formula>
    </cfRule>
    <cfRule type="cellIs" dxfId="2310" priority="6177" operator="equal">
      <formula>"SIM"</formula>
    </cfRule>
  </conditionalFormatting>
  <conditionalFormatting sqref="Y264">
    <cfRule type="cellIs" dxfId="2309" priority="6175" operator="equal">
      <formula>"OPORTUNIDADE"</formula>
    </cfRule>
  </conditionalFormatting>
  <conditionalFormatting sqref="Y264">
    <cfRule type="cellIs" dxfId="2308" priority="6173" operator="equal">
      <formula>"NÃO"</formula>
    </cfRule>
    <cfRule type="cellIs" dxfId="2307" priority="6174" operator="equal">
      <formula>"SIM"</formula>
    </cfRule>
  </conditionalFormatting>
  <conditionalFormatting sqref="Y264">
    <cfRule type="cellIs" dxfId="2306" priority="6172" operator="equal">
      <formula>"OPORTUNIDADE"</formula>
    </cfRule>
  </conditionalFormatting>
  <conditionalFormatting sqref="Y264">
    <cfRule type="cellIs" dxfId="2305" priority="6170" operator="equal">
      <formula>"NÃO"</formula>
    </cfRule>
    <cfRule type="cellIs" dxfId="2304" priority="6171" operator="equal">
      <formula>"SIM"</formula>
    </cfRule>
  </conditionalFormatting>
  <conditionalFormatting sqref="Y264">
    <cfRule type="cellIs" dxfId="2303" priority="6169" operator="equal">
      <formula>"OPORTUNIDADE"</formula>
    </cfRule>
  </conditionalFormatting>
  <conditionalFormatting sqref="Y264">
    <cfRule type="cellIs" dxfId="2302" priority="6167" operator="equal">
      <formula>"NÃO"</formula>
    </cfRule>
    <cfRule type="cellIs" dxfId="2301" priority="6168" operator="equal">
      <formula>"SIM"</formula>
    </cfRule>
  </conditionalFormatting>
  <conditionalFormatting sqref="Y264">
    <cfRule type="cellIs" dxfId="2300" priority="6166" operator="equal">
      <formula>"OPORTUNIDADE"</formula>
    </cfRule>
  </conditionalFormatting>
  <conditionalFormatting sqref="Y264">
    <cfRule type="cellIs" dxfId="2299" priority="6164" operator="equal">
      <formula>"NÃO"</formula>
    </cfRule>
    <cfRule type="cellIs" dxfId="2298" priority="6165" operator="equal">
      <formula>"SIM"</formula>
    </cfRule>
  </conditionalFormatting>
  <conditionalFormatting sqref="Y264">
    <cfRule type="cellIs" dxfId="2297" priority="6163" operator="equal">
      <formula>"OPORTUNIDADE"</formula>
    </cfRule>
  </conditionalFormatting>
  <conditionalFormatting sqref="Y264">
    <cfRule type="cellIs" dxfId="2296" priority="6161" operator="equal">
      <formula>"NÃO"</formula>
    </cfRule>
    <cfRule type="cellIs" dxfId="2295" priority="6162" operator="equal">
      <formula>"SIM"</formula>
    </cfRule>
  </conditionalFormatting>
  <conditionalFormatting sqref="Y264">
    <cfRule type="cellIs" dxfId="2294" priority="6160" operator="equal">
      <formula>"OPORTUNIDADE"</formula>
    </cfRule>
  </conditionalFormatting>
  <conditionalFormatting sqref="Y264">
    <cfRule type="cellIs" dxfId="2293" priority="6158" operator="equal">
      <formula>"NÃO"</formula>
    </cfRule>
    <cfRule type="cellIs" dxfId="2292" priority="6159" operator="equal">
      <formula>"SIM"</formula>
    </cfRule>
  </conditionalFormatting>
  <conditionalFormatting sqref="BP253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5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5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5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5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91" priority="6150" operator="equal">
      <formula>"OPORTUNIDADE"</formula>
    </cfRule>
  </conditionalFormatting>
  <conditionalFormatting sqref="Z279:Z280">
    <cfRule type="cellIs" dxfId="2290" priority="6148" operator="equal">
      <formula>"NÃO"</formula>
    </cfRule>
    <cfRule type="cellIs" dxfId="2289" priority="6149" operator="equal">
      <formula>"SIM"</formula>
    </cfRule>
  </conditionalFormatting>
  <conditionalFormatting sqref="Y279:Y287">
    <cfRule type="cellIs" dxfId="2288" priority="6147" operator="equal">
      <formula>"OPORTUNIDADE"</formula>
    </cfRule>
  </conditionalFormatting>
  <conditionalFormatting sqref="Y279:Y287">
    <cfRule type="cellIs" dxfId="2287" priority="6145" operator="equal">
      <formula>"NÃO"</formula>
    </cfRule>
    <cfRule type="cellIs" dxfId="2286" priority="6146" operator="equal">
      <formula>"SIM"</formula>
    </cfRule>
  </conditionalFormatting>
  <conditionalFormatting sqref="Z280:Z281">
    <cfRule type="cellIs" dxfId="2285" priority="6144" operator="equal">
      <formula>"OPORTUNIDADE"</formula>
    </cfRule>
  </conditionalFormatting>
  <conditionalFormatting sqref="Z280:Z281">
    <cfRule type="cellIs" dxfId="2284" priority="6142" operator="equal">
      <formula>"NÃO"</formula>
    </cfRule>
    <cfRule type="cellIs" dxfId="2283" priority="6143" operator="equal">
      <formula>"SIM"</formula>
    </cfRule>
  </conditionalFormatting>
  <conditionalFormatting sqref="Z281">
    <cfRule type="cellIs" dxfId="2282" priority="6036" operator="equal">
      <formula>"OPORTUNIDADE"</formula>
    </cfRule>
  </conditionalFormatting>
  <conditionalFormatting sqref="Z281">
    <cfRule type="cellIs" dxfId="2281" priority="6034" operator="equal">
      <formula>"NÃO"</formula>
    </cfRule>
    <cfRule type="cellIs" dxfId="2280" priority="6035" operator="equal">
      <formula>"SIM"</formula>
    </cfRule>
  </conditionalFormatting>
  <conditionalFormatting sqref="Z281">
    <cfRule type="cellIs" dxfId="2279" priority="5883" operator="equal">
      <formula>"OPORTUNIDADE"</formula>
    </cfRule>
  </conditionalFormatting>
  <conditionalFormatting sqref="Z281">
    <cfRule type="cellIs" dxfId="2278" priority="5881" operator="equal">
      <formula>"NÃO"</formula>
    </cfRule>
    <cfRule type="cellIs" dxfId="2277" priority="5882" operator="equal">
      <formula>"SIM"</formula>
    </cfRule>
  </conditionalFormatting>
  <conditionalFormatting sqref="Z281">
    <cfRule type="cellIs" dxfId="2276" priority="5820" operator="equal">
      <formula>"OPORTUNIDADE"</formula>
    </cfRule>
  </conditionalFormatting>
  <conditionalFormatting sqref="Z281">
    <cfRule type="cellIs" dxfId="2275" priority="5818" operator="equal">
      <formula>"NÃO"</formula>
    </cfRule>
    <cfRule type="cellIs" dxfId="2274" priority="5819" operator="equal">
      <formula>"SIM"</formula>
    </cfRule>
  </conditionalFormatting>
  <conditionalFormatting sqref="Z281">
    <cfRule type="cellIs" dxfId="2273" priority="5817" operator="equal">
      <formula>"OPORTUNIDADE"</formula>
    </cfRule>
  </conditionalFormatting>
  <conditionalFormatting sqref="Z281">
    <cfRule type="cellIs" dxfId="2272" priority="5815" operator="equal">
      <formula>"NÃO"</formula>
    </cfRule>
    <cfRule type="cellIs" dxfId="2271" priority="5816" operator="equal">
      <formula>"SIM"</formula>
    </cfRule>
  </conditionalFormatting>
  <conditionalFormatting sqref="Z281">
    <cfRule type="cellIs" dxfId="2270" priority="5808" operator="equal">
      <formula>"OPORTUNIDADE"</formula>
    </cfRule>
  </conditionalFormatting>
  <conditionalFormatting sqref="Z281">
    <cfRule type="cellIs" dxfId="2269" priority="5806" operator="equal">
      <formula>"NÃO"</formula>
    </cfRule>
    <cfRule type="cellIs" dxfId="2268" priority="5807" operator="equal">
      <formula>"SIM"</formula>
    </cfRule>
  </conditionalFormatting>
  <conditionalFormatting sqref="Z281">
    <cfRule type="cellIs" dxfId="2267" priority="5805" operator="equal">
      <formula>"OPORTUNIDADE"</formula>
    </cfRule>
  </conditionalFormatting>
  <conditionalFormatting sqref="Z281">
    <cfRule type="cellIs" dxfId="2266" priority="5803" operator="equal">
      <formula>"NÃO"</formula>
    </cfRule>
    <cfRule type="cellIs" dxfId="2265" priority="5804" operator="equal">
      <formula>"SIM"</formula>
    </cfRule>
  </conditionalFormatting>
  <conditionalFormatting sqref="Z281">
    <cfRule type="cellIs" dxfId="2264" priority="5802" operator="equal">
      <formula>"OPORTUNIDADE"</formula>
    </cfRule>
  </conditionalFormatting>
  <conditionalFormatting sqref="Z281">
    <cfRule type="cellIs" dxfId="2263" priority="5800" operator="equal">
      <formula>"NÃO"</formula>
    </cfRule>
    <cfRule type="cellIs" dxfId="2262" priority="5801" operator="equal">
      <formula>"SIM"</formula>
    </cfRule>
  </conditionalFormatting>
  <conditionalFormatting sqref="Z281">
    <cfRule type="cellIs" dxfId="2261" priority="5799" operator="equal">
      <formula>"OPORTUNIDADE"</formula>
    </cfRule>
  </conditionalFormatting>
  <conditionalFormatting sqref="Z281">
    <cfRule type="cellIs" dxfId="2260" priority="5797" operator="equal">
      <formula>"NÃO"</formula>
    </cfRule>
    <cfRule type="cellIs" dxfId="2259" priority="5798" operator="equal">
      <formula>"SIM"</formula>
    </cfRule>
  </conditionalFormatting>
  <conditionalFormatting sqref="Y288:Y291">
    <cfRule type="cellIs" dxfId="2258" priority="5763" operator="equal">
      <formula>"OPORTUNIDADE"</formula>
    </cfRule>
  </conditionalFormatting>
  <conditionalFormatting sqref="Y288:Y291">
    <cfRule type="cellIs" dxfId="2257" priority="5761" operator="equal">
      <formula>"NÃO"</formula>
    </cfRule>
    <cfRule type="cellIs" dxfId="2256" priority="5762" operator="equal">
      <formula>"SIM"</formula>
    </cfRule>
  </conditionalFormatting>
  <conditionalFormatting sqref="Y288:Y291">
    <cfRule type="cellIs" dxfId="2255" priority="5760" operator="equal">
      <formula>"OPORTUNIDADE"</formula>
    </cfRule>
  </conditionalFormatting>
  <conditionalFormatting sqref="Y288:Y291">
    <cfRule type="cellIs" dxfId="2254" priority="5758" operator="equal">
      <formula>"NÃO"</formula>
    </cfRule>
    <cfRule type="cellIs" dxfId="2253" priority="5759" operator="equal">
      <formula>"SIM"</formula>
    </cfRule>
  </conditionalFormatting>
  <conditionalFormatting sqref="Y288:Y291">
    <cfRule type="cellIs" dxfId="2252" priority="5757" operator="equal">
      <formula>"OPORTUNIDADE"</formula>
    </cfRule>
  </conditionalFormatting>
  <conditionalFormatting sqref="Y288:Y291">
    <cfRule type="cellIs" dxfId="2251" priority="5755" operator="equal">
      <formula>"NÃO"</formula>
    </cfRule>
    <cfRule type="cellIs" dxfId="2250" priority="5756" operator="equal">
      <formula>"SIM"</formula>
    </cfRule>
  </conditionalFormatting>
  <conditionalFormatting sqref="Y288:Y291">
    <cfRule type="cellIs" dxfId="2249" priority="5754" operator="equal">
      <formula>"OPORTUNIDADE"</formula>
    </cfRule>
  </conditionalFormatting>
  <conditionalFormatting sqref="Y288:Y291">
    <cfRule type="cellIs" dxfId="2248" priority="5752" operator="equal">
      <formula>"NÃO"</formula>
    </cfRule>
    <cfRule type="cellIs" dxfId="2247" priority="5753" operator="equal">
      <formula>"SIM"</formula>
    </cfRule>
  </conditionalFormatting>
  <conditionalFormatting sqref="Y288:Y291">
    <cfRule type="cellIs" dxfId="2246" priority="5751" operator="equal">
      <formula>"OPORTUNIDADE"</formula>
    </cfRule>
  </conditionalFormatting>
  <conditionalFormatting sqref="Y288:Y291">
    <cfRule type="cellIs" dxfId="2245" priority="5749" operator="equal">
      <formula>"NÃO"</formula>
    </cfRule>
    <cfRule type="cellIs" dxfId="2244" priority="5750" operator="equal">
      <formula>"SIM"</formula>
    </cfRule>
  </conditionalFormatting>
  <conditionalFormatting sqref="Y288:Y291">
    <cfRule type="cellIs" dxfId="2243" priority="5748" operator="equal">
      <formula>"OPORTUNIDADE"</formula>
    </cfRule>
  </conditionalFormatting>
  <conditionalFormatting sqref="Y288:Y291">
    <cfRule type="cellIs" dxfId="2242" priority="5746" operator="equal">
      <formula>"NÃO"</formula>
    </cfRule>
    <cfRule type="cellIs" dxfId="2241" priority="5747" operator="equal">
      <formula>"SIM"</formula>
    </cfRule>
  </conditionalFormatting>
  <conditionalFormatting sqref="Y288:Y291">
    <cfRule type="cellIs" dxfId="2240" priority="5745" operator="equal">
      <formula>"OPORTUNIDADE"</formula>
    </cfRule>
  </conditionalFormatting>
  <conditionalFormatting sqref="Y288:Y291">
    <cfRule type="cellIs" dxfId="2239" priority="5743" operator="equal">
      <formula>"NÃO"</formula>
    </cfRule>
    <cfRule type="cellIs" dxfId="2238" priority="5744" operator="equal">
      <formula>"SIM"</formula>
    </cfRule>
  </conditionalFormatting>
  <conditionalFormatting sqref="Y288:Y291">
    <cfRule type="cellIs" dxfId="2237" priority="5742" operator="equal">
      <formula>"OPORTUNIDADE"</formula>
    </cfRule>
  </conditionalFormatting>
  <conditionalFormatting sqref="Y288:Y291">
    <cfRule type="cellIs" dxfId="2236" priority="5740" operator="equal">
      <formula>"NÃO"</formula>
    </cfRule>
    <cfRule type="cellIs" dxfId="2235" priority="5741" operator="equal">
      <formula>"SIM"</formula>
    </cfRule>
  </conditionalFormatting>
  <conditionalFormatting sqref="Y288:Y291">
    <cfRule type="cellIs" dxfId="2234" priority="5739" operator="equal">
      <formula>"OPORTUNIDADE"</formula>
    </cfRule>
  </conditionalFormatting>
  <conditionalFormatting sqref="Y288:Y291">
    <cfRule type="cellIs" dxfId="2233" priority="5737" operator="equal">
      <formula>"NÃO"</formula>
    </cfRule>
    <cfRule type="cellIs" dxfId="2232" priority="5738" operator="equal">
      <formula>"SIM"</formula>
    </cfRule>
  </conditionalFormatting>
  <conditionalFormatting sqref="Y288:Y291">
    <cfRule type="cellIs" dxfId="2231" priority="5736" operator="equal">
      <formula>"OPORTUNIDADE"</formula>
    </cfRule>
  </conditionalFormatting>
  <conditionalFormatting sqref="Y288:Y291">
    <cfRule type="cellIs" dxfId="2230" priority="5734" operator="equal">
      <formula>"NÃO"</formula>
    </cfRule>
    <cfRule type="cellIs" dxfId="2229" priority="5735" operator="equal">
      <formula>"SIM"</formula>
    </cfRule>
  </conditionalFormatting>
  <conditionalFormatting sqref="Y288:Y291">
    <cfRule type="cellIs" dxfId="2228" priority="5733" operator="equal">
      <formula>"OPORTUNIDADE"</formula>
    </cfRule>
  </conditionalFormatting>
  <conditionalFormatting sqref="Y288:Y291">
    <cfRule type="cellIs" dxfId="2227" priority="5731" operator="equal">
      <formula>"NÃO"</formula>
    </cfRule>
    <cfRule type="cellIs" dxfId="2226" priority="5732" operator="equal">
      <formula>"SIM"</formula>
    </cfRule>
  </conditionalFormatting>
  <conditionalFormatting sqref="Y288:Y291">
    <cfRule type="cellIs" dxfId="2225" priority="5730" operator="equal">
      <formula>"OPORTUNIDADE"</formula>
    </cfRule>
  </conditionalFormatting>
  <conditionalFormatting sqref="Y288:Y291">
    <cfRule type="cellIs" dxfId="2224" priority="5728" operator="equal">
      <formula>"NÃO"</formula>
    </cfRule>
    <cfRule type="cellIs" dxfId="2223" priority="5729" operator="equal">
      <formula>"SIM"</formula>
    </cfRule>
  </conditionalFormatting>
  <conditionalFormatting sqref="Y288:Y291">
    <cfRule type="cellIs" dxfId="2222" priority="5727" operator="equal">
      <formula>"OPORTUNIDADE"</formula>
    </cfRule>
  </conditionalFormatting>
  <conditionalFormatting sqref="Y288:Y291">
    <cfRule type="cellIs" dxfId="2221" priority="5725" operator="equal">
      <formula>"NÃO"</formula>
    </cfRule>
    <cfRule type="cellIs" dxfId="2220" priority="5726" operator="equal">
      <formula>"SIM"</formula>
    </cfRule>
  </conditionalFormatting>
  <conditionalFormatting sqref="Y288:Y291">
    <cfRule type="cellIs" dxfId="2219" priority="5724" operator="equal">
      <formula>"OPORTUNIDADE"</formula>
    </cfRule>
  </conditionalFormatting>
  <conditionalFormatting sqref="Y288:Y291">
    <cfRule type="cellIs" dxfId="2218" priority="5722" operator="equal">
      <formula>"NÃO"</formula>
    </cfRule>
    <cfRule type="cellIs" dxfId="2217" priority="5723" operator="equal">
      <formula>"SIM"</formula>
    </cfRule>
  </conditionalFormatting>
  <conditionalFormatting sqref="Y288:Y291">
    <cfRule type="cellIs" dxfId="2216" priority="5721" operator="equal">
      <formula>"OPORTUNIDADE"</formula>
    </cfRule>
  </conditionalFormatting>
  <conditionalFormatting sqref="Y288:Y291">
    <cfRule type="cellIs" dxfId="2215" priority="5719" operator="equal">
      <formula>"NÃO"</formula>
    </cfRule>
    <cfRule type="cellIs" dxfId="2214" priority="5720" operator="equal">
      <formula>"SIM"</formula>
    </cfRule>
  </conditionalFormatting>
  <conditionalFormatting sqref="Y288:Y291">
    <cfRule type="cellIs" dxfId="2213" priority="5718" operator="equal">
      <formula>"OPORTUNIDADE"</formula>
    </cfRule>
  </conditionalFormatting>
  <conditionalFormatting sqref="Y288:Y291">
    <cfRule type="cellIs" dxfId="2212" priority="5716" operator="equal">
      <formula>"NÃO"</formula>
    </cfRule>
    <cfRule type="cellIs" dxfId="2211" priority="5717" operator="equal">
      <formula>"SIM"</formula>
    </cfRule>
  </conditionalFormatting>
  <conditionalFormatting sqref="Y288:Y291">
    <cfRule type="cellIs" dxfId="2210" priority="5715" operator="equal">
      <formula>"OPORTUNIDADE"</formula>
    </cfRule>
  </conditionalFormatting>
  <conditionalFormatting sqref="Y288:Y291">
    <cfRule type="cellIs" dxfId="2209" priority="5713" operator="equal">
      <formula>"NÃO"</formula>
    </cfRule>
    <cfRule type="cellIs" dxfId="2208" priority="5714" operator="equal">
      <formula>"SIM"</formula>
    </cfRule>
  </conditionalFormatting>
  <conditionalFormatting sqref="Y288:Y291">
    <cfRule type="cellIs" dxfId="2207" priority="5712" operator="equal">
      <formula>"OPORTUNIDADE"</formula>
    </cfRule>
  </conditionalFormatting>
  <conditionalFormatting sqref="Y288:Y291">
    <cfRule type="cellIs" dxfId="2206" priority="5710" operator="equal">
      <formula>"NÃO"</formula>
    </cfRule>
    <cfRule type="cellIs" dxfId="2205" priority="5711" operator="equal">
      <formula>"SIM"</formula>
    </cfRule>
  </conditionalFormatting>
  <conditionalFormatting sqref="Y288:Y291">
    <cfRule type="cellIs" dxfId="2204" priority="5709" operator="equal">
      <formula>"OPORTUNIDADE"</formula>
    </cfRule>
  </conditionalFormatting>
  <conditionalFormatting sqref="Y288:Y291">
    <cfRule type="cellIs" dxfId="2203" priority="5707" operator="equal">
      <formula>"NÃO"</formula>
    </cfRule>
    <cfRule type="cellIs" dxfId="2202" priority="5708" operator="equal">
      <formula>"SIM"</formula>
    </cfRule>
  </conditionalFormatting>
  <conditionalFormatting sqref="Y288:Y291">
    <cfRule type="cellIs" dxfId="2201" priority="5706" operator="equal">
      <formula>"OPORTUNIDADE"</formula>
    </cfRule>
  </conditionalFormatting>
  <conditionalFormatting sqref="Y288:Y291">
    <cfRule type="cellIs" dxfId="2200" priority="5704" operator="equal">
      <formula>"NÃO"</formula>
    </cfRule>
    <cfRule type="cellIs" dxfId="2199" priority="5705" operator="equal">
      <formula>"SIM"</formula>
    </cfRule>
  </conditionalFormatting>
  <conditionalFormatting sqref="Y288:Y291">
    <cfRule type="cellIs" dxfId="2198" priority="5703" operator="equal">
      <formula>"OPORTUNIDADE"</formula>
    </cfRule>
  </conditionalFormatting>
  <conditionalFormatting sqref="Y288:Y291">
    <cfRule type="cellIs" dxfId="2197" priority="5701" operator="equal">
      <formula>"NÃO"</formula>
    </cfRule>
    <cfRule type="cellIs" dxfId="2196" priority="5702" operator="equal">
      <formula>"SIM"</formula>
    </cfRule>
  </conditionalFormatting>
  <conditionalFormatting sqref="Y288:Y291">
    <cfRule type="cellIs" dxfId="2195" priority="5700" operator="equal">
      <formula>"OPORTUNIDADE"</formula>
    </cfRule>
  </conditionalFormatting>
  <conditionalFormatting sqref="Y288:Y291">
    <cfRule type="cellIs" dxfId="2194" priority="5698" operator="equal">
      <formula>"NÃO"</formula>
    </cfRule>
    <cfRule type="cellIs" dxfId="2193" priority="5699" operator="equal">
      <formula>"SIM"</formula>
    </cfRule>
  </conditionalFormatting>
  <conditionalFormatting sqref="Y288:Y291">
    <cfRule type="cellIs" dxfId="2192" priority="5697" operator="equal">
      <formula>"OPORTUNIDADE"</formula>
    </cfRule>
  </conditionalFormatting>
  <conditionalFormatting sqref="Y288:Y291">
    <cfRule type="cellIs" dxfId="2191" priority="5695" operator="equal">
      <formula>"NÃO"</formula>
    </cfRule>
    <cfRule type="cellIs" dxfId="2190" priority="5696" operator="equal">
      <formula>"SIM"</formula>
    </cfRule>
  </conditionalFormatting>
  <conditionalFormatting sqref="Y288:Y291">
    <cfRule type="cellIs" dxfId="2189" priority="5694" operator="equal">
      <formula>"OPORTUNIDADE"</formula>
    </cfRule>
  </conditionalFormatting>
  <conditionalFormatting sqref="Y288:Y291">
    <cfRule type="cellIs" dxfId="2188" priority="5692" operator="equal">
      <formula>"NÃO"</formula>
    </cfRule>
    <cfRule type="cellIs" dxfId="2187" priority="5693" operator="equal">
      <formula>"SIM"</formula>
    </cfRule>
  </conditionalFormatting>
  <conditionalFormatting sqref="Y288:Y291">
    <cfRule type="cellIs" dxfId="2186" priority="5691" operator="equal">
      <formula>"OPORTUNIDADE"</formula>
    </cfRule>
  </conditionalFormatting>
  <conditionalFormatting sqref="Y288:Y291">
    <cfRule type="cellIs" dxfId="2185" priority="5689" operator="equal">
      <formula>"NÃO"</formula>
    </cfRule>
    <cfRule type="cellIs" dxfId="2184" priority="5690" operator="equal">
      <formula>"SIM"</formula>
    </cfRule>
  </conditionalFormatting>
  <conditionalFormatting sqref="Y288:Y291">
    <cfRule type="cellIs" dxfId="2183" priority="5688" operator="equal">
      <formula>"OPORTUNIDADE"</formula>
    </cfRule>
  </conditionalFormatting>
  <conditionalFormatting sqref="Y288:Y291">
    <cfRule type="cellIs" dxfId="2182" priority="5686" operator="equal">
      <formula>"NÃO"</formula>
    </cfRule>
    <cfRule type="cellIs" dxfId="2181" priority="5687" operator="equal">
      <formula>"SIM"</formula>
    </cfRule>
  </conditionalFormatting>
  <conditionalFormatting sqref="Y288:Y291">
    <cfRule type="cellIs" dxfId="2180" priority="5685" operator="equal">
      <formula>"OPORTUNIDADE"</formula>
    </cfRule>
  </conditionalFormatting>
  <conditionalFormatting sqref="Y288:Y291">
    <cfRule type="cellIs" dxfId="2179" priority="5683" operator="equal">
      <formula>"NÃO"</formula>
    </cfRule>
    <cfRule type="cellIs" dxfId="2178" priority="5684" operator="equal">
      <formula>"SIM"</formula>
    </cfRule>
  </conditionalFormatting>
  <conditionalFormatting sqref="Y288:Y291">
    <cfRule type="cellIs" dxfId="2177" priority="5682" operator="equal">
      <formula>"OPORTUNIDADE"</formula>
    </cfRule>
  </conditionalFormatting>
  <conditionalFormatting sqref="Y288:Y291">
    <cfRule type="cellIs" dxfId="2176" priority="5680" operator="equal">
      <formula>"NÃO"</formula>
    </cfRule>
    <cfRule type="cellIs" dxfId="2175" priority="5681" operator="equal">
      <formula>"SIM"</formula>
    </cfRule>
  </conditionalFormatting>
  <conditionalFormatting sqref="Y288:Y291">
    <cfRule type="cellIs" dxfId="2174" priority="5679" operator="equal">
      <formula>"OPORTUNIDADE"</formula>
    </cfRule>
  </conditionalFormatting>
  <conditionalFormatting sqref="Y288:Y291">
    <cfRule type="cellIs" dxfId="2173" priority="5677" operator="equal">
      <formula>"NÃO"</formula>
    </cfRule>
    <cfRule type="cellIs" dxfId="2172" priority="5678" operator="equal">
      <formula>"SIM"</formula>
    </cfRule>
  </conditionalFormatting>
  <conditionalFormatting sqref="Y288:Y291">
    <cfRule type="cellIs" dxfId="2171" priority="5676" operator="equal">
      <formula>"OPORTUNIDADE"</formula>
    </cfRule>
  </conditionalFormatting>
  <conditionalFormatting sqref="Y288:Y291">
    <cfRule type="cellIs" dxfId="2170" priority="5674" operator="equal">
      <formula>"NÃO"</formula>
    </cfRule>
    <cfRule type="cellIs" dxfId="2169" priority="5675" operator="equal">
      <formula>"SIM"</formula>
    </cfRule>
  </conditionalFormatting>
  <conditionalFormatting sqref="Y288:Y291">
    <cfRule type="cellIs" dxfId="2168" priority="5673" operator="equal">
      <formula>"OPORTUNIDADE"</formula>
    </cfRule>
  </conditionalFormatting>
  <conditionalFormatting sqref="Y288:Y291">
    <cfRule type="cellIs" dxfId="2167" priority="5671" operator="equal">
      <formula>"NÃO"</formula>
    </cfRule>
    <cfRule type="cellIs" dxfId="2166" priority="5672" operator="equal">
      <formula>"SIM"</formula>
    </cfRule>
  </conditionalFormatting>
  <conditionalFormatting sqref="Y288:Y291">
    <cfRule type="cellIs" dxfId="2165" priority="5670" operator="equal">
      <formula>"OPORTUNIDADE"</formula>
    </cfRule>
  </conditionalFormatting>
  <conditionalFormatting sqref="Y288:Y291">
    <cfRule type="cellIs" dxfId="2164" priority="5668" operator="equal">
      <formula>"NÃO"</formula>
    </cfRule>
    <cfRule type="cellIs" dxfId="2163" priority="5669" operator="equal">
      <formula>"SIM"</formula>
    </cfRule>
  </conditionalFormatting>
  <conditionalFormatting sqref="Y288:Y291">
    <cfRule type="cellIs" dxfId="2162" priority="5667" operator="equal">
      <formula>"OPORTUNIDADE"</formula>
    </cfRule>
  </conditionalFormatting>
  <conditionalFormatting sqref="Y288:Y291">
    <cfRule type="cellIs" dxfId="2161" priority="5665" operator="equal">
      <formula>"NÃO"</formula>
    </cfRule>
    <cfRule type="cellIs" dxfId="2160" priority="5666" operator="equal">
      <formula>"SIM"</formula>
    </cfRule>
  </conditionalFormatting>
  <conditionalFormatting sqref="Y288:Y291">
    <cfRule type="cellIs" dxfId="2159" priority="5664" operator="equal">
      <formula>"OPORTUNIDADE"</formula>
    </cfRule>
  </conditionalFormatting>
  <conditionalFormatting sqref="Y288:Y291">
    <cfRule type="cellIs" dxfId="2158" priority="5662" operator="equal">
      <formula>"NÃO"</formula>
    </cfRule>
    <cfRule type="cellIs" dxfId="2157" priority="5663" operator="equal">
      <formula>"SIM"</formula>
    </cfRule>
  </conditionalFormatting>
  <conditionalFormatting sqref="Y288:Y291">
    <cfRule type="cellIs" dxfId="2156" priority="5661" operator="equal">
      <formula>"OPORTUNIDADE"</formula>
    </cfRule>
  </conditionalFormatting>
  <conditionalFormatting sqref="Y288:Y291">
    <cfRule type="cellIs" dxfId="2155" priority="5659" operator="equal">
      <formula>"NÃO"</formula>
    </cfRule>
    <cfRule type="cellIs" dxfId="2154" priority="5660" operator="equal">
      <formula>"SIM"</formula>
    </cfRule>
  </conditionalFormatting>
  <conditionalFormatting sqref="Y288:Y291">
    <cfRule type="cellIs" dxfId="2153" priority="5658" operator="equal">
      <formula>"OPORTUNIDADE"</formula>
    </cfRule>
  </conditionalFormatting>
  <conditionalFormatting sqref="Y288:Y291">
    <cfRule type="cellIs" dxfId="2152" priority="5656" operator="equal">
      <formula>"NÃO"</formula>
    </cfRule>
    <cfRule type="cellIs" dxfId="2151" priority="5657" operator="equal">
      <formula>"SIM"</formula>
    </cfRule>
  </conditionalFormatting>
  <conditionalFormatting sqref="Y288:Y291">
    <cfRule type="cellIs" dxfId="2150" priority="5655" operator="equal">
      <formula>"OPORTUNIDADE"</formula>
    </cfRule>
  </conditionalFormatting>
  <conditionalFormatting sqref="Y288:Y291">
    <cfRule type="cellIs" dxfId="2149" priority="5653" operator="equal">
      <formula>"NÃO"</formula>
    </cfRule>
    <cfRule type="cellIs" dxfId="2148" priority="5654" operator="equal">
      <formula>"SIM"</formula>
    </cfRule>
  </conditionalFormatting>
  <conditionalFormatting sqref="Y288:Y291">
    <cfRule type="cellIs" dxfId="2147" priority="5652" operator="equal">
      <formula>"OPORTUNIDADE"</formula>
    </cfRule>
  </conditionalFormatting>
  <conditionalFormatting sqref="Y288:Y291">
    <cfRule type="cellIs" dxfId="2146" priority="5650" operator="equal">
      <formula>"NÃO"</formula>
    </cfRule>
    <cfRule type="cellIs" dxfId="2145" priority="5651" operator="equal">
      <formula>"SIM"</formula>
    </cfRule>
  </conditionalFormatting>
  <conditionalFormatting sqref="Y288:Y291">
    <cfRule type="cellIs" dxfId="2144" priority="5649" operator="equal">
      <formula>"OPORTUNIDADE"</formula>
    </cfRule>
  </conditionalFormatting>
  <conditionalFormatting sqref="Y288:Y291">
    <cfRule type="cellIs" dxfId="2143" priority="5647" operator="equal">
      <formula>"NÃO"</formula>
    </cfRule>
    <cfRule type="cellIs" dxfId="2142" priority="5648" operator="equal">
      <formula>"SIM"</formula>
    </cfRule>
  </conditionalFormatting>
  <conditionalFormatting sqref="Y288:Y291">
    <cfRule type="cellIs" dxfId="2141" priority="5646" operator="equal">
      <formula>"OPORTUNIDADE"</formula>
    </cfRule>
  </conditionalFormatting>
  <conditionalFormatting sqref="Y288:Y291">
    <cfRule type="cellIs" dxfId="2140" priority="5644" operator="equal">
      <formula>"NÃO"</formula>
    </cfRule>
    <cfRule type="cellIs" dxfId="2139" priority="5645" operator="equal">
      <formula>"SIM"</formula>
    </cfRule>
  </conditionalFormatting>
  <conditionalFormatting sqref="Y288:Y291">
    <cfRule type="cellIs" dxfId="2138" priority="5643" operator="equal">
      <formula>"OPORTUNIDADE"</formula>
    </cfRule>
  </conditionalFormatting>
  <conditionalFormatting sqref="Y288:Y291">
    <cfRule type="cellIs" dxfId="2137" priority="5641" operator="equal">
      <formula>"NÃO"</formula>
    </cfRule>
    <cfRule type="cellIs" dxfId="2136" priority="5642" operator="equal">
      <formula>"SIM"</formula>
    </cfRule>
  </conditionalFormatting>
  <conditionalFormatting sqref="Y288:Y291">
    <cfRule type="cellIs" dxfId="2135" priority="5640" operator="equal">
      <formula>"OPORTUNIDADE"</formula>
    </cfRule>
  </conditionalFormatting>
  <conditionalFormatting sqref="Y288:Y291">
    <cfRule type="cellIs" dxfId="2134" priority="5638" operator="equal">
      <formula>"NÃO"</formula>
    </cfRule>
    <cfRule type="cellIs" dxfId="2133" priority="5639" operator="equal">
      <formula>"SIM"</formula>
    </cfRule>
  </conditionalFormatting>
  <conditionalFormatting sqref="Y288:Y291">
    <cfRule type="cellIs" dxfId="2132" priority="5637" operator="equal">
      <formula>"OPORTUNIDADE"</formula>
    </cfRule>
  </conditionalFormatting>
  <conditionalFormatting sqref="Y288:Y291">
    <cfRule type="cellIs" dxfId="2131" priority="5635" operator="equal">
      <formula>"NÃO"</formula>
    </cfRule>
    <cfRule type="cellIs" dxfId="2130" priority="5636" operator="equal">
      <formula>"SIM"</formula>
    </cfRule>
  </conditionalFormatting>
  <conditionalFormatting sqref="Y288:Y291">
    <cfRule type="cellIs" dxfId="2129" priority="5634" operator="equal">
      <formula>"OPORTUNIDADE"</formula>
    </cfRule>
  </conditionalFormatting>
  <conditionalFormatting sqref="Y288:Y291">
    <cfRule type="cellIs" dxfId="2128" priority="5632" operator="equal">
      <formula>"NÃO"</formula>
    </cfRule>
    <cfRule type="cellIs" dxfId="2127" priority="5633" operator="equal">
      <formula>"SIM"</formula>
    </cfRule>
  </conditionalFormatting>
  <conditionalFormatting sqref="Y288:Y291">
    <cfRule type="cellIs" dxfId="2126" priority="5631" operator="equal">
      <formula>"OPORTUNIDADE"</formula>
    </cfRule>
  </conditionalFormatting>
  <conditionalFormatting sqref="Y288:Y291">
    <cfRule type="cellIs" dxfId="2125" priority="5629" operator="equal">
      <formula>"NÃO"</formula>
    </cfRule>
    <cfRule type="cellIs" dxfId="2124" priority="5630" operator="equal">
      <formula>"SIM"</formula>
    </cfRule>
  </conditionalFormatting>
  <conditionalFormatting sqref="Y288:Y291">
    <cfRule type="cellIs" dxfId="2123" priority="5628" operator="equal">
      <formula>"OPORTUNIDADE"</formula>
    </cfRule>
  </conditionalFormatting>
  <conditionalFormatting sqref="Y288:Y291">
    <cfRule type="cellIs" dxfId="2122" priority="5626" operator="equal">
      <formula>"NÃO"</formula>
    </cfRule>
    <cfRule type="cellIs" dxfId="2121" priority="5627" operator="equal">
      <formula>"SIM"</formula>
    </cfRule>
  </conditionalFormatting>
  <conditionalFormatting sqref="Y288:Y291">
    <cfRule type="cellIs" dxfId="2120" priority="5625" operator="equal">
      <formula>"OPORTUNIDADE"</formula>
    </cfRule>
  </conditionalFormatting>
  <conditionalFormatting sqref="Y288:Y291">
    <cfRule type="cellIs" dxfId="2119" priority="5623" operator="equal">
      <formula>"NÃO"</formula>
    </cfRule>
    <cfRule type="cellIs" dxfId="2118" priority="5624" operator="equal">
      <formula>"SIM"</formula>
    </cfRule>
  </conditionalFormatting>
  <conditionalFormatting sqref="Y288:Y291">
    <cfRule type="cellIs" dxfId="2117" priority="5622" operator="equal">
      <formula>"OPORTUNIDADE"</formula>
    </cfRule>
  </conditionalFormatting>
  <conditionalFormatting sqref="Y288:Y291">
    <cfRule type="cellIs" dxfId="2116" priority="5620" operator="equal">
      <formula>"NÃO"</formula>
    </cfRule>
    <cfRule type="cellIs" dxfId="2115" priority="5621" operator="equal">
      <formula>"SIM"</formula>
    </cfRule>
  </conditionalFormatting>
  <conditionalFormatting sqref="Y288:Y291">
    <cfRule type="cellIs" dxfId="2114" priority="5619" operator="equal">
      <formula>"OPORTUNIDADE"</formula>
    </cfRule>
  </conditionalFormatting>
  <conditionalFormatting sqref="Y288:Y291">
    <cfRule type="cellIs" dxfId="2113" priority="5617" operator="equal">
      <formula>"NÃO"</formula>
    </cfRule>
    <cfRule type="cellIs" dxfId="2112" priority="5618" operator="equal">
      <formula>"SIM"</formula>
    </cfRule>
  </conditionalFormatting>
  <conditionalFormatting sqref="Y288:Y291">
    <cfRule type="cellIs" dxfId="2111" priority="5616" operator="equal">
      <formula>"OPORTUNIDADE"</formula>
    </cfRule>
  </conditionalFormatting>
  <conditionalFormatting sqref="Y288:Y291">
    <cfRule type="cellIs" dxfId="2110" priority="5614" operator="equal">
      <formula>"NÃO"</formula>
    </cfRule>
    <cfRule type="cellIs" dxfId="2109" priority="5615" operator="equal">
      <formula>"SIM"</formula>
    </cfRule>
  </conditionalFormatting>
  <conditionalFormatting sqref="Y288:Y291">
    <cfRule type="cellIs" dxfId="2108" priority="5613" operator="equal">
      <formula>"OPORTUNIDADE"</formula>
    </cfRule>
  </conditionalFormatting>
  <conditionalFormatting sqref="Y288:Y291">
    <cfRule type="cellIs" dxfId="2107" priority="5611" operator="equal">
      <formula>"NÃO"</formula>
    </cfRule>
    <cfRule type="cellIs" dxfId="2106" priority="5612" operator="equal">
      <formula>"SIM"</formula>
    </cfRule>
  </conditionalFormatting>
  <conditionalFormatting sqref="Y288:Y291">
    <cfRule type="cellIs" dxfId="2105" priority="5610" operator="equal">
      <formula>"OPORTUNIDADE"</formula>
    </cfRule>
  </conditionalFormatting>
  <conditionalFormatting sqref="Y288:Y291">
    <cfRule type="cellIs" dxfId="2104" priority="5608" operator="equal">
      <formula>"NÃO"</formula>
    </cfRule>
    <cfRule type="cellIs" dxfId="2103" priority="5609" operator="equal">
      <formula>"SIM"</formula>
    </cfRule>
  </conditionalFormatting>
  <conditionalFormatting sqref="Y288:Y291">
    <cfRule type="cellIs" dxfId="2102" priority="5607" operator="equal">
      <formula>"OPORTUNIDADE"</formula>
    </cfRule>
  </conditionalFormatting>
  <conditionalFormatting sqref="Y288:Y291">
    <cfRule type="cellIs" dxfId="2101" priority="5605" operator="equal">
      <formula>"NÃO"</formula>
    </cfRule>
    <cfRule type="cellIs" dxfId="2100" priority="5606" operator="equal">
      <formula>"SIM"</formula>
    </cfRule>
  </conditionalFormatting>
  <conditionalFormatting sqref="Y288:Y291">
    <cfRule type="cellIs" dxfId="2099" priority="5604" operator="equal">
      <formula>"OPORTUNIDADE"</formula>
    </cfRule>
  </conditionalFormatting>
  <conditionalFormatting sqref="Y288:Y291">
    <cfRule type="cellIs" dxfId="2098" priority="5602" operator="equal">
      <formula>"NÃO"</formula>
    </cfRule>
    <cfRule type="cellIs" dxfId="2097" priority="5603" operator="equal">
      <formula>"SIM"</formula>
    </cfRule>
  </conditionalFormatting>
  <conditionalFormatting sqref="Y288:Y291">
    <cfRule type="cellIs" dxfId="2096" priority="5601" operator="equal">
      <formula>"OPORTUNIDADE"</formula>
    </cfRule>
  </conditionalFormatting>
  <conditionalFormatting sqref="Y288:Y291">
    <cfRule type="cellIs" dxfId="2095" priority="5599" operator="equal">
      <formula>"NÃO"</formula>
    </cfRule>
    <cfRule type="cellIs" dxfId="2094" priority="5600" operator="equal">
      <formula>"SIM"</formula>
    </cfRule>
  </conditionalFormatting>
  <conditionalFormatting sqref="Y288:Y291">
    <cfRule type="cellIs" dxfId="2093" priority="5598" operator="equal">
      <formula>"OPORTUNIDADE"</formula>
    </cfRule>
  </conditionalFormatting>
  <conditionalFormatting sqref="Y288:Y291">
    <cfRule type="cellIs" dxfId="2092" priority="5596" operator="equal">
      <formula>"NÃO"</formula>
    </cfRule>
    <cfRule type="cellIs" dxfId="2091" priority="5597" operator="equal">
      <formula>"SIM"</formula>
    </cfRule>
  </conditionalFormatting>
  <conditionalFormatting sqref="Y288:Y291">
    <cfRule type="cellIs" dxfId="2090" priority="5595" operator="equal">
      <formula>"OPORTUNIDADE"</formula>
    </cfRule>
  </conditionalFormatting>
  <conditionalFormatting sqref="Y288:Y291">
    <cfRule type="cellIs" dxfId="2089" priority="5593" operator="equal">
      <formula>"NÃO"</formula>
    </cfRule>
    <cfRule type="cellIs" dxfId="2088" priority="5594" operator="equal">
      <formula>"SIM"</formula>
    </cfRule>
  </conditionalFormatting>
  <conditionalFormatting sqref="Y288:Y291">
    <cfRule type="cellIs" dxfId="2087" priority="5592" operator="equal">
      <formula>"OPORTUNIDADE"</formula>
    </cfRule>
  </conditionalFormatting>
  <conditionalFormatting sqref="Y288:Y291">
    <cfRule type="cellIs" dxfId="2086" priority="5590" operator="equal">
      <formula>"NÃO"</formula>
    </cfRule>
    <cfRule type="cellIs" dxfId="2085" priority="5591" operator="equal">
      <formula>"SIM"</formula>
    </cfRule>
  </conditionalFormatting>
  <conditionalFormatting sqref="Y288:Y291">
    <cfRule type="cellIs" dxfId="2084" priority="5589" operator="equal">
      <formula>"OPORTUNIDADE"</formula>
    </cfRule>
  </conditionalFormatting>
  <conditionalFormatting sqref="Y288:Y291">
    <cfRule type="cellIs" dxfId="2083" priority="5587" operator="equal">
      <formula>"NÃO"</formula>
    </cfRule>
    <cfRule type="cellIs" dxfId="2082" priority="5588" operator="equal">
      <formula>"SIM"</formula>
    </cfRule>
  </conditionalFormatting>
  <conditionalFormatting sqref="Y288:Y291">
    <cfRule type="cellIs" dxfId="2081" priority="5586" operator="equal">
      <formula>"OPORTUNIDADE"</formula>
    </cfRule>
  </conditionalFormatting>
  <conditionalFormatting sqref="Y288:Y291">
    <cfRule type="cellIs" dxfId="2080" priority="5584" operator="equal">
      <formula>"NÃO"</formula>
    </cfRule>
    <cfRule type="cellIs" dxfId="2079" priority="5585" operator="equal">
      <formula>"SIM"</formula>
    </cfRule>
  </conditionalFormatting>
  <conditionalFormatting sqref="Y288:Y291">
    <cfRule type="cellIs" dxfId="2078" priority="5583" operator="equal">
      <formula>"OPORTUNIDADE"</formula>
    </cfRule>
  </conditionalFormatting>
  <conditionalFormatting sqref="Y288:Y291">
    <cfRule type="cellIs" dxfId="2077" priority="5581" operator="equal">
      <formula>"NÃO"</formula>
    </cfRule>
    <cfRule type="cellIs" dxfId="2076" priority="5582" operator="equal">
      <formula>"SIM"</formula>
    </cfRule>
  </conditionalFormatting>
  <conditionalFormatting sqref="Y288:Y291">
    <cfRule type="cellIs" dxfId="2075" priority="5580" operator="equal">
      <formula>"OPORTUNIDADE"</formula>
    </cfRule>
  </conditionalFormatting>
  <conditionalFormatting sqref="Y288:Y291">
    <cfRule type="cellIs" dxfId="2074" priority="5578" operator="equal">
      <formula>"NÃO"</formula>
    </cfRule>
    <cfRule type="cellIs" dxfId="2073" priority="5579" operator="equal">
      <formula>"SIM"</formula>
    </cfRule>
  </conditionalFormatting>
  <conditionalFormatting sqref="Y288:Y291">
    <cfRule type="cellIs" dxfId="2072" priority="5577" operator="equal">
      <formula>"OPORTUNIDADE"</formula>
    </cfRule>
  </conditionalFormatting>
  <conditionalFormatting sqref="Y288:Y291">
    <cfRule type="cellIs" dxfId="2071" priority="5575" operator="equal">
      <formula>"NÃO"</formula>
    </cfRule>
    <cfRule type="cellIs" dxfId="2070" priority="5576" operator="equal">
      <formula>"SIM"</formula>
    </cfRule>
  </conditionalFormatting>
  <conditionalFormatting sqref="Y288:Y291">
    <cfRule type="cellIs" dxfId="2069" priority="5574" operator="equal">
      <formula>"OPORTUNIDADE"</formula>
    </cfRule>
  </conditionalFormatting>
  <conditionalFormatting sqref="Y288:Y291">
    <cfRule type="cellIs" dxfId="2068" priority="5572" operator="equal">
      <formula>"NÃO"</formula>
    </cfRule>
    <cfRule type="cellIs" dxfId="2067" priority="5573" operator="equal">
      <formula>"SIM"</formula>
    </cfRule>
  </conditionalFormatting>
  <conditionalFormatting sqref="Y288:Y291">
    <cfRule type="cellIs" dxfId="2066" priority="5571" operator="equal">
      <formula>"OPORTUNIDADE"</formula>
    </cfRule>
  </conditionalFormatting>
  <conditionalFormatting sqref="Y288:Y291">
    <cfRule type="cellIs" dxfId="2065" priority="5569" operator="equal">
      <formula>"NÃO"</formula>
    </cfRule>
    <cfRule type="cellIs" dxfId="2064" priority="5570" operator="equal">
      <formula>"SIM"</formula>
    </cfRule>
  </conditionalFormatting>
  <conditionalFormatting sqref="Y288:Y291">
    <cfRule type="cellIs" dxfId="2063" priority="5568" operator="equal">
      <formula>"OPORTUNIDADE"</formula>
    </cfRule>
  </conditionalFormatting>
  <conditionalFormatting sqref="Y288:Y291">
    <cfRule type="cellIs" dxfId="2062" priority="5566" operator="equal">
      <formula>"NÃO"</formula>
    </cfRule>
    <cfRule type="cellIs" dxfId="2061" priority="5567" operator="equal">
      <formula>"SIM"</formula>
    </cfRule>
  </conditionalFormatting>
  <conditionalFormatting sqref="Y288:Y291">
    <cfRule type="cellIs" dxfId="2060" priority="5565" operator="equal">
      <formula>"OPORTUNIDADE"</formula>
    </cfRule>
  </conditionalFormatting>
  <conditionalFormatting sqref="Y288:Y291">
    <cfRule type="cellIs" dxfId="2059" priority="5563" operator="equal">
      <formula>"NÃO"</formula>
    </cfRule>
    <cfRule type="cellIs" dxfId="2058" priority="5564" operator="equal">
      <formula>"SIM"</formula>
    </cfRule>
  </conditionalFormatting>
  <conditionalFormatting sqref="Y288:Y291">
    <cfRule type="cellIs" dxfId="2057" priority="5562" operator="equal">
      <formula>"OPORTUNIDADE"</formula>
    </cfRule>
  </conditionalFormatting>
  <conditionalFormatting sqref="Y288:Y291">
    <cfRule type="cellIs" dxfId="2056" priority="5560" operator="equal">
      <formula>"NÃO"</formula>
    </cfRule>
    <cfRule type="cellIs" dxfId="2055" priority="5561" operator="equal">
      <formula>"SIM"</formula>
    </cfRule>
  </conditionalFormatting>
  <conditionalFormatting sqref="Y288:Y291">
    <cfRule type="cellIs" dxfId="2054" priority="5559" operator="equal">
      <formula>"OPORTUNIDADE"</formula>
    </cfRule>
  </conditionalFormatting>
  <conditionalFormatting sqref="Y288:Y291">
    <cfRule type="cellIs" dxfId="2053" priority="5557" operator="equal">
      <formula>"NÃO"</formula>
    </cfRule>
    <cfRule type="cellIs" dxfId="2052" priority="5558" operator="equal">
      <formula>"SIM"</formula>
    </cfRule>
  </conditionalFormatting>
  <conditionalFormatting sqref="Y288:Y291">
    <cfRule type="cellIs" dxfId="2051" priority="5556" operator="equal">
      <formula>"OPORTUNIDADE"</formula>
    </cfRule>
  </conditionalFormatting>
  <conditionalFormatting sqref="Y288:Y291">
    <cfRule type="cellIs" dxfId="2050" priority="5554" operator="equal">
      <formula>"NÃO"</formula>
    </cfRule>
    <cfRule type="cellIs" dxfId="2049" priority="5555" operator="equal">
      <formula>"SIM"</formula>
    </cfRule>
  </conditionalFormatting>
  <conditionalFormatting sqref="Y288:Y291">
    <cfRule type="cellIs" dxfId="2048" priority="5553" operator="equal">
      <formula>"OPORTUNIDADE"</formula>
    </cfRule>
  </conditionalFormatting>
  <conditionalFormatting sqref="Y288:Y291">
    <cfRule type="cellIs" dxfId="2047" priority="5551" operator="equal">
      <formula>"NÃO"</formula>
    </cfRule>
    <cfRule type="cellIs" dxfId="2046" priority="5552" operator="equal">
      <formula>"SIM"</formula>
    </cfRule>
  </conditionalFormatting>
  <conditionalFormatting sqref="Y288:Y291">
    <cfRule type="cellIs" dxfId="2045" priority="5550" operator="equal">
      <formula>"OPORTUNIDADE"</formula>
    </cfRule>
  </conditionalFormatting>
  <conditionalFormatting sqref="Y288:Y291">
    <cfRule type="cellIs" dxfId="2044" priority="5548" operator="equal">
      <formula>"NÃO"</formula>
    </cfRule>
    <cfRule type="cellIs" dxfId="2043" priority="5549" operator="equal">
      <formula>"SIM"</formula>
    </cfRule>
  </conditionalFormatting>
  <conditionalFormatting sqref="Y288:Y291">
    <cfRule type="cellIs" dxfId="2042" priority="5547" operator="equal">
      <formula>"OPORTUNIDADE"</formula>
    </cfRule>
  </conditionalFormatting>
  <conditionalFormatting sqref="Y288:Y291">
    <cfRule type="cellIs" dxfId="2041" priority="5545" operator="equal">
      <formula>"NÃO"</formula>
    </cfRule>
    <cfRule type="cellIs" dxfId="2040" priority="5546" operator="equal">
      <formula>"SIM"</formula>
    </cfRule>
  </conditionalFormatting>
  <conditionalFormatting sqref="Y288:Y291">
    <cfRule type="cellIs" dxfId="2039" priority="5544" operator="equal">
      <formula>"OPORTUNIDADE"</formula>
    </cfRule>
  </conditionalFormatting>
  <conditionalFormatting sqref="Y288:Y291">
    <cfRule type="cellIs" dxfId="2038" priority="5542" operator="equal">
      <formula>"NÃO"</formula>
    </cfRule>
    <cfRule type="cellIs" dxfId="2037" priority="5543" operator="equal">
      <formula>"SIM"</formula>
    </cfRule>
  </conditionalFormatting>
  <conditionalFormatting sqref="Y288:Y291">
    <cfRule type="cellIs" dxfId="2036" priority="5541" operator="equal">
      <formula>"OPORTUNIDADE"</formula>
    </cfRule>
  </conditionalFormatting>
  <conditionalFormatting sqref="Y288:Y291">
    <cfRule type="cellIs" dxfId="2035" priority="5539" operator="equal">
      <formula>"NÃO"</formula>
    </cfRule>
    <cfRule type="cellIs" dxfId="2034" priority="5540" operator="equal">
      <formula>"SIM"</formula>
    </cfRule>
  </conditionalFormatting>
  <conditionalFormatting sqref="Y288:Y291">
    <cfRule type="cellIs" dxfId="2033" priority="5538" operator="equal">
      <formula>"OPORTUNIDADE"</formula>
    </cfRule>
  </conditionalFormatting>
  <conditionalFormatting sqref="Y288:Y291">
    <cfRule type="cellIs" dxfId="2032" priority="5536" operator="equal">
      <formula>"NÃO"</formula>
    </cfRule>
    <cfRule type="cellIs" dxfId="2031" priority="5537" operator="equal">
      <formula>"SIM"</formula>
    </cfRule>
  </conditionalFormatting>
  <conditionalFormatting sqref="Y288:Y291">
    <cfRule type="cellIs" dxfId="2030" priority="5535" operator="equal">
      <formula>"OPORTUNIDADE"</formula>
    </cfRule>
  </conditionalFormatting>
  <conditionalFormatting sqref="Y288:Y291">
    <cfRule type="cellIs" dxfId="2029" priority="5533" operator="equal">
      <formula>"NÃO"</formula>
    </cfRule>
    <cfRule type="cellIs" dxfId="2028" priority="5534" operator="equal">
      <formula>"SIM"</formula>
    </cfRule>
  </conditionalFormatting>
  <conditionalFormatting sqref="Y288:Y291">
    <cfRule type="cellIs" dxfId="2027" priority="5532" operator="equal">
      <formula>"OPORTUNIDADE"</formula>
    </cfRule>
  </conditionalFormatting>
  <conditionalFormatting sqref="Y288:Y291">
    <cfRule type="cellIs" dxfId="2026" priority="5530" operator="equal">
      <formula>"NÃO"</formula>
    </cfRule>
    <cfRule type="cellIs" dxfId="2025" priority="5531" operator="equal">
      <formula>"SIM"</formula>
    </cfRule>
  </conditionalFormatting>
  <conditionalFormatting sqref="Y288:Y291">
    <cfRule type="cellIs" dxfId="2024" priority="5529" operator="equal">
      <formula>"OPORTUNIDADE"</formula>
    </cfRule>
  </conditionalFormatting>
  <conditionalFormatting sqref="Y288:Y291">
    <cfRule type="cellIs" dxfId="2023" priority="5527" operator="equal">
      <formula>"NÃO"</formula>
    </cfRule>
    <cfRule type="cellIs" dxfId="2022" priority="5528" operator="equal">
      <formula>"SIM"</formula>
    </cfRule>
  </conditionalFormatting>
  <conditionalFormatting sqref="Y288:Y291">
    <cfRule type="cellIs" dxfId="2021" priority="5526" operator="equal">
      <formula>"OPORTUNIDADE"</formula>
    </cfRule>
  </conditionalFormatting>
  <conditionalFormatting sqref="Y288:Y291">
    <cfRule type="cellIs" dxfId="2020" priority="5524" operator="equal">
      <formula>"NÃO"</formula>
    </cfRule>
    <cfRule type="cellIs" dxfId="2019" priority="5525" operator="equal">
      <formula>"SIM"</formula>
    </cfRule>
  </conditionalFormatting>
  <conditionalFormatting sqref="Y288:Y291">
    <cfRule type="cellIs" dxfId="2018" priority="5523" operator="equal">
      <formula>"OPORTUNIDADE"</formula>
    </cfRule>
  </conditionalFormatting>
  <conditionalFormatting sqref="Y288:Y291">
    <cfRule type="cellIs" dxfId="2017" priority="5521" operator="equal">
      <formula>"NÃO"</formula>
    </cfRule>
    <cfRule type="cellIs" dxfId="2016" priority="5522" operator="equal">
      <formula>"SIM"</formula>
    </cfRule>
  </conditionalFormatting>
  <conditionalFormatting sqref="Y288:Y291">
    <cfRule type="cellIs" dxfId="2015" priority="5520" operator="equal">
      <formula>"OPORTUNIDADE"</formula>
    </cfRule>
  </conditionalFormatting>
  <conditionalFormatting sqref="Y288:Y291">
    <cfRule type="cellIs" dxfId="2014" priority="5518" operator="equal">
      <formula>"NÃO"</formula>
    </cfRule>
    <cfRule type="cellIs" dxfId="2013" priority="5519" operator="equal">
      <formula>"SIM"</formula>
    </cfRule>
  </conditionalFormatting>
  <conditionalFormatting sqref="Y288:Y291">
    <cfRule type="cellIs" dxfId="2012" priority="5517" operator="equal">
      <formula>"OPORTUNIDADE"</formula>
    </cfRule>
  </conditionalFormatting>
  <conditionalFormatting sqref="Y288:Y291">
    <cfRule type="cellIs" dxfId="2011" priority="5515" operator="equal">
      <formula>"NÃO"</formula>
    </cfRule>
    <cfRule type="cellIs" dxfId="2010" priority="5516" operator="equal">
      <formula>"SIM"</formula>
    </cfRule>
  </conditionalFormatting>
  <conditionalFormatting sqref="Y288:Y291">
    <cfRule type="cellIs" dxfId="2009" priority="5514" operator="equal">
      <formula>"OPORTUNIDADE"</formula>
    </cfRule>
  </conditionalFormatting>
  <conditionalFormatting sqref="Y288:Y291">
    <cfRule type="cellIs" dxfId="2008" priority="5512" operator="equal">
      <formula>"NÃO"</formula>
    </cfRule>
    <cfRule type="cellIs" dxfId="2007" priority="5513" operator="equal">
      <formula>"SIM"</formula>
    </cfRule>
  </conditionalFormatting>
  <conditionalFormatting sqref="Y288:Y291">
    <cfRule type="cellIs" dxfId="2006" priority="5511" operator="equal">
      <formula>"OPORTUNIDADE"</formula>
    </cfRule>
  </conditionalFormatting>
  <conditionalFormatting sqref="Y288:Y291">
    <cfRule type="cellIs" dxfId="2005" priority="5509" operator="equal">
      <formula>"NÃO"</formula>
    </cfRule>
    <cfRule type="cellIs" dxfId="2004" priority="5510" operator="equal">
      <formula>"SIM"</formula>
    </cfRule>
  </conditionalFormatting>
  <conditionalFormatting sqref="Y288:Y291">
    <cfRule type="cellIs" dxfId="2003" priority="5508" operator="equal">
      <formula>"OPORTUNIDADE"</formula>
    </cfRule>
  </conditionalFormatting>
  <conditionalFormatting sqref="Y288:Y291">
    <cfRule type="cellIs" dxfId="2002" priority="5506" operator="equal">
      <formula>"NÃO"</formula>
    </cfRule>
    <cfRule type="cellIs" dxfId="2001" priority="5507" operator="equal">
      <formula>"SIM"</formula>
    </cfRule>
  </conditionalFormatting>
  <conditionalFormatting sqref="Y288:Y291">
    <cfRule type="cellIs" dxfId="2000" priority="5505" operator="equal">
      <formula>"OPORTUNIDADE"</formula>
    </cfRule>
  </conditionalFormatting>
  <conditionalFormatting sqref="Y288:Y291">
    <cfRule type="cellIs" dxfId="1999" priority="5503" operator="equal">
      <formula>"NÃO"</formula>
    </cfRule>
    <cfRule type="cellIs" dxfId="1998" priority="5504" operator="equal">
      <formula>"SIM"</formula>
    </cfRule>
  </conditionalFormatting>
  <conditionalFormatting sqref="Y288:Y291">
    <cfRule type="cellIs" dxfId="1997" priority="5502" operator="equal">
      <formula>"OPORTUNIDADE"</formula>
    </cfRule>
  </conditionalFormatting>
  <conditionalFormatting sqref="Y288:Y291">
    <cfRule type="cellIs" dxfId="1996" priority="5500" operator="equal">
      <formula>"NÃO"</formula>
    </cfRule>
    <cfRule type="cellIs" dxfId="1995" priority="5501" operator="equal">
      <formula>"SIM"</formula>
    </cfRule>
  </conditionalFormatting>
  <conditionalFormatting sqref="Y288:Y291">
    <cfRule type="cellIs" dxfId="1994" priority="5499" operator="equal">
      <formula>"OPORTUNIDADE"</formula>
    </cfRule>
  </conditionalFormatting>
  <conditionalFormatting sqref="Y288:Y291">
    <cfRule type="cellIs" dxfId="1993" priority="5497" operator="equal">
      <formula>"NÃO"</formula>
    </cfRule>
    <cfRule type="cellIs" dxfId="1992" priority="5498" operator="equal">
      <formula>"SIM"</formula>
    </cfRule>
  </conditionalFormatting>
  <conditionalFormatting sqref="Y288:Y291">
    <cfRule type="cellIs" dxfId="1991" priority="5496" operator="equal">
      <formula>"OPORTUNIDADE"</formula>
    </cfRule>
  </conditionalFormatting>
  <conditionalFormatting sqref="Y288:Y291">
    <cfRule type="cellIs" dxfId="1990" priority="5494" operator="equal">
      <formula>"NÃO"</formula>
    </cfRule>
    <cfRule type="cellIs" dxfId="1989" priority="5495" operator="equal">
      <formula>"SIM"</formula>
    </cfRule>
  </conditionalFormatting>
  <conditionalFormatting sqref="Y288:Y291">
    <cfRule type="cellIs" dxfId="1988" priority="5493" operator="equal">
      <formula>"OPORTUNIDADE"</formula>
    </cfRule>
  </conditionalFormatting>
  <conditionalFormatting sqref="Y288:Y291">
    <cfRule type="cellIs" dxfId="1987" priority="5491" operator="equal">
      <formula>"NÃO"</formula>
    </cfRule>
    <cfRule type="cellIs" dxfId="1986" priority="5492" operator="equal">
      <formula>"SIM"</formula>
    </cfRule>
  </conditionalFormatting>
  <conditionalFormatting sqref="Y288:Y291">
    <cfRule type="cellIs" dxfId="1985" priority="5490" operator="equal">
      <formula>"OPORTUNIDADE"</formula>
    </cfRule>
  </conditionalFormatting>
  <conditionalFormatting sqref="Y288:Y291">
    <cfRule type="cellIs" dxfId="1984" priority="5488" operator="equal">
      <formula>"NÃO"</formula>
    </cfRule>
    <cfRule type="cellIs" dxfId="1983" priority="5489" operator="equal">
      <formula>"SIM"</formula>
    </cfRule>
  </conditionalFormatting>
  <conditionalFormatting sqref="Y288:Y291">
    <cfRule type="cellIs" dxfId="1982" priority="5487" operator="equal">
      <formula>"OPORTUNIDADE"</formula>
    </cfRule>
  </conditionalFormatting>
  <conditionalFormatting sqref="Y288:Y291">
    <cfRule type="cellIs" dxfId="1981" priority="5485" operator="equal">
      <formula>"NÃO"</formula>
    </cfRule>
    <cfRule type="cellIs" dxfId="1980" priority="5486" operator="equal">
      <formula>"SIM"</formula>
    </cfRule>
  </conditionalFormatting>
  <conditionalFormatting sqref="Y288:Y291">
    <cfRule type="cellIs" dxfId="1979" priority="5484" operator="equal">
      <formula>"OPORTUNIDADE"</formula>
    </cfRule>
  </conditionalFormatting>
  <conditionalFormatting sqref="Y288:Y291">
    <cfRule type="cellIs" dxfId="1978" priority="5482" operator="equal">
      <formula>"NÃO"</formula>
    </cfRule>
    <cfRule type="cellIs" dxfId="1977" priority="5483" operator="equal">
      <formula>"SIM"</formula>
    </cfRule>
  </conditionalFormatting>
  <conditionalFormatting sqref="Y288:Y291">
    <cfRule type="cellIs" dxfId="1976" priority="5481" operator="equal">
      <formula>"OPORTUNIDADE"</formula>
    </cfRule>
  </conditionalFormatting>
  <conditionalFormatting sqref="Y288:Y291">
    <cfRule type="cellIs" dxfId="1975" priority="5479" operator="equal">
      <formula>"NÃO"</formula>
    </cfRule>
    <cfRule type="cellIs" dxfId="1974" priority="5480" operator="equal">
      <formula>"SIM"</formula>
    </cfRule>
  </conditionalFormatting>
  <conditionalFormatting sqref="Y288:Y291">
    <cfRule type="cellIs" dxfId="1973" priority="5478" operator="equal">
      <formula>"OPORTUNIDADE"</formula>
    </cfRule>
  </conditionalFormatting>
  <conditionalFormatting sqref="Y288:Y291">
    <cfRule type="cellIs" dxfId="1972" priority="5476" operator="equal">
      <formula>"NÃO"</formula>
    </cfRule>
    <cfRule type="cellIs" dxfId="1971" priority="5477" operator="equal">
      <formula>"SIM"</formula>
    </cfRule>
  </conditionalFormatting>
  <conditionalFormatting sqref="Y288:Y291">
    <cfRule type="cellIs" dxfId="1970" priority="5475" operator="equal">
      <formula>"OPORTUNIDADE"</formula>
    </cfRule>
  </conditionalFormatting>
  <conditionalFormatting sqref="Y288:Y291">
    <cfRule type="cellIs" dxfId="1969" priority="5473" operator="equal">
      <formula>"NÃO"</formula>
    </cfRule>
    <cfRule type="cellIs" dxfId="1968" priority="5474" operator="equal">
      <formula>"SIM"</formula>
    </cfRule>
  </conditionalFormatting>
  <conditionalFormatting sqref="Y288:Y291">
    <cfRule type="cellIs" dxfId="1967" priority="5472" operator="equal">
      <formula>"OPORTUNIDADE"</formula>
    </cfRule>
  </conditionalFormatting>
  <conditionalFormatting sqref="Y288:Y291">
    <cfRule type="cellIs" dxfId="1966" priority="5470" operator="equal">
      <formula>"NÃO"</formula>
    </cfRule>
    <cfRule type="cellIs" dxfId="1965" priority="5471" operator="equal">
      <formula>"SIM"</formula>
    </cfRule>
  </conditionalFormatting>
  <conditionalFormatting sqref="Y288:Y291">
    <cfRule type="cellIs" dxfId="1964" priority="5469" operator="equal">
      <formula>"OPORTUNIDADE"</formula>
    </cfRule>
  </conditionalFormatting>
  <conditionalFormatting sqref="Y288:Y291">
    <cfRule type="cellIs" dxfId="1963" priority="5467" operator="equal">
      <formula>"NÃO"</formula>
    </cfRule>
    <cfRule type="cellIs" dxfId="1962" priority="5468" operator="equal">
      <formula>"SIM"</formula>
    </cfRule>
  </conditionalFormatting>
  <conditionalFormatting sqref="Y288:Y291">
    <cfRule type="cellIs" dxfId="1961" priority="5466" operator="equal">
      <formula>"OPORTUNIDADE"</formula>
    </cfRule>
  </conditionalFormatting>
  <conditionalFormatting sqref="Y288:Y291">
    <cfRule type="cellIs" dxfId="1960" priority="5464" operator="equal">
      <formula>"NÃO"</formula>
    </cfRule>
    <cfRule type="cellIs" dxfId="1959" priority="5465" operator="equal">
      <formula>"SIM"</formula>
    </cfRule>
  </conditionalFormatting>
  <conditionalFormatting sqref="Y288:Y291">
    <cfRule type="cellIs" dxfId="1958" priority="5463" operator="equal">
      <formula>"OPORTUNIDADE"</formula>
    </cfRule>
  </conditionalFormatting>
  <conditionalFormatting sqref="Y288:Y291">
    <cfRule type="cellIs" dxfId="1957" priority="5461" operator="equal">
      <formula>"NÃO"</formula>
    </cfRule>
    <cfRule type="cellIs" dxfId="1956" priority="5462" operator="equal">
      <formula>"SIM"</formula>
    </cfRule>
  </conditionalFormatting>
  <conditionalFormatting sqref="Y288:Y291">
    <cfRule type="cellIs" dxfId="1955" priority="5460" operator="equal">
      <formula>"OPORTUNIDADE"</formula>
    </cfRule>
  </conditionalFormatting>
  <conditionalFormatting sqref="Y288:Y291">
    <cfRule type="cellIs" dxfId="1954" priority="5458" operator="equal">
      <formula>"NÃO"</formula>
    </cfRule>
    <cfRule type="cellIs" dxfId="1953" priority="5459" operator="equal">
      <formula>"SIM"</formula>
    </cfRule>
  </conditionalFormatting>
  <conditionalFormatting sqref="Y288:Y291">
    <cfRule type="cellIs" dxfId="1952" priority="5457" operator="equal">
      <formula>"OPORTUNIDADE"</formula>
    </cfRule>
  </conditionalFormatting>
  <conditionalFormatting sqref="Y288:Y291">
    <cfRule type="cellIs" dxfId="1951" priority="5455" operator="equal">
      <formula>"NÃO"</formula>
    </cfRule>
    <cfRule type="cellIs" dxfId="1950" priority="5456" operator="equal">
      <formula>"SIM"</formula>
    </cfRule>
  </conditionalFormatting>
  <conditionalFormatting sqref="Y288:Y291">
    <cfRule type="cellIs" dxfId="1949" priority="5454" operator="equal">
      <formula>"OPORTUNIDADE"</formula>
    </cfRule>
  </conditionalFormatting>
  <conditionalFormatting sqref="Y288:Y291">
    <cfRule type="cellIs" dxfId="1948" priority="5452" operator="equal">
      <formula>"NÃO"</formula>
    </cfRule>
    <cfRule type="cellIs" dxfId="1947" priority="5453" operator="equal">
      <formula>"SIM"</formula>
    </cfRule>
  </conditionalFormatting>
  <conditionalFormatting sqref="Y288:Y291">
    <cfRule type="cellIs" dxfId="1946" priority="5451" operator="equal">
      <formula>"OPORTUNIDADE"</formula>
    </cfRule>
  </conditionalFormatting>
  <conditionalFormatting sqref="Y288:Y291">
    <cfRule type="cellIs" dxfId="1945" priority="5449" operator="equal">
      <formula>"NÃO"</formula>
    </cfRule>
    <cfRule type="cellIs" dxfId="1944" priority="5450" operator="equal">
      <formula>"SIM"</formula>
    </cfRule>
  </conditionalFormatting>
  <conditionalFormatting sqref="Y288:Y291">
    <cfRule type="cellIs" dxfId="1943" priority="5448" operator="equal">
      <formula>"OPORTUNIDADE"</formula>
    </cfRule>
  </conditionalFormatting>
  <conditionalFormatting sqref="Y288:Y291">
    <cfRule type="cellIs" dxfId="1942" priority="5446" operator="equal">
      <formula>"NÃO"</formula>
    </cfRule>
    <cfRule type="cellIs" dxfId="1941" priority="5447" operator="equal">
      <formula>"SIM"</formula>
    </cfRule>
  </conditionalFormatting>
  <conditionalFormatting sqref="Y288:Y291">
    <cfRule type="cellIs" dxfId="1940" priority="5445" operator="equal">
      <formula>"OPORTUNIDADE"</formula>
    </cfRule>
  </conditionalFormatting>
  <conditionalFormatting sqref="Y288:Y291">
    <cfRule type="cellIs" dxfId="1939" priority="5443" operator="equal">
      <formula>"NÃO"</formula>
    </cfRule>
    <cfRule type="cellIs" dxfId="1938" priority="5444" operator="equal">
      <formula>"SIM"</formula>
    </cfRule>
  </conditionalFormatting>
  <conditionalFormatting sqref="Y288:Y291">
    <cfRule type="cellIs" dxfId="1937" priority="5442" operator="equal">
      <formula>"OPORTUNIDADE"</formula>
    </cfRule>
  </conditionalFormatting>
  <conditionalFormatting sqref="Y288:Y291">
    <cfRule type="cellIs" dxfId="1936" priority="5440" operator="equal">
      <formula>"NÃO"</formula>
    </cfRule>
    <cfRule type="cellIs" dxfId="1935" priority="5441" operator="equal">
      <formula>"SIM"</formula>
    </cfRule>
  </conditionalFormatting>
  <conditionalFormatting sqref="Y288:Y291">
    <cfRule type="cellIs" dxfId="1934" priority="5439" operator="equal">
      <formula>"OPORTUNIDADE"</formula>
    </cfRule>
  </conditionalFormatting>
  <conditionalFormatting sqref="Y288:Y291">
    <cfRule type="cellIs" dxfId="1933" priority="5437" operator="equal">
      <formula>"NÃO"</formula>
    </cfRule>
    <cfRule type="cellIs" dxfId="1932" priority="5438" operator="equal">
      <formula>"SIM"</formula>
    </cfRule>
  </conditionalFormatting>
  <conditionalFormatting sqref="Y288:Y291">
    <cfRule type="cellIs" dxfId="1931" priority="5436" operator="equal">
      <formula>"OPORTUNIDADE"</formula>
    </cfRule>
  </conditionalFormatting>
  <conditionalFormatting sqref="Y288:Y291">
    <cfRule type="cellIs" dxfId="1930" priority="5434" operator="equal">
      <formula>"NÃO"</formula>
    </cfRule>
    <cfRule type="cellIs" dxfId="1929" priority="5435" operator="equal">
      <formula>"SIM"</formula>
    </cfRule>
  </conditionalFormatting>
  <conditionalFormatting sqref="Y288:Y291">
    <cfRule type="cellIs" dxfId="1928" priority="5433" operator="equal">
      <formula>"OPORTUNIDADE"</formula>
    </cfRule>
  </conditionalFormatting>
  <conditionalFormatting sqref="Y288:Y291">
    <cfRule type="cellIs" dxfId="1927" priority="5431" operator="equal">
      <formula>"NÃO"</formula>
    </cfRule>
    <cfRule type="cellIs" dxfId="1926" priority="5432" operator="equal">
      <formula>"SIM"</formula>
    </cfRule>
  </conditionalFormatting>
  <conditionalFormatting sqref="Y288:Y291">
    <cfRule type="cellIs" dxfId="1925" priority="5430" operator="equal">
      <formula>"OPORTUNIDADE"</formula>
    </cfRule>
  </conditionalFormatting>
  <conditionalFormatting sqref="Y288:Y291">
    <cfRule type="cellIs" dxfId="1924" priority="5428" operator="equal">
      <formula>"NÃO"</formula>
    </cfRule>
    <cfRule type="cellIs" dxfId="1923" priority="5429" operator="equal">
      <formula>"SIM"</formula>
    </cfRule>
  </conditionalFormatting>
  <conditionalFormatting sqref="Y288:Y291">
    <cfRule type="cellIs" dxfId="1922" priority="5427" operator="equal">
      <formula>"OPORTUNIDADE"</formula>
    </cfRule>
  </conditionalFormatting>
  <conditionalFormatting sqref="Y288:Y291">
    <cfRule type="cellIs" dxfId="1921" priority="5425" operator="equal">
      <formula>"NÃO"</formula>
    </cfRule>
    <cfRule type="cellIs" dxfId="1920" priority="5426" operator="equal">
      <formula>"SIM"</formula>
    </cfRule>
  </conditionalFormatting>
  <conditionalFormatting sqref="Y288:Y291">
    <cfRule type="cellIs" dxfId="1919" priority="5424" operator="equal">
      <formula>"OPORTUNIDADE"</formula>
    </cfRule>
  </conditionalFormatting>
  <conditionalFormatting sqref="Y288:Y291">
    <cfRule type="cellIs" dxfId="1918" priority="5422" operator="equal">
      <formula>"NÃO"</formula>
    </cfRule>
    <cfRule type="cellIs" dxfId="1917" priority="5423" operator="equal">
      <formula>"SIM"</formula>
    </cfRule>
  </conditionalFormatting>
  <conditionalFormatting sqref="Y288:Y291">
    <cfRule type="cellIs" dxfId="1916" priority="5421" operator="equal">
      <formula>"OPORTUNIDADE"</formula>
    </cfRule>
  </conditionalFormatting>
  <conditionalFormatting sqref="Y288:Y291">
    <cfRule type="cellIs" dxfId="1915" priority="5419" operator="equal">
      <formula>"NÃO"</formula>
    </cfRule>
    <cfRule type="cellIs" dxfId="1914" priority="5420" operator="equal">
      <formula>"SIM"</formula>
    </cfRule>
  </conditionalFormatting>
  <conditionalFormatting sqref="Y288:Y291">
    <cfRule type="cellIs" dxfId="1913" priority="5418" operator="equal">
      <formula>"OPORTUNIDADE"</formula>
    </cfRule>
  </conditionalFormatting>
  <conditionalFormatting sqref="Y288:Y291">
    <cfRule type="cellIs" dxfId="1912" priority="5416" operator="equal">
      <formula>"NÃO"</formula>
    </cfRule>
    <cfRule type="cellIs" dxfId="1911" priority="5417" operator="equal">
      <formula>"SIM"</formula>
    </cfRule>
  </conditionalFormatting>
  <conditionalFormatting sqref="Y288:Y291">
    <cfRule type="cellIs" dxfId="1910" priority="5415" operator="equal">
      <formula>"OPORTUNIDADE"</formula>
    </cfRule>
  </conditionalFormatting>
  <conditionalFormatting sqref="Y288:Y291">
    <cfRule type="cellIs" dxfId="1909" priority="5413" operator="equal">
      <formula>"NÃO"</formula>
    </cfRule>
    <cfRule type="cellIs" dxfId="1908" priority="5414" operator="equal">
      <formula>"SIM"</formula>
    </cfRule>
  </conditionalFormatting>
  <conditionalFormatting sqref="Z284">
    <cfRule type="cellIs" dxfId="1907" priority="5400" operator="equal">
      <formula>"OPORTUNIDADE"</formula>
    </cfRule>
  </conditionalFormatting>
  <conditionalFormatting sqref="Z284">
    <cfRule type="cellIs" dxfId="1906" priority="5398" operator="equal">
      <formula>"NÃO"</formula>
    </cfRule>
    <cfRule type="cellIs" dxfId="1905" priority="5399" operator="equal">
      <formula>"SIM"</formula>
    </cfRule>
  </conditionalFormatting>
  <conditionalFormatting sqref="Z284">
    <cfRule type="cellIs" dxfId="1904" priority="5397" operator="equal">
      <formula>"OPORTUNIDADE"</formula>
    </cfRule>
  </conditionalFormatting>
  <conditionalFormatting sqref="Z284">
    <cfRule type="cellIs" dxfId="1903" priority="5395" operator="equal">
      <formula>"NÃO"</formula>
    </cfRule>
    <cfRule type="cellIs" dxfId="1902" priority="5396" operator="equal">
      <formula>"SIM"</formula>
    </cfRule>
  </conditionalFormatting>
  <conditionalFormatting sqref="Z284">
    <cfRule type="cellIs" dxfId="1901" priority="5388" operator="equal">
      <formula>"OPORTUNIDADE"</formula>
    </cfRule>
  </conditionalFormatting>
  <conditionalFormatting sqref="Z284">
    <cfRule type="cellIs" dxfId="1900" priority="5386" operator="equal">
      <formula>"NÃO"</formula>
    </cfRule>
    <cfRule type="cellIs" dxfId="1899" priority="5387" operator="equal">
      <formula>"SIM"</formula>
    </cfRule>
  </conditionalFormatting>
  <conditionalFormatting sqref="Z284">
    <cfRule type="cellIs" dxfId="1898" priority="5385" operator="equal">
      <formula>"OPORTUNIDADE"</formula>
    </cfRule>
  </conditionalFormatting>
  <conditionalFormatting sqref="Z284">
    <cfRule type="cellIs" dxfId="1897" priority="5383" operator="equal">
      <formula>"NÃO"</formula>
    </cfRule>
    <cfRule type="cellIs" dxfId="1896" priority="5384" operator="equal">
      <formula>"SIM"</formula>
    </cfRule>
  </conditionalFormatting>
  <conditionalFormatting sqref="Z284">
    <cfRule type="cellIs" dxfId="1895" priority="5382" operator="equal">
      <formula>"OPORTUNIDADE"</formula>
    </cfRule>
  </conditionalFormatting>
  <conditionalFormatting sqref="Z284">
    <cfRule type="cellIs" dxfId="1894" priority="5380" operator="equal">
      <formula>"NÃO"</formula>
    </cfRule>
    <cfRule type="cellIs" dxfId="1893" priority="5381" operator="equal">
      <formula>"SIM"</formula>
    </cfRule>
  </conditionalFormatting>
  <conditionalFormatting sqref="Z284">
    <cfRule type="cellIs" dxfId="1892" priority="5379" operator="equal">
      <formula>"OPORTUNIDADE"</formula>
    </cfRule>
  </conditionalFormatting>
  <conditionalFormatting sqref="Z284">
    <cfRule type="cellIs" dxfId="1891" priority="5377" operator="equal">
      <formula>"NÃO"</formula>
    </cfRule>
    <cfRule type="cellIs" dxfId="1890" priority="5378" operator="equal">
      <formula>"SIM"</formula>
    </cfRule>
  </conditionalFormatting>
  <conditionalFormatting sqref="BP266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89" priority="4653" operator="equal">
      <formula>"OPORTUNIDADE"</formula>
    </cfRule>
  </conditionalFormatting>
  <conditionalFormatting sqref="Z282">
    <cfRule type="cellIs" dxfId="1888" priority="4651" operator="equal">
      <formula>"NÃO"</formula>
    </cfRule>
    <cfRule type="cellIs" dxfId="1887" priority="4652" operator="equal">
      <formula>"SIM"</formula>
    </cfRule>
  </conditionalFormatting>
  <conditionalFormatting sqref="Z282">
    <cfRule type="cellIs" dxfId="1886" priority="4650" operator="equal">
      <formula>"OPORTUNIDADE"</formula>
    </cfRule>
  </conditionalFormatting>
  <conditionalFormatting sqref="Z282">
    <cfRule type="cellIs" dxfId="1885" priority="4648" operator="equal">
      <formula>"NÃO"</formula>
    </cfRule>
    <cfRule type="cellIs" dxfId="1884" priority="4649" operator="equal">
      <formula>"SIM"</formula>
    </cfRule>
  </conditionalFormatting>
  <conditionalFormatting sqref="Z282">
    <cfRule type="cellIs" dxfId="1883" priority="4647" operator="equal">
      <formula>"OPORTUNIDADE"</formula>
    </cfRule>
  </conditionalFormatting>
  <conditionalFormatting sqref="Z282">
    <cfRule type="cellIs" dxfId="1882" priority="4645" operator="equal">
      <formula>"NÃO"</formula>
    </cfRule>
    <cfRule type="cellIs" dxfId="1881" priority="4646" operator="equal">
      <formula>"SIM"</formula>
    </cfRule>
  </conditionalFormatting>
  <conditionalFormatting sqref="Z282">
    <cfRule type="cellIs" dxfId="1880" priority="4644" operator="equal">
      <formula>"OPORTUNIDADE"</formula>
    </cfRule>
  </conditionalFormatting>
  <conditionalFormatting sqref="Z282">
    <cfRule type="cellIs" dxfId="1879" priority="4642" operator="equal">
      <formula>"NÃO"</formula>
    </cfRule>
    <cfRule type="cellIs" dxfId="1878" priority="4643" operator="equal">
      <formula>"SIM"</formula>
    </cfRule>
  </conditionalFormatting>
  <conditionalFormatting sqref="Z282">
    <cfRule type="cellIs" dxfId="1877" priority="4641" operator="equal">
      <formula>"OPORTUNIDADE"</formula>
    </cfRule>
  </conditionalFormatting>
  <conditionalFormatting sqref="Z282">
    <cfRule type="cellIs" dxfId="1876" priority="4639" operator="equal">
      <formula>"NÃO"</formula>
    </cfRule>
    <cfRule type="cellIs" dxfId="1875" priority="4640" operator="equal">
      <formula>"SIM"</formula>
    </cfRule>
  </conditionalFormatting>
  <conditionalFormatting sqref="Z282">
    <cfRule type="cellIs" dxfId="1874" priority="4638" operator="equal">
      <formula>"OPORTUNIDADE"</formula>
    </cfRule>
  </conditionalFormatting>
  <conditionalFormatting sqref="Z282">
    <cfRule type="cellIs" dxfId="1873" priority="4636" operator="equal">
      <formula>"NÃO"</formula>
    </cfRule>
    <cfRule type="cellIs" dxfId="1872" priority="4637" operator="equal">
      <formula>"SIM"</formula>
    </cfRule>
  </conditionalFormatting>
  <conditionalFormatting sqref="Z282">
    <cfRule type="cellIs" dxfId="1871" priority="4635" operator="equal">
      <formula>"OPORTUNIDADE"</formula>
    </cfRule>
  </conditionalFormatting>
  <conditionalFormatting sqref="Z282">
    <cfRule type="cellIs" dxfId="1870" priority="4633" operator="equal">
      <formula>"NÃO"</formula>
    </cfRule>
    <cfRule type="cellIs" dxfId="1869" priority="4634" operator="equal">
      <formula>"SIM"</formula>
    </cfRule>
  </conditionalFormatting>
  <conditionalFormatting sqref="Z282">
    <cfRule type="cellIs" dxfId="1868" priority="4632" operator="equal">
      <formula>"OPORTUNIDADE"</formula>
    </cfRule>
  </conditionalFormatting>
  <conditionalFormatting sqref="Z282">
    <cfRule type="cellIs" dxfId="1867" priority="4630" operator="equal">
      <formula>"NÃO"</formula>
    </cfRule>
    <cfRule type="cellIs" dxfId="1866" priority="4631" operator="equal">
      <formula>"SIM"</formula>
    </cfRule>
  </conditionalFormatting>
  <conditionalFormatting sqref="Y288:Y291">
    <cfRule type="cellIs" dxfId="1865" priority="4629" operator="equal">
      <formula>"OPORTUNIDADE"</formula>
    </cfRule>
  </conditionalFormatting>
  <conditionalFormatting sqref="Y288:Y291">
    <cfRule type="cellIs" dxfId="1864" priority="4627" operator="equal">
      <formula>"NÃO"</formula>
    </cfRule>
    <cfRule type="cellIs" dxfId="1863" priority="4628" operator="equal">
      <formula>"SIM"</formula>
    </cfRule>
  </conditionalFormatting>
  <conditionalFormatting sqref="Y288:Y291">
    <cfRule type="cellIs" dxfId="1862" priority="4626" operator="equal">
      <formula>"OPORTUNIDADE"</formula>
    </cfRule>
  </conditionalFormatting>
  <conditionalFormatting sqref="Y288:Y291">
    <cfRule type="cellIs" dxfId="1861" priority="4624" operator="equal">
      <formula>"NÃO"</formula>
    </cfRule>
    <cfRule type="cellIs" dxfId="1860" priority="4625" operator="equal">
      <formula>"SIM"</formula>
    </cfRule>
  </conditionalFormatting>
  <conditionalFormatting sqref="Y288:Y291">
    <cfRule type="cellIs" dxfId="1859" priority="4623" operator="equal">
      <formula>"OPORTUNIDADE"</formula>
    </cfRule>
  </conditionalFormatting>
  <conditionalFormatting sqref="Y288:Y291">
    <cfRule type="cellIs" dxfId="1858" priority="4621" operator="equal">
      <formula>"NÃO"</formula>
    </cfRule>
    <cfRule type="cellIs" dxfId="1857" priority="4622" operator="equal">
      <formula>"SIM"</formula>
    </cfRule>
  </conditionalFormatting>
  <conditionalFormatting sqref="Y288:Y291">
    <cfRule type="cellIs" dxfId="1856" priority="4620" operator="equal">
      <formula>"OPORTUNIDADE"</formula>
    </cfRule>
  </conditionalFormatting>
  <conditionalFormatting sqref="Y288:Y291">
    <cfRule type="cellIs" dxfId="1855" priority="4618" operator="equal">
      <formula>"NÃO"</formula>
    </cfRule>
    <cfRule type="cellIs" dxfId="1854" priority="4619" operator="equal">
      <formula>"SIM"</formula>
    </cfRule>
  </conditionalFormatting>
  <conditionalFormatting sqref="Y288:Y291">
    <cfRule type="cellIs" dxfId="1853" priority="4617" operator="equal">
      <formula>"OPORTUNIDADE"</formula>
    </cfRule>
  </conditionalFormatting>
  <conditionalFormatting sqref="Y288:Y291">
    <cfRule type="cellIs" dxfId="1852" priority="4615" operator="equal">
      <formula>"NÃO"</formula>
    </cfRule>
    <cfRule type="cellIs" dxfId="1851" priority="4616" operator="equal">
      <formula>"SIM"</formula>
    </cfRule>
  </conditionalFormatting>
  <conditionalFormatting sqref="Y288:Y291">
    <cfRule type="cellIs" dxfId="1850" priority="4614" operator="equal">
      <formula>"OPORTUNIDADE"</formula>
    </cfRule>
  </conditionalFormatting>
  <conditionalFormatting sqref="Y288:Y291">
    <cfRule type="cellIs" dxfId="1849" priority="4612" operator="equal">
      <formula>"NÃO"</formula>
    </cfRule>
    <cfRule type="cellIs" dxfId="1848" priority="4613" operator="equal">
      <formula>"SIM"</formula>
    </cfRule>
  </conditionalFormatting>
  <conditionalFormatting sqref="Y288:Y291">
    <cfRule type="cellIs" dxfId="1847" priority="4611" operator="equal">
      <formula>"OPORTUNIDADE"</formula>
    </cfRule>
  </conditionalFormatting>
  <conditionalFormatting sqref="Y288:Y291">
    <cfRule type="cellIs" dxfId="1846" priority="4609" operator="equal">
      <formula>"NÃO"</formula>
    </cfRule>
    <cfRule type="cellIs" dxfId="1845" priority="4610" operator="equal">
      <formula>"SIM"</formula>
    </cfRule>
  </conditionalFormatting>
  <conditionalFormatting sqref="Y288:Y291">
    <cfRule type="cellIs" dxfId="1844" priority="4608" operator="equal">
      <formula>"OPORTUNIDADE"</formula>
    </cfRule>
  </conditionalFormatting>
  <conditionalFormatting sqref="Y288:Y291">
    <cfRule type="cellIs" dxfId="1843" priority="4606" operator="equal">
      <formula>"NÃO"</formula>
    </cfRule>
    <cfRule type="cellIs" dxfId="1842" priority="4607" operator="equal">
      <formula>"SIM"</formula>
    </cfRule>
  </conditionalFormatting>
  <conditionalFormatting sqref="Y288:Y291">
    <cfRule type="cellIs" dxfId="1841" priority="4605" operator="equal">
      <formula>"OPORTUNIDADE"</formula>
    </cfRule>
  </conditionalFormatting>
  <conditionalFormatting sqref="Y288:Y291">
    <cfRule type="cellIs" dxfId="1840" priority="4603" operator="equal">
      <formula>"NÃO"</formula>
    </cfRule>
    <cfRule type="cellIs" dxfId="1839" priority="4604" operator="equal">
      <formula>"SIM"</formula>
    </cfRule>
  </conditionalFormatting>
  <conditionalFormatting sqref="Y288:Y291">
    <cfRule type="cellIs" dxfId="1838" priority="4602" operator="equal">
      <formula>"OPORTUNIDADE"</formula>
    </cfRule>
  </conditionalFormatting>
  <conditionalFormatting sqref="Y288:Y291">
    <cfRule type="cellIs" dxfId="1837" priority="4600" operator="equal">
      <formula>"NÃO"</formula>
    </cfRule>
    <cfRule type="cellIs" dxfId="1836" priority="4601" operator="equal">
      <formula>"SIM"</formula>
    </cfRule>
  </conditionalFormatting>
  <conditionalFormatting sqref="Y288:Y291">
    <cfRule type="cellIs" dxfId="1835" priority="4599" operator="equal">
      <formula>"OPORTUNIDADE"</formula>
    </cfRule>
  </conditionalFormatting>
  <conditionalFormatting sqref="Y288:Y291">
    <cfRule type="cellIs" dxfId="1834" priority="4597" operator="equal">
      <formula>"NÃO"</formula>
    </cfRule>
    <cfRule type="cellIs" dxfId="1833" priority="4598" operator="equal">
      <formula>"SIM"</formula>
    </cfRule>
  </conditionalFormatting>
  <conditionalFormatting sqref="Y288:Y291">
    <cfRule type="cellIs" dxfId="1832" priority="4596" operator="equal">
      <formula>"OPORTUNIDADE"</formula>
    </cfRule>
  </conditionalFormatting>
  <conditionalFormatting sqref="Y288:Y291">
    <cfRule type="cellIs" dxfId="1831" priority="4594" operator="equal">
      <formula>"NÃO"</formula>
    </cfRule>
    <cfRule type="cellIs" dxfId="1830" priority="4595" operator="equal">
      <formula>"SIM"</formula>
    </cfRule>
  </conditionalFormatting>
  <conditionalFormatting sqref="Y288:Y291">
    <cfRule type="cellIs" dxfId="1829" priority="4593" operator="equal">
      <formula>"OPORTUNIDADE"</formula>
    </cfRule>
  </conditionalFormatting>
  <conditionalFormatting sqref="Y288:Y291">
    <cfRule type="cellIs" dxfId="1828" priority="4591" operator="equal">
      <formula>"NÃO"</formula>
    </cfRule>
    <cfRule type="cellIs" dxfId="1827" priority="4592" operator="equal">
      <formula>"SIM"</formula>
    </cfRule>
  </conditionalFormatting>
  <conditionalFormatting sqref="Y288:Y291">
    <cfRule type="cellIs" dxfId="1826" priority="4590" operator="equal">
      <formula>"OPORTUNIDADE"</formula>
    </cfRule>
  </conditionalFormatting>
  <conditionalFormatting sqref="Y288:Y291">
    <cfRule type="cellIs" dxfId="1825" priority="4588" operator="equal">
      <formula>"NÃO"</formula>
    </cfRule>
    <cfRule type="cellIs" dxfId="1824" priority="4589" operator="equal">
      <formula>"SIM"</formula>
    </cfRule>
  </conditionalFormatting>
  <conditionalFormatting sqref="Y288:Y291">
    <cfRule type="cellIs" dxfId="1823" priority="4587" operator="equal">
      <formula>"OPORTUNIDADE"</formula>
    </cfRule>
  </conditionalFormatting>
  <conditionalFormatting sqref="Y288:Y291">
    <cfRule type="cellIs" dxfId="1822" priority="4585" operator="equal">
      <formula>"NÃO"</formula>
    </cfRule>
    <cfRule type="cellIs" dxfId="1821" priority="4586" operator="equal">
      <formula>"SIM"</formula>
    </cfRule>
  </conditionalFormatting>
  <conditionalFormatting sqref="Y288:Y291">
    <cfRule type="cellIs" dxfId="1820" priority="4584" operator="equal">
      <formula>"OPORTUNIDADE"</formula>
    </cfRule>
  </conditionalFormatting>
  <conditionalFormatting sqref="Y288:Y291">
    <cfRule type="cellIs" dxfId="1819" priority="4582" operator="equal">
      <formula>"NÃO"</formula>
    </cfRule>
    <cfRule type="cellIs" dxfId="1818" priority="4583" operator="equal">
      <formula>"SIM"</formula>
    </cfRule>
  </conditionalFormatting>
  <conditionalFormatting sqref="Y288:Y291">
    <cfRule type="cellIs" dxfId="1817" priority="4581" operator="equal">
      <formula>"OPORTUNIDADE"</formula>
    </cfRule>
  </conditionalFormatting>
  <conditionalFormatting sqref="Y288:Y291">
    <cfRule type="cellIs" dxfId="1816" priority="4579" operator="equal">
      <formula>"NÃO"</formula>
    </cfRule>
    <cfRule type="cellIs" dxfId="1815" priority="4580" operator="equal">
      <formula>"SIM"</formula>
    </cfRule>
  </conditionalFormatting>
  <conditionalFormatting sqref="Y288:Y291">
    <cfRule type="cellIs" dxfId="1814" priority="4578" operator="equal">
      <formula>"OPORTUNIDADE"</formula>
    </cfRule>
  </conditionalFormatting>
  <conditionalFormatting sqref="Y288:Y291">
    <cfRule type="cellIs" dxfId="1813" priority="4576" operator="equal">
      <formula>"NÃO"</formula>
    </cfRule>
    <cfRule type="cellIs" dxfId="1812" priority="4577" operator="equal">
      <formula>"SIM"</formula>
    </cfRule>
  </conditionalFormatting>
  <conditionalFormatting sqref="Y288:Y291">
    <cfRule type="cellIs" dxfId="1811" priority="4575" operator="equal">
      <formula>"OPORTUNIDADE"</formula>
    </cfRule>
  </conditionalFormatting>
  <conditionalFormatting sqref="Y288:Y291">
    <cfRule type="cellIs" dxfId="1810" priority="4573" operator="equal">
      <formula>"NÃO"</formula>
    </cfRule>
    <cfRule type="cellIs" dxfId="1809" priority="4574" operator="equal">
      <formula>"SIM"</formula>
    </cfRule>
  </conditionalFormatting>
  <conditionalFormatting sqref="Y288:Y291">
    <cfRule type="cellIs" dxfId="1808" priority="4572" operator="equal">
      <formula>"OPORTUNIDADE"</formula>
    </cfRule>
  </conditionalFormatting>
  <conditionalFormatting sqref="Y288:Y291">
    <cfRule type="cellIs" dxfId="1807" priority="4570" operator="equal">
      <formula>"NÃO"</formula>
    </cfRule>
    <cfRule type="cellIs" dxfId="1806" priority="4571" operator="equal">
      <formula>"SIM"</formula>
    </cfRule>
  </conditionalFormatting>
  <conditionalFormatting sqref="Y288:Y291">
    <cfRule type="cellIs" dxfId="1805" priority="4569" operator="equal">
      <formula>"OPORTUNIDADE"</formula>
    </cfRule>
  </conditionalFormatting>
  <conditionalFormatting sqref="Y288:Y291">
    <cfRule type="cellIs" dxfId="1804" priority="4567" operator="equal">
      <formula>"NÃO"</formula>
    </cfRule>
    <cfRule type="cellIs" dxfId="1803" priority="4568" operator="equal">
      <formula>"SIM"</formula>
    </cfRule>
  </conditionalFormatting>
  <conditionalFormatting sqref="Y288:Y291">
    <cfRule type="cellIs" dxfId="1802" priority="4566" operator="equal">
      <formula>"OPORTUNIDADE"</formula>
    </cfRule>
  </conditionalFormatting>
  <conditionalFormatting sqref="Y288:Y291">
    <cfRule type="cellIs" dxfId="1801" priority="4564" operator="equal">
      <formula>"NÃO"</formula>
    </cfRule>
    <cfRule type="cellIs" dxfId="1800" priority="4565" operator="equal">
      <formula>"SIM"</formula>
    </cfRule>
  </conditionalFormatting>
  <conditionalFormatting sqref="Y288:Y291">
    <cfRule type="cellIs" dxfId="1799" priority="4563" operator="equal">
      <formula>"OPORTUNIDADE"</formula>
    </cfRule>
  </conditionalFormatting>
  <conditionalFormatting sqref="Y288:Y291">
    <cfRule type="cellIs" dxfId="1798" priority="4561" operator="equal">
      <formula>"NÃO"</formula>
    </cfRule>
    <cfRule type="cellIs" dxfId="1797" priority="4562" operator="equal">
      <formula>"SIM"</formula>
    </cfRule>
  </conditionalFormatting>
  <conditionalFormatting sqref="Y288:Y291">
    <cfRule type="cellIs" dxfId="1796" priority="4560" operator="equal">
      <formula>"OPORTUNIDADE"</formula>
    </cfRule>
  </conditionalFormatting>
  <conditionalFormatting sqref="Y288:Y291">
    <cfRule type="cellIs" dxfId="1795" priority="4558" operator="equal">
      <formula>"NÃO"</formula>
    </cfRule>
    <cfRule type="cellIs" dxfId="1794" priority="4559" operator="equal">
      <formula>"SIM"</formula>
    </cfRule>
  </conditionalFormatting>
  <conditionalFormatting sqref="Y288:Y291">
    <cfRule type="cellIs" dxfId="1793" priority="4557" operator="equal">
      <formula>"OPORTUNIDADE"</formula>
    </cfRule>
  </conditionalFormatting>
  <conditionalFormatting sqref="Y288:Y291">
    <cfRule type="cellIs" dxfId="1792" priority="4555" operator="equal">
      <formula>"NÃO"</formula>
    </cfRule>
    <cfRule type="cellIs" dxfId="1791" priority="4556" operator="equal">
      <formula>"SIM"</formula>
    </cfRule>
  </conditionalFormatting>
  <conditionalFormatting sqref="Y288:Y291">
    <cfRule type="cellIs" dxfId="1790" priority="4554" operator="equal">
      <formula>"OPORTUNIDADE"</formula>
    </cfRule>
  </conditionalFormatting>
  <conditionalFormatting sqref="Y288:Y291">
    <cfRule type="cellIs" dxfId="1789" priority="4552" operator="equal">
      <formula>"NÃO"</formula>
    </cfRule>
    <cfRule type="cellIs" dxfId="1788" priority="4553" operator="equal">
      <formula>"SIM"</formula>
    </cfRule>
  </conditionalFormatting>
  <conditionalFormatting sqref="Y288:Y291">
    <cfRule type="cellIs" dxfId="1787" priority="4551" operator="equal">
      <formula>"OPORTUNIDADE"</formula>
    </cfRule>
  </conditionalFormatting>
  <conditionalFormatting sqref="Y288:Y291">
    <cfRule type="cellIs" dxfId="1786" priority="4549" operator="equal">
      <formula>"NÃO"</formula>
    </cfRule>
    <cfRule type="cellIs" dxfId="1785" priority="4550" operator="equal">
      <formula>"SIM"</formula>
    </cfRule>
  </conditionalFormatting>
  <conditionalFormatting sqref="Y288:Y291">
    <cfRule type="cellIs" dxfId="1784" priority="4548" operator="equal">
      <formula>"OPORTUNIDADE"</formula>
    </cfRule>
  </conditionalFormatting>
  <conditionalFormatting sqref="Y288:Y291">
    <cfRule type="cellIs" dxfId="1783" priority="4546" operator="equal">
      <formula>"NÃO"</formula>
    </cfRule>
    <cfRule type="cellIs" dxfId="1782" priority="4547" operator="equal">
      <formula>"SIM"</formula>
    </cfRule>
  </conditionalFormatting>
  <conditionalFormatting sqref="Y288:Y291">
    <cfRule type="cellIs" dxfId="1781" priority="4545" operator="equal">
      <formula>"OPORTUNIDADE"</formula>
    </cfRule>
  </conditionalFormatting>
  <conditionalFormatting sqref="Y288:Y291">
    <cfRule type="cellIs" dxfId="1780" priority="4543" operator="equal">
      <formula>"NÃO"</formula>
    </cfRule>
    <cfRule type="cellIs" dxfId="1779" priority="4544" operator="equal">
      <formula>"SIM"</formula>
    </cfRule>
  </conditionalFormatting>
  <conditionalFormatting sqref="Y288:Y291">
    <cfRule type="cellIs" dxfId="1778" priority="4542" operator="equal">
      <formula>"OPORTUNIDADE"</formula>
    </cfRule>
  </conditionalFormatting>
  <conditionalFormatting sqref="Y288:Y291">
    <cfRule type="cellIs" dxfId="1777" priority="4540" operator="equal">
      <formula>"NÃO"</formula>
    </cfRule>
    <cfRule type="cellIs" dxfId="1776" priority="4541" operator="equal">
      <formula>"SIM"</formula>
    </cfRule>
  </conditionalFormatting>
  <conditionalFormatting sqref="Y288:Y291">
    <cfRule type="cellIs" dxfId="1775" priority="4539" operator="equal">
      <formula>"OPORTUNIDADE"</formula>
    </cfRule>
  </conditionalFormatting>
  <conditionalFormatting sqref="Y288:Y291">
    <cfRule type="cellIs" dxfId="1774" priority="4537" operator="equal">
      <formula>"NÃO"</formula>
    </cfRule>
    <cfRule type="cellIs" dxfId="1773" priority="4538" operator="equal">
      <formula>"SIM"</formula>
    </cfRule>
  </conditionalFormatting>
  <conditionalFormatting sqref="Y288:Y291">
    <cfRule type="cellIs" dxfId="1772" priority="4536" operator="equal">
      <formula>"OPORTUNIDADE"</formula>
    </cfRule>
  </conditionalFormatting>
  <conditionalFormatting sqref="Y288:Y291">
    <cfRule type="cellIs" dxfId="1771" priority="4534" operator="equal">
      <formula>"NÃO"</formula>
    </cfRule>
    <cfRule type="cellIs" dxfId="1770" priority="4535" operator="equal">
      <formula>"SIM"</formula>
    </cfRule>
  </conditionalFormatting>
  <conditionalFormatting sqref="Y288:Y291">
    <cfRule type="cellIs" dxfId="1769" priority="4533" operator="equal">
      <formula>"OPORTUNIDADE"</formula>
    </cfRule>
  </conditionalFormatting>
  <conditionalFormatting sqref="Y288:Y291">
    <cfRule type="cellIs" dxfId="1768" priority="4531" operator="equal">
      <formula>"NÃO"</formula>
    </cfRule>
    <cfRule type="cellIs" dxfId="1767" priority="4532" operator="equal">
      <formula>"SIM"</formula>
    </cfRule>
  </conditionalFormatting>
  <conditionalFormatting sqref="Y288:Y291">
    <cfRule type="cellIs" dxfId="1766" priority="4530" operator="equal">
      <formula>"OPORTUNIDADE"</formula>
    </cfRule>
  </conditionalFormatting>
  <conditionalFormatting sqref="Y288:Y291">
    <cfRule type="cellIs" dxfId="1765" priority="4528" operator="equal">
      <formula>"NÃO"</formula>
    </cfRule>
    <cfRule type="cellIs" dxfId="1764" priority="4529" operator="equal">
      <formula>"SIM"</formula>
    </cfRule>
  </conditionalFormatting>
  <conditionalFormatting sqref="Y288:Y291">
    <cfRule type="cellIs" dxfId="1763" priority="4527" operator="equal">
      <formula>"OPORTUNIDADE"</formula>
    </cfRule>
  </conditionalFormatting>
  <conditionalFormatting sqref="Y288:Y291">
    <cfRule type="cellIs" dxfId="1762" priority="4525" operator="equal">
      <formula>"NÃO"</formula>
    </cfRule>
    <cfRule type="cellIs" dxfId="1761" priority="4526" operator="equal">
      <formula>"SIM"</formula>
    </cfRule>
  </conditionalFormatting>
  <conditionalFormatting sqref="Y288:Y291">
    <cfRule type="cellIs" dxfId="1760" priority="4524" operator="equal">
      <formula>"OPORTUNIDADE"</formula>
    </cfRule>
  </conditionalFormatting>
  <conditionalFormatting sqref="Y288:Y291">
    <cfRule type="cellIs" dxfId="1759" priority="4522" operator="equal">
      <formula>"NÃO"</formula>
    </cfRule>
    <cfRule type="cellIs" dxfId="1758" priority="4523" operator="equal">
      <formula>"SIM"</formula>
    </cfRule>
  </conditionalFormatting>
  <conditionalFormatting sqref="Y288:Y291">
    <cfRule type="cellIs" dxfId="1757" priority="4521" operator="equal">
      <formula>"OPORTUNIDADE"</formula>
    </cfRule>
  </conditionalFormatting>
  <conditionalFormatting sqref="Y288:Y291">
    <cfRule type="cellIs" dxfId="1756" priority="4519" operator="equal">
      <formula>"NÃO"</formula>
    </cfRule>
    <cfRule type="cellIs" dxfId="1755" priority="4520" operator="equal">
      <formula>"SIM"</formula>
    </cfRule>
  </conditionalFormatting>
  <conditionalFormatting sqref="Y288:Y291">
    <cfRule type="cellIs" dxfId="1754" priority="4518" operator="equal">
      <formula>"OPORTUNIDADE"</formula>
    </cfRule>
  </conditionalFormatting>
  <conditionalFormatting sqref="Y288:Y291">
    <cfRule type="cellIs" dxfId="1753" priority="4516" operator="equal">
      <formula>"NÃO"</formula>
    </cfRule>
    <cfRule type="cellIs" dxfId="1752" priority="4517" operator="equal">
      <formula>"SIM"</formula>
    </cfRule>
  </conditionalFormatting>
  <conditionalFormatting sqref="Y288:Y291">
    <cfRule type="cellIs" dxfId="1751" priority="4515" operator="equal">
      <formula>"OPORTUNIDADE"</formula>
    </cfRule>
  </conditionalFormatting>
  <conditionalFormatting sqref="Y288:Y291">
    <cfRule type="cellIs" dxfId="1750" priority="4513" operator="equal">
      <formula>"NÃO"</formula>
    </cfRule>
    <cfRule type="cellIs" dxfId="1749" priority="4514" operator="equal">
      <formula>"SIM"</formula>
    </cfRule>
  </conditionalFormatting>
  <conditionalFormatting sqref="Y288:Y291">
    <cfRule type="cellIs" dxfId="1748" priority="4512" operator="equal">
      <formula>"OPORTUNIDADE"</formula>
    </cfRule>
  </conditionalFormatting>
  <conditionalFormatting sqref="Y288:Y291">
    <cfRule type="cellIs" dxfId="1747" priority="4510" operator="equal">
      <formula>"NÃO"</formula>
    </cfRule>
    <cfRule type="cellIs" dxfId="1746" priority="4511" operator="equal">
      <formula>"SIM"</formula>
    </cfRule>
  </conditionalFormatting>
  <conditionalFormatting sqref="Y288:Y291">
    <cfRule type="cellIs" dxfId="1745" priority="4509" operator="equal">
      <formula>"OPORTUNIDADE"</formula>
    </cfRule>
  </conditionalFormatting>
  <conditionalFormatting sqref="Y288:Y291">
    <cfRule type="cellIs" dxfId="1744" priority="4507" operator="equal">
      <formula>"NÃO"</formula>
    </cfRule>
    <cfRule type="cellIs" dxfId="1743" priority="4508" operator="equal">
      <formula>"SIM"</formula>
    </cfRule>
  </conditionalFormatting>
  <conditionalFormatting sqref="Y288:Y291">
    <cfRule type="cellIs" dxfId="1742" priority="4506" operator="equal">
      <formula>"OPORTUNIDADE"</formula>
    </cfRule>
  </conditionalFormatting>
  <conditionalFormatting sqref="Y288:Y291">
    <cfRule type="cellIs" dxfId="1741" priority="4504" operator="equal">
      <formula>"NÃO"</formula>
    </cfRule>
    <cfRule type="cellIs" dxfId="1740" priority="4505" operator="equal">
      <formula>"SIM"</formula>
    </cfRule>
  </conditionalFormatting>
  <conditionalFormatting sqref="Y288:Y291">
    <cfRule type="cellIs" dxfId="1739" priority="4503" operator="equal">
      <formula>"OPORTUNIDADE"</formula>
    </cfRule>
  </conditionalFormatting>
  <conditionalFormatting sqref="Y288:Y291">
    <cfRule type="cellIs" dxfId="1738" priority="4501" operator="equal">
      <formula>"NÃO"</formula>
    </cfRule>
    <cfRule type="cellIs" dxfId="1737" priority="4502" operator="equal">
      <formula>"SIM"</formula>
    </cfRule>
  </conditionalFormatting>
  <conditionalFormatting sqref="Y288:Y291">
    <cfRule type="cellIs" dxfId="1736" priority="4500" operator="equal">
      <formula>"OPORTUNIDADE"</formula>
    </cfRule>
  </conditionalFormatting>
  <conditionalFormatting sqref="Y288:Y291">
    <cfRule type="cellIs" dxfId="1735" priority="4498" operator="equal">
      <formula>"NÃO"</formula>
    </cfRule>
    <cfRule type="cellIs" dxfId="1734" priority="4499" operator="equal">
      <formula>"SIM"</formula>
    </cfRule>
  </conditionalFormatting>
  <conditionalFormatting sqref="Y288:Y291">
    <cfRule type="cellIs" dxfId="1733" priority="4497" operator="equal">
      <formula>"OPORTUNIDADE"</formula>
    </cfRule>
  </conditionalFormatting>
  <conditionalFormatting sqref="Y288:Y291">
    <cfRule type="cellIs" dxfId="1732" priority="4495" operator="equal">
      <formula>"NÃO"</formula>
    </cfRule>
    <cfRule type="cellIs" dxfId="1731" priority="4496" operator="equal">
      <formula>"SIM"</formula>
    </cfRule>
  </conditionalFormatting>
  <conditionalFormatting sqref="Y288:Y291">
    <cfRule type="cellIs" dxfId="1730" priority="4494" operator="equal">
      <formula>"OPORTUNIDADE"</formula>
    </cfRule>
  </conditionalFormatting>
  <conditionalFormatting sqref="Y288:Y291">
    <cfRule type="cellIs" dxfId="1729" priority="4492" operator="equal">
      <formula>"NÃO"</formula>
    </cfRule>
    <cfRule type="cellIs" dxfId="1728" priority="4493" operator="equal">
      <formula>"SIM"</formula>
    </cfRule>
  </conditionalFormatting>
  <conditionalFormatting sqref="Y288:Y291">
    <cfRule type="cellIs" dxfId="1727" priority="4491" operator="equal">
      <formula>"OPORTUNIDADE"</formula>
    </cfRule>
  </conditionalFormatting>
  <conditionalFormatting sqref="Y288:Y291">
    <cfRule type="cellIs" dxfId="1726" priority="4489" operator="equal">
      <formula>"NÃO"</formula>
    </cfRule>
    <cfRule type="cellIs" dxfId="1725" priority="4490" operator="equal">
      <formula>"SIM"</formula>
    </cfRule>
  </conditionalFormatting>
  <conditionalFormatting sqref="Y288:Y291">
    <cfRule type="cellIs" dxfId="1724" priority="4488" operator="equal">
      <formula>"OPORTUNIDADE"</formula>
    </cfRule>
  </conditionalFormatting>
  <conditionalFormatting sqref="Y288:Y291">
    <cfRule type="cellIs" dxfId="1723" priority="4486" operator="equal">
      <formula>"NÃO"</formula>
    </cfRule>
    <cfRule type="cellIs" dxfId="1722" priority="4487" operator="equal">
      <formula>"SIM"</formula>
    </cfRule>
  </conditionalFormatting>
  <conditionalFormatting sqref="Y288:Y291">
    <cfRule type="cellIs" dxfId="1721" priority="4485" operator="equal">
      <formula>"OPORTUNIDADE"</formula>
    </cfRule>
  </conditionalFormatting>
  <conditionalFormatting sqref="Y288:Y291">
    <cfRule type="cellIs" dxfId="1720" priority="4483" operator="equal">
      <formula>"NÃO"</formula>
    </cfRule>
    <cfRule type="cellIs" dxfId="1719" priority="4484" operator="equal">
      <formula>"SIM"</formula>
    </cfRule>
  </conditionalFormatting>
  <conditionalFormatting sqref="Y288:Y291">
    <cfRule type="cellIs" dxfId="1718" priority="4482" operator="equal">
      <formula>"OPORTUNIDADE"</formula>
    </cfRule>
  </conditionalFormatting>
  <conditionalFormatting sqref="Y288:Y291">
    <cfRule type="cellIs" dxfId="1717" priority="4480" operator="equal">
      <formula>"NÃO"</formula>
    </cfRule>
    <cfRule type="cellIs" dxfId="1716" priority="4481" operator="equal">
      <formula>"SIM"</formula>
    </cfRule>
  </conditionalFormatting>
  <conditionalFormatting sqref="Y288:Y291">
    <cfRule type="cellIs" dxfId="1715" priority="4479" operator="equal">
      <formula>"OPORTUNIDADE"</formula>
    </cfRule>
  </conditionalFormatting>
  <conditionalFormatting sqref="Y288:Y291">
    <cfRule type="cellIs" dxfId="1714" priority="4477" operator="equal">
      <formula>"NÃO"</formula>
    </cfRule>
    <cfRule type="cellIs" dxfId="1713" priority="4478" operator="equal">
      <formula>"SIM"</formula>
    </cfRule>
  </conditionalFormatting>
  <conditionalFormatting sqref="Y288:Y291">
    <cfRule type="cellIs" dxfId="1712" priority="4476" operator="equal">
      <formula>"OPORTUNIDADE"</formula>
    </cfRule>
  </conditionalFormatting>
  <conditionalFormatting sqref="Y288:Y291">
    <cfRule type="cellIs" dxfId="1711" priority="4474" operator="equal">
      <formula>"NÃO"</formula>
    </cfRule>
    <cfRule type="cellIs" dxfId="1710" priority="4475" operator="equal">
      <formula>"SIM"</formula>
    </cfRule>
  </conditionalFormatting>
  <conditionalFormatting sqref="Y288:Y291">
    <cfRule type="cellIs" dxfId="1709" priority="4473" operator="equal">
      <formula>"OPORTUNIDADE"</formula>
    </cfRule>
  </conditionalFormatting>
  <conditionalFormatting sqref="Y288:Y291">
    <cfRule type="cellIs" dxfId="1708" priority="4471" operator="equal">
      <formula>"NÃO"</formula>
    </cfRule>
    <cfRule type="cellIs" dxfId="1707" priority="4472" operator="equal">
      <formula>"SIM"</formula>
    </cfRule>
  </conditionalFormatting>
  <conditionalFormatting sqref="Y288:Y291">
    <cfRule type="cellIs" dxfId="1706" priority="4470" operator="equal">
      <formula>"OPORTUNIDADE"</formula>
    </cfRule>
  </conditionalFormatting>
  <conditionalFormatting sqref="Y288:Y291">
    <cfRule type="cellIs" dxfId="1705" priority="4468" operator="equal">
      <formula>"NÃO"</formula>
    </cfRule>
    <cfRule type="cellIs" dxfId="1704" priority="4469" operator="equal">
      <formula>"SIM"</formula>
    </cfRule>
  </conditionalFormatting>
  <conditionalFormatting sqref="Y288:Y291">
    <cfRule type="cellIs" dxfId="1703" priority="4467" operator="equal">
      <formula>"OPORTUNIDADE"</formula>
    </cfRule>
  </conditionalFormatting>
  <conditionalFormatting sqref="Y288:Y291">
    <cfRule type="cellIs" dxfId="1702" priority="4465" operator="equal">
      <formula>"NÃO"</formula>
    </cfRule>
    <cfRule type="cellIs" dxfId="1701" priority="4466" operator="equal">
      <formula>"SIM"</formula>
    </cfRule>
  </conditionalFormatting>
  <conditionalFormatting sqref="Y288:Y291">
    <cfRule type="cellIs" dxfId="1700" priority="4464" operator="equal">
      <formula>"OPORTUNIDADE"</formula>
    </cfRule>
  </conditionalFormatting>
  <conditionalFormatting sqref="Y288:Y291">
    <cfRule type="cellIs" dxfId="1699" priority="4462" operator="equal">
      <formula>"NÃO"</formula>
    </cfRule>
    <cfRule type="cellIs" dxfId="1698" priority="4463" operator="equal">
      <formula>"SIM"</formula>
    </cfRule>
  </conditionalFormatting>
  <conditionalFormatting sqref="Y288:Y291">
    <cfRule type="cellIs" dxfId="1697" priority="4461" operator="equal">
      <formula>"OPORTUNIDADE"</formula>
    </cfRule>
  </conditionalFormatting>
  <conditionalFormatting sqref="Y288:Y291">
    <cfRule type="cellIs" dxfId="1696" priority="4459" operator="equal">
      <formula>"NÃO"</formula>
    </cfRule>
    <cfRule type="cellIs" dxfId="1695" priority="4460" operator="equal">
      <formula>"SIM"</formula>
    </cfRule>
  </conditionalFormatting>
  <conditionalFormatting sqref="Y288:Y291">
    <cfRule type="cellIs" dxfId="1694" priority="4458" operator="equal">
      <formula>"OPORTUNIDADE"</formula>
    </cfRule>
  </conditionalFormatting>
  <conditionalFormatting sqref="Y288:Y291">
    <cfRule type="cellIs" dxfId="1693" priority="4456" operator="equal">
      <formula>"NÃO"</formula>
    </cfRule>
    <cfRule type="cellIs" dxfId="1692" priority="4457" operator="equal">
      <formula>"SIM"</formula>
    </cfRule>
  </conditionalFormatting>
  <conditionalFormatting sqref="Y288:Y291">
    <cfRule type="cellIs" dxfId="1691" priority="4455" operator="equal">
      <formula>"OPORTUNIDADE"</formula>
    </cfRule>
  </conditionalFormatting>
  <conditionalFormatting sqref="Y288:Y291">
    <cfRule type="cellIs" dxfId="1690" priority="4453" operator="equal">
      <formula>"NÃO"</formula>
    </cfRule>
    <cfRule type="cellIs" dxfId="1689" priority="4454" operator="equal">
      <formula>"SIM"</formula>
    </cfRule>
  </conditionalFormatting>
  <conditionalFormatting sqref="Y288:Y291">
    <cfRule type="cellIs" dxfId="1688" priority="4452" operator="equal">
      <formula>"OPORTUNIDADE"</formula>
    </cfRule>
  </conditionalFormatting>
  <conditionalFormatting sqref="Y288:Y291">
    <cfRule type="cellIs" dxfId="1687" priority="4450" operator="equal">
      <formula>"NÃO"</formula>
    </cfRule>
    <cfRule type="cellIs" dxfId="1686" priority="4451" operator="equal">
      <formula>"SIM"</formula>
    </cfRule>
  </conditionalFormatting>
  <conditionalFormatting sqref="Y288:Y291">
    <cfRule type="cellIs" dxfId="1685" priority="4449" operator="equal">
      <formula>"OPORTUNIDADE"</formula>
    </cfRule>
  </conditionalFormatting>
  <conditionalFormatting sqref="Y288:Y291">
    <cfRule type="cellIs" dxfId="1684" priority="4447" operator="equal">
      <formula>"NÃO"</formula>
    </cfRule>
    <cfRule type="cellIs" dxfId="1683" priority="4448" operator="equal">
      <formula>"SIM"</formula>
    </cfRule>
  </conditionalFormatting>
  <conditionalFormatting sqref="Y288:Y291">
    <cfRule type="cellIs" dxfId="1682" priority="4446" operator="equal">
      <formula>"OPORTUNIDADE"</formula>
    </cfRule>
  </conditionalFormatting>
  <conditionalFormatting sqref="Y288:Y291">
    <cfRule type="cellIs" dxfId="1681" priority="4444" operator="equal">
      <formula>"NÃO"</formula>
    </cfRule>
    <cfRule type="cellIs" dxfId="1680" priority="4445" operator="equal">
      <formula>"SIM"</formula>
    </cfRule>
  </conditionalFormatting>
  <conditionalFormatting sqref="Y288:Y291">
    <cfRule type="cellIs" dxfId="1679" priority="4443" operator="equal">
      <formula>"OPORTUNIDADE"</formula>
    </cfRule>
  </conditionalFormatting>
  <conditionalFormatting sqref="Y288:Y291">
    <cfRule type="cellIs" dxfId="1678" priority="4441" operator="equal">
      <formula>"NÃO"</formula>
    </cfRule>
    <cfRule type="cellIs" dxfId="1677" priority="4442" operator="equal">
      <formula>"SIM"</formula>
    </cfRule>
  </conditionalFormatting>
  <conditionalFormatting sqref="Y288:Y291">
    <cfRule type="cellIs" dxfId="1676" priority="4440" operator="equal">
      <formula>"OPORTUNIDADE"</formula>
    </cfRule>
  </conditionalFormatting>
  <conditionalFormatting sqref="Y288:Y291">
    <cfRule type="cellIs" dxfId="1675" priority="4438" operator="equal">
      <formula>"NÃO"</formula>
    </cfRule>
    <cfRule type="cellIs" dxfId="1674" priority="4439" operator="equal">
      <formula>"SIM"</formula>
    </cfRule>
  </conditionalFormatting>
  <conditionalFormatting sqref="Y288:Y291">
    <cfRule type="cellIs" dxfId="1673" priority="4437" operator="equal">
      <formula>"OPORTUNIDADE"</formula>
    </cfRule>
  </conditionalFormatting>
  <conditionalFormatting sqref="Y288:Y291">
    <cfRule type="cellIs" dxfId="1672" priority="4435" operator="equal">
      <formula>"NÃO"</formula>
    </cfRule>
    <cfRule type="cellIs" dxfId="1671" priority="4436" operator="equal">
      <formula>"SIM"</formula>
    </cfRule>
  </conditionalFormatting>
  <conditionalFormatting sqref="Y288:Y291">
    <cfRule type="cellIs" dxfId="1670" priority="4434" operator="equal">
      <formula>"OPORTUNIDADE"</formula>
    </cfRule>
  </conditionalFormatting>
  <conditionalFormatting sqref="Y288:Y291">
    <cfRule type="cellIs" dxfId="1669" priority="4432" operator="equal">
      <formula>"NÃO"</formula>
    </cfRule>
    <cfRule type="cellIs" dxfId="1668" priority="4433" operator="equal">
      <formula>"SIM"</formula>
    </cfRule>
  </conditionalFormatting>
  <conditionalFormatting sqref="Y288:Y291">
    <cfRule type="cellIs" dxfId="1667" priority="4431" operator="equal">
      <formula>"OPORTUNIDADE"</formula>
    </cfRule>
  </conditionalFormatting>
  <conditionalFormatting sqref="Y288:Y291">
    <cfRule type="cellIs" dxfId="1666" priority="4429" operator="equal">
      <formula>"NÃO"</formula>
    </cfRule>
    <cfRule type="cellIs" dxfId="1665" priority="4430" operator="equal">
      <formula>"SIM"</formula>
    </cfRule>
  </conditionalFormatting>
  <conditionalFormatting sqref="Y288:Y291">
    <cfRule type="cellIs" dxfId="1664" priority="4428" operator="equal">
      <formula>"OPORTUNIDADE"</formula>
    </cfRule>
  </conditionalFormatting>
  <conditionalFormatting sqref="Y288:Y291">
    <cfRule type="cellIs" dxfId="1663" priority="4426" operator="equal">
      <formula>"NÃO"</formula>
    </cfRule>
    <cfRule type="cellIs" dxfId="1662" priority="4427" operator="equal">
      <formula>"SIM"</formula>
    </cfRule>
  </conditionalFormatting>
  <conditionalFormatting sqref="Y288:Y291">
    <cfRule type="cellIs" dxfId="1661" priority="4425" operator="equal">
      <formula>"OPORTUNIDADE"</formula>
    </cfRule>
  </conditionalFormatting>
  <conditionalFormatting sqref="Y288:Y291">
    <cfRule type="cellIs" dxfId="1660" priority="4423" operator="equal">
      <formula>"NÃO"</formula>
    </cfRule>
    <cfRule type="cellIs" dxfId="1659" priority="4424" operator="equal">
      <formula>"SIM"</formula>
    </cfRule>
  </conditionalFormatting>
  <conditionalFormatting sqref="Y288:Y291">
    <cfRule type="cellIs" dxfId="1658" priority="4422" operator="equal">
      <formula>"OPORTUNIDADE"</formula>
    </cfRule>
  </conditionalFormatting>
  <conditionalFormatting sqref="Y288:Y291">
    <cfRule type="cellIs" dxfId="1657" priority="4420" operator="equal">
      <formula>"NÃO"</formula>
    </cfRule>
    <cfRule type="cellIs" dxfId="1656" priority="4421" operator="equal">
      <formula>"SIM"</formula>
    </cfRule>
  </conditionalFormatting>
  <conditionalFormatting sqref="Y288:Y291">
    <cfRule type="cellIs" dxfId="1655" priority="4419" operator="equal">
      <formula>"OPORTUNIDADE"</formula>
    </cfRule>
  </conditionalFormatting>
  <conditionalFormatting sqref="Y288:Y291">
    <cfRule type="cellIs" dxfId="1654" priority="4417" operator="equal">
      <formula>"NÃO"</formula>
    </cfRule>
    <cfRule type="cellIs" dxfId="1653" priority="4418" operator="equal">
      <formula>"SIM"</formula>
    </cfRule>
  </conditionalFormatting>
  <conditionalFormatting sqref="Y288:Y291">
    <cfRule type="cellIs" dxfId="1652" priority="4416" operator="equal">
      <formula>"OPORTUNIDADE"</formula>
    </cfRule>
  </conditionalFormatting>
  <conditionalFormatting sqref="Y288:Y291">
    <cfRule type="cellIs" dxfId="1651" priority="4414" operator="equal">
      <formula>"NÃO"</formula>
    </cfRule>
    <cfRule type="cellIs" dxfId="1650" priority="4415" operator="equal">
      <formula>"SIM"</formula>
    </cfRule>
  </conditionalFormatting>
  <conditionalFormatting sqref="Y288:Y291">
    <cfRule type="cellIs" dxfId="1649" priority="4413" operator="equal">
      <formula>"OPORTUNIDADE"</formula>
    </cfRule>
  </conditionalFormatting>
  <conditionalFormatting sqref="Y288:Y291">
    <cfRule type="cellIs" dxfId="1648" priority="4411" operator="equal">
      <formula>"NÃO"</formula>
    </cfRule>
    <cfRule type="cellIs" dxfId="1647" priority="4412" operator="equal">
      <formula>"SIM"</formula>
    </cfRule>
  </conditionalFormatting>
  <conditionalFormatting sqref="Y288:Y291">
    <cfRule type="cellIs" dxfId="1646" priority="4410" operator="equal">
      <formula>"OPORTUNIDADE"</formula>
    </cfRule>
  </conditionalFormatting>
  <conditionalFormatting sqref="Y288:Y291">
    <cfRule type="cellIs" dxfId="1645" priority="4408" operator="equal">
      <formula>"NÃO"</formula>
    </cfRule>
    <cfRule type="cellIs" dxfId="1644" priority="4409" operator="equal">
      <formula>"SIM"</formula>
    </cfRule>
  </conditionalFormatting>
  <conditionalFormatting sqref="Y288:Y291">
    <cfRule type="cellIs" dxfId="1643" priority="4407" operator="equal">
      <formula>"OPORTUNIDADE"</formula>
    </cfRule>
  </conditionalFormatting>
  <conditionalFormatting sqref="Y288:Y291">
    <cfRule type="cellIs" dxfId="1642" priority="4405" operator="equal">
      <formula>"NÃO"</formula>
    </cfRule>
    <cfRule type="cellIs" dxfId="1641" priority="4406" operator="equal">
      <formula>"SIM"</formula>
    </cfRule>
  </conditionalFormatting>
  <conditionalFormatting sqref="Y288:Y291">
    <cfRule type="cellIs" dxfId="1640" priority="4404" operator="equal">
      <formula>"OPORTUNIDADE"</formula>
    </cfRule>
  </conditionalFormatting>
  <conditionalFormatting sqref="Y288:Y291">
    <cfRule type="cellIs" dxfId="1639" priority="4402" operator="equal">
      <formula>"NÃO"</formula>
    </cfRule>
    <cfRule type="cellIs" dxfId="1638" priority="4403" operator="equal">
      <formula>"SIM"</formula>
    </cfRule>
  </conditionalFormatting>
  <conditionalFormatting sqref="Y288:Y291">
    <cfRule type="cellIs" dxfId="1637" priority="4401" operator="equal">
      <formula>"OPORTUNIDADE"</formula>
    </cfRule>
  </conditionalFormatting>
  <conditionalFormatting sqref="Y288:Y291">
    <cfRule type="cellIs" dxfId="1636" priority="4399" operator="equal">
      <formula>"NÃO"</formula>
    </cfRule>
    <cfRule type="cellIs" dxfId="1635" priority="4400" operator="equal">
      <formula>"SIM"</formula>
    </cfRule>
  </conditionalFormatting>
  <conditionalFormatting sqref="Y288:Y291">
    <cfRule type="cellIs" dxfId="1634" priority="4398" operator="equal">
      <formula>"OPORTUNIDADE"</formula>
    </cfRule>
  </conditionalFormatting>
  <conditionalFormatting sqref="Y288:Y291">
    <cfRule type="cellIs" dxfId="1633" priority="4396" operator="equal">
      <formula>"NÃO"</formula>
    </cfRule>
    <cfRule type="cellIs" dxfId="1632" priority="4397" operator="equal">
      <formula>"SIM"</formula>
    </cfRule>
  </conditionalFormatting>
  <conditionalFormatting sqref="Y288:Y291">
    <cfRule type="cellIs" dxfId="1631" priority="4395" operator="equal">
      <formula>"OPORTUNIDADE"</formula>
    </cfRule>
  </conditionalFormatting>
  <conditionalFormatting sqref="Y288:Y291">
    <cfRule type="cellIs" dxfId="1630" priority="4393" operator="equal">
      <formula>"NÃO"</formula>
    </cfRule>
    <cfRule type="cellIs" dxfId="1629" priority="4394" operator="equal">
      <formula>"SIM"</formula>
    </cfRule>
  </conditionalFormatting>
  <conditionalFormatting sqref="Y288:Y291">
    <cfRule type="cellIs" dxfId="1628" priority="4392" operator="equal">
      <formula>"OPORTUNIDADE"</formula>
    </cfRule>
  </conditionalFormatting>
  <conditionalFormatting sqref="Y288:Y291">
    <cfRule type="cellIs" dxfId="1627" priority="4390" operator="equal">
      <formula>"NÃO"</formula>
    </cfRule>
    <cfRule type="cellIs" dxfId="1626" priority="4391" operator="equal">
      <formula>"SIM"</formula>
    </cfRule>
  </conditionalFormatting>
  <conditionalFormatting sqref="Y288:Y291">
    <cfRule type="cellIs" dxfId="1625" priority="4389" operator="equal">
      <formula>"OPORTUNIDADE"</formula>
    </cfRule>
  </conditionalFormatting>
  <conditionalFormatting sqref="Y288:Y291">
    <cfRule type="cellIs" dxfId="1624" priority="4387" operator="equal">
      <formula>"NÃO"</formula>
    </cfRule>
    <cfRule type="cellIs" dxfId="1623" priority="4388" operator="equal">
      <formula>"SIM"</formula>
    </cfRule>
  </conditionalFormatting>
  <conditionalFormatting sqref="Y288:Y291">
    <cfRule type="cellIs" dxfId="1622" priority="4386" operator="equal">
      <formula>"OPORTUNIDADE"</formula>
    </cfRule>
  </conditionalFormatting>
  <conditionalFormatting sqref="Y288:Y291">
    <cfRule type="cellIs" dxfId="1621" priority="4384" operator="equal">
      <formula>"NÃO"</formula>
    </cfRule>
    <cfRule type="cellIs" dxfId="1620" priority="4385" operator="equal">
      <formula>"SIM"</formula>
    </cfRule>
  </conditionalFormatting>
  <conditionalFormatting sqref="Y288:Y291">
    <cfRule type="cellIs" dxfId="1619" priority="4383" operator="equal">
      <formula>"OPORTUNIDADE"</formula>
    </cfRule>
  </conditionalFormatting>
  <conditionalFormatting sqref="Y288:Y291">
    <cfRule type="cellIs" dxfId="1618" priority="4381" operator="equal">
      <formula>"NÃO"</formula>
    </cfRule>
    <cfRule type="cellIs" dxfId="1617" priority="4382" operator="equal">
      <formula>"SIM"</formula>
    </cfRule>
  </conditionalFormatting>
  <conditionalFormatting sqref="Y288:Y291">
    <cfRule type="cellIs" dxfId="1616" priority="4380" operator="equal">
      <formula>"OPORTUNIDADE"</formula>
    </cfRule>
  </conditionalFormatting>
  <conditionalFormatting sqref="Y288:Y291">
    <cfRule type="cellIs" dxfId="1615" priority="4378" operator="equal">
      <formula>"NÃO"</formula>
    </cfRule>
    <cfRule type="cellIs" dxfId="1614" priority="4379" operator="equal">
      <formula>"SIM"</formula>
    </cfRule>
  </conditionalFormatting>
  <conditionalFormatting sqref="Y288:Y291">
    <cfRule type="cellIs" dxfId="1613" priority="4377" operator="equal">
      <formula>"OPORTUNIDADE"</formula>
    </cfRule>
  </conditionalFormatting>
  <conditionalFormatting sqref="Y288:Y291">
    <cfRule type="cellIs" dxfId="1612" priority="4375" operator="equal">
      <formula>"NÃO"</formula>
    </cfRule>
    <cfRule type="cellIs" dxfId="1611" priority="4376" operator="equal">
      <formula>"SIM"</formula>
    </cfRule>
  </conditionalFormatting>
  <conditionalFormatting sqref="Y288:Y291">
    <cfRule type="cellIs" dxfId="1610" priority="4374" operator="equal">
      <formula>"OPORTUNIDADE"</formula>
    </cfRule>
  </conditionalFormatting>
  <conditionalFormatting sqref="Y288:Y291">
    <cfRule type="cellIs" dxfId="1609" priority="4372" operator="equal">
      <formula>"NÃO"</formula>
    </cfRule>
    <cfRule type="cellIs" dxfId="1608" priority="4373" operator="equal">
      <formula>"SIM"</formula>
    </cfRule>
  </conditionalFormatting>
  <conditionalFormatting sqref="Y288:Y291">
    <cfRule type="cellIs" dxfId="1607" priority="4371" operator="equal">
      <formula>"OPORTUNIDADE"</formula>
    </cfRule>
  </conditionalFormatting>
  <conditionalFormatting sqref="Y288:Y291">
    <cfRule type="cellIs" dxfId="1606" priority="4369" operator="equal">
      <formula>"NÃO"</formula>
    </cfRule>
    <cfRule type="cellIs" dxfId="1605" priority="4370" operator="equal">
      <formula>"SIM"</formula>
    </cfRule>
  </conditionalFormatting>
  <conditionalFormatting sqref="Y288:Y291">
    <cfRule type="cellIs" dxfId="1604" priority="4368" operator="equal">
      <formula>"OPORTUNIDADE"</formula>
    </cfRule>
  </conditionalFormatting>
  <conditionalFormatting sqref="Y288:Y291">
    <cfRule type="cellIs" dxfId="1603" priority="4366" operator="equal">
      <formula>"NÃO"</formula>
    </cfRule>
    <cfRule type="cellIs" dxfId="1602" priority="4367" operator="equal">
      <formula>"SIM"</formula>
    </cfRule>
  </conditionalFormatting>
  <conditionalFormatting sqref="Y288:Y291">
    <cfRule type="cellIs" dxfId="1601" priority="4365" operator="equal">
      <formula>"OPORTUNIDADE"</formula>
    </cfRule>
  </conditionalFormatting>
  <conditionalFormatting sqref="Y288:Y291">
    <cfRule type="cellIs" dxfId="1600" priority="4363" operator="equal">
      <formula>"NÃO"</formula>
    </cfRule>
    <cfRule type="cellIs" dxfId="1599" priority="4364" operator="equal">
      <formula>"SIM"</formula>
    </cfRule>
  </conditionalFormatting>
  <conditionalFormatting sqref="Y288:Y291">
    <cfRule type="cellIs" dxfId="1598" priority="4362" operator="equal">
      <formula>"OPORTUNIDADE"</formula>
    </cfRule>
  </conditionalFormatting>
  <conditionalFormatting sqref="Y288:Y291">
    <cfRule type="cellIs" dxfId="1597" priority="4360" operator="equal">
      <formula>"NÃO"</formula>
    </cfRule>
    <cfRule type="cellIs" dxfId="1596" priority="4361" operator="equal">
      <formula>"SIM"</formula>
    </cfRule>
  </conditionalFormatting>
  <conditionalFormatting sqref="Y288:Y291">
    <cfRule type="cellIs" dxfId="1595" priority="4359" operator="equal">
      <formula>"OPORTUNIDADE"</formula>
    </cfRule>
  </conditionalFormatting>
  <conditionalFormatting sqref="Y288:Y291">
    <cfRule type="cellIs" dxfId="1594" priority="4357" operator="equal">
      <formula>"NÃO"</formula>
    </cfRule>
    <cfRule type="cellIs" dxfId="1593" priority="4358" operator="equal">
      <formula>"SIM"</formula>
    </cfRule>
  </conditionalFormatting>
  <conditionalFormatting sqref="Y288:Y291">
    <cfRule type="cellIs" dxfId="1592" priority="4356" operator="equal">
      <formula>"OPORTUNIDADE"</formula>
    </cfRule>
  </conditionalFormatting>
  <conditionalFormatting sqref="Y288:Y291">
    <cfRule type="cellIs" dxfId="1591" priority="4354" operator="equal">
      <formula>"NÃO"</formula>
    </cfRule>
    <cfRule type="cellIs" dxfId="1590" priority="4355" operator="equal">
      <formula>"SIM"</formula>
    </cfRule>
  </conditionalFormatting>
  <conditionalFormatting sqref="Y288:Y291">
    <cfRule type="cellIs" dxfId="1589" priority="4353" operator="equal">
      <formula>"OPORTUNIDADE"</formula>
    </cfRule>
  </conditionalFormatting>
  <conditionalFormatting sqref="Y288:Y291">
    <cfRule type="cellIs" dxfId="1588" priority="4351" operator="equal">
      <formula>"NÃO"</formula>
    </cfRule>
    <cfRule type="cellIs" dxfId="1587" priority="4352" operator="equal">
      <formula>"SIM"</formula>
    </cfRule>
  </conditionalFormatting>
  <conditionalFormatting sqref="Y288:Y291">
    <cfRule type="cellIs" dxfId="1586" priority="4350" operator="equal">
      <formula>"OPORTUNIDADE"</formula>
    </cfRule>
  </conditionalFormatting>
  <conditionalFormatting sqref="Y288:Y291">
    <cfRule type="cellIs" dxfId="1585" priority="4348" operator="equal">
      <formula>"NÃO"</formula>
    </cfRule>
    <cfRule type="cellIs" dxfId="1584" priority="4349" operator="equal">
      <formula>"SIM"</formula>
    </cfRule>
  </conditionalFormatting>
  <conditionalFormatting sqref="Y288:Y291">
    <cfRule type="cellIs" dxfId="1583" priority="4347" operator="equal">
      <formula>"OPORTUNIDADE"</formula>
    </cfRule>
  </conditionalFormatting>
  <conditionalFormatting sqref="Y288:Y291">
    <cfRule type="cellIs" dxfId="1582" priority="4345" operator="equal">
      <formula>"NÃO"</formula>
    </cfRule>
    <cfRule type="cellIs" dxfId="1581" priority="4346" operator="equal">
      <formula>"SIM"</formula>
    </cfRule>
  </conditionalFormatting>
  <conditionalFormatting sqref="Y288:Y291">
    <cfRule type="cellIs" dxfId="1580" priority="4344" operator="equal">
      <formula>"OPORTUNIDADE"</formula>
    </cfRule>
  </conditionalFormatting>
  <conditionalFormatting sqref="Y288:Y291">
    <cfRule type="cellIs" dxfId="1579" priority="4342" operator="equal">
      <formula>"NÃO"</formula>
    </cfRule>
    <cfRule type="cellIs" dxfId="1578" priority="4343" operator="equal">
      <formula>"SIM"</formula>
    </cfRule>
  </conditionalFormatting>
  <conditionalFormatting sqref="Y288:Y291">
    <cfRule type="cellIs" dxfId="1577" priority="4341" operator="equal">
      <formula>"OPORTUNIDADE"</formula>
    </cfRule>
  </conditionalFormatting>
  <conditionalFormatting sqref="Y288:Y291">
    <cfRule type="cellIs" dxfId="1576" priority="4339" operator="equal">
      <formula>"NÃO"</formula>
    </cfRule>
    <cfRule type="cellIs" dxfId="1575" priority="4340" operator="equal">
      <formula>"SIM"</formula>
    </cfRule>
  </conditionalFormatting>
  <conditionalFormatting sqref="Y288:Y291">
    <cfRule type="cellIs" dxfId="1574" priority="4338" operator="equal">
      <formula>"OPORTUNIDADE"</formula>
    </cfRule>
  </conditionalFormatting>
  <conditionalFormatting sqref="Y288:Y291">
    <cfRule type="cellIs" dxfId="1573" priority="4336" operator="equal">
      <formula>"NÃO"</formula>
    </cfRule>
    <cfRule type="cellIs" dxfId="1572" priority="4337" operator="equal">
      <formula>"SIM"</formula>
    </cfRule>
  </conditionalFormatting>
  <conditionalFormatting sqref="Y288:Y291">
    <cfRule type="cellIs" dxfId="1571" priority="4335" operator="equal">
      <formula>"OPORTUNIDADE"</formula>
    </cfRule>
  </conditionalFormatting>
  <conditionalFormatting sqref="Y288:Y291">
    <cfRule type="cellIs" dxfId="1570" priority="4333" operator="equal">
      <formula>"NÃO"</formula>
    </cfRule>
    <cfRule type="cellIs" dxfId="1569" priority="4334" operator="equal">
      <formula>"SIM"</formula>
    </cfRule>
  </conditionalFormatting>
  <conditionalFormatting sqref="Y288:Y291">
    <cfRule type="cellIs" dxfId="1568" priority="4332" operator="equal">
      <formula>"OPORTUNIDADE"</formula>
    </cfRule>
  </conditionalFormatting>
  <conditionalFormatting sqref="Y288:Y291">
    <cfRule type="cellIs" dxfId="1567" priority="4330" operator="equal">
      <formula>"NÃO"</formula>
    </cfRule>
    <cfRule type="cellIs" dxfId="1566" priority="4331" operator="equal">
      <formula>"SIM"</formula>
    </cfRule>
  </conditionalFormatting>
  <conditionalFormatting sqref="Y288:Y291">
    <cfRule type="cellIs" dxfId="1565" priority="4329" operator="equal">
      <formula>"OPORTUNIDADE"</formula>
    </cfRule>
  </conditionalFormatting>
  <conditionalFormatting sqref="Y288:Y291">
    <cfRule type="cellIs" dxfId="1564" priority="4327" operator="equal">
      <formula>"NÃO"</formula>
    </cfRule>
    <cfRule type="cellIs" dxfId="1563" priority="4328" operator="equal">
      <formula>"SIM"</formula>
    </cfRule>
  </conditionalFormatting>
  <conditionalFormatting sqref="Y288:Y291">
    <cfRule type="cellIs" dxfId="1562" priority="4326" operator="equal">
      <formula>"OPORTUNIDADE"</formula>
    </cfRule>
  </conditionalFormatting>
  <conditionalFormatting sqref="Y288:Y291">
    <cfRule type="cellIs" dxfId="1561" priority="4324" operator="equal">
      <formula>"NÃO"</formula>
    </cfRule>
    <cfRule type="cellIs" dxfId="1560" priority="4325" operator="equal">
      <formula>"SIM"</formula>
    </cfRule>
  </conditionalFormatting>
  <conditionalFormatting sqref="Y288:Y291">
    <cfRule type="cellIs" dxfId="1559" priority="4323" operator="equal">
      <formula>"OPORTUNIDADE"</formula>
    </cfRule>
  </conditionalFormatting>
  <conditionalFormatting sqref="Y288:Y291">
    <cfRule type="cellIs" dxfId="1558" priority="4321" operator="equal">
      <formula>"NÃO"</formula>
    </cfRule>
    <cfRule type="cellIs" dxfId="1557" priority="4322" operator="equal">
      <formula>"SIM"</formula>
    </cfRule>
  </conditionalFormatting>
  <conditionalFormatting sqref="Y288:Y291">
    <cfRule type="cellIs" dxfId="1556" priority="4320" operator="equal">
      <formula>"OPORTUNIDADE"</formula>
    </cfRule>
  </conditionalFormatting>
  <conditionalFormatting sqref="Y288:Y291">
    <cfRule type="cellIs" dxfId="1555" priority="4318" operator="equal">
      <formula>"NÃO"</formula>
    </cfRule>
    <cfRule type="cellIs" dxfId="1554" priority="4319" operator="equal">
      <formula>"SIM"</formula>
    </cfRule>
  </conditionalFormatting>
  <conditionalFormatting sqref="Y288:Y291">
    <cfRule type="cellIs" dxfId="1553" priority="4317" operator="equal">
      <formula>"OPORTUNIDADE"</formula>
    </cfRule>
  </conditionalFormatting>
  <conditionalFormatting sqref="Y288:Y291">
    <cfRule type="cellIs" dxfId="1552" priority="4315" operator="equal">
      <formula>"NÃO"</formula>
    </cfRule>
    <cfRule type="cellIs" dxfId="1551" priority="4316" operator="equal">
      <formula>"SIM"</formula>
    </cfRule>
  </conditionalFormatting>
  <conditionalFormatting sqref="Y288:Y291">
    <cfRule type="cellIs" dxfId="1550" priority="4314" operator="equal">
      <formula>"OPORTUNIDADE"</formula>
    </cfRule>
  </conditionalFormatting>
  <conditionalFormatting sqref="Y288:Y291">
    <cfRule type="cellIs" dxfId="1549" priority="4312" operator="equal">
      <formula>"NÃO"</formula>
    </cfRule>
    <cfRule type="cellIs" dxfId="1548" priority="4313" operator="equal">
      <formula>"SIM"</formula>
    </cfRule>
  </conditionalFormatting>
  <conditionalFormatting sqref="Y288:Y291">
    <cfRule type="cellIs" dxfId="1547" priority="4311" operator="equal">
      <formula>"OPORTUNIDADE"</formula>
    </cfRule>
  </conditionalFormatting>
  <conditionalFormatting sqref="Y288:Y291">
    <cfRule type="cellIs" dxfId="1546" priority="4309" operator="equal">
      <formula>"NÃO"</formula>
    </cfRule>
    <cfRule type="cellIs" dxfId="1545" priority="4310" operator="equal">
      <formula>"SIM"</formula>
    </cfRule>
  </conditionalFormatting>
  <conditionalFormatting sqref="Y288:Y291">
    <cfRule type="cellIs" dxfId="1544" priority="4308" operator="equal">
      <formula>"OPORTUNIDADE"</formula>
    </cfRule>
  </conditionalFormatting>
  <conditionalFormatting sqref="Y288:Y291">
    <cfRule type="cellIs" dxfId="1543" priority="4306" operator="equal">
      <formula>"NÃO"</formula>
    </cfRule>
    <cfRule type="cellIs" dxfId="1542" priority="4307" operator="equal">
      <formula>"SIM"</formula>
    </cfRule>
  </conditionalFormatting>
  <conditionalFormatting sqref="Y288:Y291">
    <cfRule type="cellIs" dxfId="1541" priority="4305" operator="equal">
      <formula>"OPORTUNIDADE"</formula>
    </cfRule>
  </conditionalFormatting>
  <conditionalFormatting sqref="Y288:Y291">
    <cfRule type="cellIs" dxfId="1540" priority="4303" operator="equal">
      <formula>"NÃO"</formula>
    </cfRule>
    <cfRule type="cellIs" dxfId="1539" priority="4304" operator="equal">
      <formula>"SIM"</formula>
    </cfRule>
  </conditionalFormatting>
  <conditionalFormatting sqref="Y288:Y291">
    <cfRule type="cellIs" dxfId="1538" priority="4302" operator="equal">
      <formula>"OPORTUNIDADE"</formula>
    </cfRule>
  </conditionalFormatting>
  <conditionalFormatting sqref="Y288:Y291">
    <cfRule type="cellIs" dxfId="1537" priority="4300" operator="equal">
      <formula>"NÃO"</formula>
    </cfRule>
    <cfRule type="cellIs" dxfId="1536" priority="4301" operator="equal">
      <formula>"SIM"</formula>
    </cfRule>
  </conditionalFormatting>
  <conditionalFormatting sqref="Y288:Y291">
    <cfRule type="cellIs" dxfId="1535" priority="4299" operator="equal">
      <formula>"OPORTUNIDADE"</formula>
    </cfRule>
  </conditionalFormatting>
  <conditionalFormatting sqref="Y288:Y291">
    <cfRule type="cellIs" dxfId="1534" priority="4297" operator="equal">
      <formula>"NÃO"</formula>
    </cfRule>
    <cfRule type="cellIs" dxfId="1533" priority="4298" operator="equal">
      <formula>"SIM"</formula>
    </cfRule>
  </conditionalFormatting>
  <conditionalFormatting sqref="Y288:Y291">
    <cfRule type="cellIs" dxfId="1532" priority="4296" operator="equal">
      <formula>"OPORTUNIDADE"</formula>
    </cfRule>
  </conditionalFormatting>
  <conditionalFormatting sqref="Y288:Y291">
    <cfRule type="cellIs" dxfId="1531" priority="4294" operator="equal">
      <formula>"NÃO"</formula>
    </cfRule>
    <cfRule type="cellIs" dxfId="1530" priority="4295" operator="equal">
      <formula>"SIM"</formula>
    </cfRule>
  </conditionalFormatting>
  <conditionalFormatting sqref="Y288:Y291">
    <cfRule type="cellIs" dxfId="1529" priority="4293" operator="equal">
      <formula>"OPORTUNIDADE"</formula>
    </cfRule>
  </conditionalFormatting>
  <conditionalFormatting sqref="Y288:Y291">
    <cfRule type="cellIs" dxfId="1528" priority="4291" operator="equal">
      <formula>"NÃO"</formula>
    </cfRule>
    <cfRule type="cellIs" dxfId="1527" priority="4292" operator="equal">
      <formula>"SIM"</formula>
    </cfRule>
  </conditionalFormatting>
  <conditionalFormatting sqref="Y288:Y291">
    <cfRule type="cellIs" dxfId="1526" priority="4290" operator="equal">
      <formula>"OPORTUNIDADE"</formula>
    </cfRule>
  </conditionalFormatting>
  <conditionalFormatting sqref="Y288:Y291">
    <cfRule type="cellIs" dxfId="1525" priority="4288" operator="equal">
      <formula>"NÃO"</formula>
    </cfRule>
    <cfRule type="cellIs" dxfId="1524" priority="4289" operator="equal">
      <formula>"SIM"</formula>
    </cfRule>
  </conditionalFormatting>
  <conditionalFormatting sqref="Y288:Y291">
    <cfRule type="cellIs" dxfId="1523" priority="4287" operator="equal">
      <formula>"OPORTUNIDADE"</formula>
    </cfRule>
  </conditionalFormatting>
  <conditionalFormatting sqref="Y288:Y291">
    <cfRule type="cellIs" dxfId="1522" priority="4285" operator="equal">
      <formula>"NÃO"</formula>
    </cfRule>
    <cfRule type="cellIs" dxfId="1521" priority="4286" operator="equal">
      <formula>"SIM"</formula>
    </cfRule>
  </conditionalFormatting>
  <conditionalFormatting sqref="Y288:Y291">
    <cfRule type="cellIs" dxfId="1520" priority="4284" operator="equal">
      <formula>"OPORTUNIDADE"</formula>
    </cfRule>
  </conditionalFormatting>
  <conditionalFormatting sqref="Y288:Y291">
    <cfRule type="cellIs" dxfId="1519" priority="4282" operator="equal">
      <formula>"NÃO"</formula>
    </cfRule>
    <cfRule type="cellIs" dxfId="1518" priority="4283" operator="equal">
      <formula>"SIM"</formula>
    </cfRule>
  </conditionalFormatting>
  <conditionalFormatting sqref="Y288:Y291">
    <cfRule type="cellIs" dxfId="1517" priority="4281" operator="equal">
      <formula>"OPORTUNIDADE"</formula>
    </cfRule>
  </conditionalFormatting>
  <conditionalFormatting sqref="Y288:Y291">
    <cfRule type="cellIs" dxfId="1516" priority="4279" operator="equal">
      <formula>"NÃO"</formula>
    </cfRule>
    <cfRule type="cellIs" dxfId="1515" priority="4280" operator="equal">
      <formula>"SIM"</formula>
    </cfRule>
  </conditionalFormatting>
  <conditionalFormatting sqref="Z288">
    <cfRule type="cellIs" dxfId="1514" priority="4278" operator="equal">
      <formula>"OPORTUNIDADE"</formula>
    </cfRule>
  </conditionalFormatting>
  <conditionalFormatting sqref="Z288">
    <cfRule type="cellIs" dxfId="1513" priority="4276" operator="equal">
      <formula>"NÃO"</formula>
    </cfRule>
    <cfRule type="cellIs" dxfId="1512" priority="4277" operator="equal">
      <formula>"SIM"</formula>
    </cfRule>
  </conditionalFormatting>
  <conditionalFormatting sqref="Z287">
    <cfRule type="cellIs" dxfId="1511" priority="4275" operator="equal">
      <formula>"OPORTUNIDADE"</formula>
    </cfRule>
  </conditionalFormatting>
  <conditionalFormatting sqref="Z287">
    <cfRule type="cellIs" dxfId="1510" priority="4273" operator="equal">
      <formula>"NÃO"</formula>
    </cfRule>
    <cfRule type="cellIs" dxfId="1509" priority="4274" operator="equal">
      <formula>"SIM"</formula>
    </cfRule>
  </conditionalFormatting>
  <conditionalFormatting sqref="Y289:Y291">
    <cfRule type="cellIs" dxfId="1508" priority="4272" operator="equal">
      <formula>"OPORTUNIDADE"</formula>
    </cfRule>
  </conditionalFormatting>
  <conditionalFormatting sqref="Y289:Y291">
    <cfRule type="cellIs" dxfId="1507" priority="4270" operator="equal">
      <formula>"NÃO"</formula>
    </cfRule>
    <cfRule type="cellIs" dxfId="1506" priority="4271" operator="equal">
      <formula>"SIM"</formula>
    </cfRule>
  </conditionalFormatting>
  <conditionalFormatting sqref="Y289:Y291">
    <cfRule type="cellIs" dxfId="1505" priority="4269" operator="equal">
      <formula>"OPORTUNIDADE"</formula>
    </cfRule>
  </conditionalFormatting>
  <conditionalFormatting sqref="Y289:Y291">
    <cfRule type="cellIs" dxfId="1504" priority="4267" operator="equal">
      <formula>"NÃO"</formula>
    </cfRule>
    <cfRule type="cellIs" dxfId="1503" priority="4268" operator="equal">
      <formula>"SIM"</formula>
    </cfRule>
  </conditionalFormatting>
  <conditionalFormatting sqref="Y289:Y291">
    <cfRule type="cellIs" dxfId="1502" priority="4266" operator="equal">
      <formula>"OPORTUNIDADE"</formula>
    </cfRule>
  </conditionalFormatting>
  <conditionalFormatting sqref="Y289:Y291">
    <cfRule type="cellIs" dxfId="1501" priority="4264" operator="equal">
      <formula>"NÃO"</formula>
    </cfRule>
    <cfRule type="cellIs" dxfId="1500" priority="4265" operator="equal">
      <formula>"SIM"</formula>
    </cfRule>
  </conditionalFormatting>
  <conditionalFormatting sqref="Y289:Y291">
    <cfRule type="cellIs" dxfId="1499" priority="4263" operator="equal">
      <formula>"OPORTUNIDADE"</formula>
    </cfRule>
  </conditionalFormatting>
  <conditionalFormatting sqref="Y289:Y291">
    <cfRule type="cellIs" dxfId="1498" priority="4261" operator="equal">
      <formula>"NÃO"</formula>
    </cfRule>
    <cfRule type="cellIs" dxfId="1497" priority="4262" operator="equal">
      <formula>"SIM"</formula>
    </cfRule>
  </conditionalFormatting>
  <conditionalFormatting sqref="Y289:Y291">
    <cfRule type="cellIs" dxfId="1496" priority="4260" operator="equal">
      <formula>"OPORTUNIDADE"</formula>
    </cfRule>
  </conditionalFormatting>
  <conditionalFormatting sqref="Y289:Y291">
    <cfRule type="cellIs" dxfId="1495" priority="4258" operator="equal">
      <formula>"NÃO"</formula>
    </cfRule>
    <cfRule type="cellIs" dxfId="1494" priority="4259" operator="equal">
      <formula>"SIM"</formula>
    </cfRule>
  </conditionalFormatting>
  <conditionalFormatting sqref="Y289:Y291">
    <cfRule type="cellIs" dxfId="1493" priority="4257" operator="equal">
      <formula>"OPORTUNIDADE"</formula>
    </cfRule>
  </conditionalFormatting>
  <conditionalFormatting sqref="Y289:Y291">
    <cfRule type="cellIs" dxfId="1492" priority="4255" operator="equal">
      <formula>"NÃO"</formula>
    </cfRule>
    <cfRule type="cellIs" dxfId="1491" priority="4256" operator="equal">
      <formula>"SIM"</formula>
    </cfRule>
  </conditionalFormatting>
  <conditionalFormatting sqref="Y289:Y291">
    <cfRule type="cellIs" dxfId="1490" priority="4254" operator="equal">
      <formula>"OPORTUNIDADE"</formula>
    </cfRule>
  </conditionalFormatting>
  <conditionalFormatting sqref="Y289:Y291">
    <cfRule type="cellIs" dxfId="1489" priority="4252" operator="equal">
      <formula>"NÃO"</formula>
    </cfRule>
    <cfRule type="cellIs" dxfId="1488" priority="4253" operator="equal">
      <formula>"SIM"</formula>
    </cfRule>
  </conditionalFormatting>
  <conditionalFormatting sqref="Y289:Y291">
    <cfRule type="cellIs" dxfId="1487" priority="4251" operator="equal">
      <formula>"OPORTUNIDADE"</formula>
    </cfRule>
  </conditionalFormatting>
  <conditionalFormatting sqref="Y289:Y291">
    <cfRule type="cellIs" dxfId="1486" priority="4249" operator="equal">
      <formula>"NÃO"</formula>
    </cfRule>
    <cfRule type="cellIs" dxfId="1485" priority="4250" operator="equal">
      <formula>"SIM"</formula>
    </cfRule>
  </conditionalFormatting>
  <conditionalFormatting sqref="Y289:Y291">
    <cfRule type="cellIs" dxfId="1484" priority="4248" operator="equal">
      <formula>"OPORTUNIDADE"</formula>
    </cfRule>
  </conditionalFormatting>
  <conditionalFormatting sqref="Y289:Y291">
    <cfRule type="cellIs" dxfId="1483" priority="4246" operator="equal">
      <formula>"NÃO"</formula>
    </cfRule>
    <cfRule type="cellIs" dxfId="1482" priority="4247" operator="equal">
      <formula>"SIM"</formula>
    </cfRule>
  </conditionalFormatting>
  <conditionalFormatting sqref="Y289:Y291">
    <cfRule type="cellIs" dxfId="1481" priority="4245" operator="equal">
      <formula>"OPORTUNIDADE"</formula>
    </cfRule>
  </conditionalFormatting>
  <conditionalFormatting sqref="Y289:Y291">
    <cfRule type="cellIs" dxfId="1480" priority="4243" operator="equal">
      <formula>"NÃO"</formula>
    </cfRule>
    <cfRule type="cellIs" dxfId="1479" priority="4244" operator="equal">
      <formula>"SIM"</formula>
    </cfRule>
  </conditionalFormatting>
  <conditionalFormatting sqref="Y289:Y291">
    <cfRule type="cellIs" dxfId="1478" priority="4242" operator="equal">
      <formula>"OPORTUNIDADE"</formula>
    </cfRule>
  </conditionalFormatting>
  <conditionalFormatting sqref="Y289:Y291">
    <cfRule type="cellIs" dxfId="1477" priority="4240" operator="equal">
      <formula>"NÃO"</formula>
    </cfRule>
    <cfRule type="cellIs" dxfId="1476" priority="4241" operator="equal">
      <formula>"SIM"</formula>
    </cfRule>
  </conditionalFormatting>
  <conditionalFormatting sqref="Y289:Y291">
    <cfRule type="cellIs" dxfId="1475" priority="4239" operator="equal">
      <formula>"OPORTUNIDADE"</formula>
    </cfRule>
  </conditionalFormatting>
  <conditionalFormatting sqref="Y289:Y291">
    <cfRule type="cellIs" dxfId="1474" priority="4237" operator="equal">
      <formula>"NÃO"</formula>
    </cfRule>
    <cfRule type="cellIs" dxfId="1473" priority="4238" operator="equal">
      <formula>"SIM"</formula>
    </cfRule>
  </conditionalFormatting>
  <conditionalFormatting sqref="Y289:Y291">
    <cfRule type="cellIs" dxfId="1472" priority="4236" operator="equal">
      <formula>"OPORTUNIDADE"</formula>
    </cfRule>
  </conditionalFormatting>
  <conditionalFormatting sqref="Y289:Y291">
    <cfRule type="cellIs" dxfId="1471" priority="4234" operator="equal">
      <formula>"NÃO"</formula>
    </cfRule>
    <cfRule type="cellIs" dxfId="1470" priority="4235" operator="equal">
      <formula>"SIM"</formula>
    </cfRule>
  </conditionalFormatting>
  <conditionalFormatting sqref="Y289:Y291">
    <cfRule type="cellIs" dxfId="1469" priority="4233" operator="equal">
      <formula>"OPORTUNIDADE"</formula>
    </cfRule>
  </conditionalFormatting>
  <conditionalFormatting sqref="Y289:Y291">
    <cfRule type="cellIs" dxfId="1468" priority="4231" operator="equal">
      <formula>"NÃO"</formula>
    </cfRule>
    <cfRule type="cellIs" dxfId="1467" priority="4232" operator="equal">
      <formula>"SIM"</formula>
    </cfRule>
  </conditionalFormatting>
  <conditionalFormatting sqref="Y289:Y291">
    <cfRule type="cellIs" dxfId="1466" priority="4230" operator="equal">
      <formula>"OPORTUNIDADE"</formula>
    </cfRule>
  </conditionalFormatting>
  <conditionalFormatting sqref="Y289:Y291">
    <cfRule type="cellIs" dxfId="1465" priority="4228" operator="equal">
      <formula>"NÃO"</formula>
    </cfRule>
    <cfRule type="cellIs" dxfId="1464" priority="4229" operator="equal">
      <formula>"SIM"</formula>
    </cfRule>
  </conditionalFormatting>
  <conditionalFormatting sqref="Y289:Y291">
    <cfRule type="cellIs" dxfId="1463" priority="4227" operator="equal">
      <formula>"OPORTUNIDADE"</formula>
    </cfRule>
  </conditionalFormatting>
  <conditionalFormatting sqref="Y289:Y291">
    <cfRule type="cellIs" dxfId="1462" priority="4225" operator="equal">
      <formula>"NÃO"</formula>
    </cfRule>
    <cfRule type="cellIs" dxfId="1461" priority="4226" operator="equal">
      <formula>"SIM"</formula>
    </cfRule>
  </conditionalFormatting>
  <conditionalFormatting sqref="Y289:Y291">
    <cfRule type="cellIs" dxfId="1460" priority="4224" operator="equal">
      <formula>"OPORTUNIDADE"</formula>
    </cfRule>
  </conditionalFormatting>
  <conditionalFormatting sqref="Y289:Y291">
    <cfRule type="cellIs" dxfId="1459" priority="4222" operator="equal">
      <formula>"NÃO"</formula>
    </cfRule>
    <cfRule type="cellIs" dxfId="1458" priority="4223" operator="equal">
      <formula>"SIM"</formula>
    </cfRule>
  </conditionalFormatting>
  <conditionalFormatting sqref="Y289:Y291">
    <cfRule type="cellIs" dxfId="1457" priority="4221" operator="equal">
      <formula>"OPORTUNIDADE"</formula>
    </cfRule>
  </conditionalFormatting>
  <conditionalFormatting sqref="Y289:Y291">
    <cfRule type="cellIs" dxfId="1456" priority="4219" operator="equal">
      <formula>"NÃO"</formula>
    </cfRule>
    <cfRule type="cellIs" dxfId="1455" priority="4220" operator="equal">
      <formula>"SIM"</formula>
    </cfRule>
  </conditionalFormatting>
  <conditionalFormatting sqref="Y289:Y291">
    <cfRule type="cellIs" dxfId="1454" priority="4218" operator="equal">
      <formula>"OPORTUNIDADE"</formula>
    </cfRule>
  </conditionalFormatting>
  <conditionalFormatting sqref="Y289:Y291">
    <cfRule type="cellIs" dxfId="1453" priority="4216" operator="equal">
      <formula>"NÃO"</formula>
    </cfRule>
    <cfRule type="cellIs" dxfId="1452" priority="4217" operator="equal">
      <formula>"SIM"</formula>
    </cfRule>
  </conditionalFormatting>
  <conditionalFormatting sqref="Y289:Y291">
    <cfRule type="cellIs" dxfId="1451" priority="4215" operator="equal">
      <formula>"OPORTUNIDADE"</formula>
    </cfRule>
  </conditionalFormatting>
  <conditionalFormatting sqref="Y289:Y291">
    <cfRule type="cellIs" dxfId="1450" priority="4213" operator="equal">
      <formula>"NÃO"</formula>
    </cfRule>
    <cfRule type="cellIs" dxfId="1449" priority="4214" operator="equal">
      <formula>"SIM"</formula>
    </cfRule>
  </conditionalFormatting>
  <conditionalFormatting sqref="Y289:Y291">
    <cfRule type="cellIs" dxfId="1448" priority="4212" operator="equal">
      <formula>"OPORTUNIDADE"</formula>
    </cfRule>
  </conditionalFormatting>
  <conditionalFormatting sqref="Y289:Y291">
    <cfRule type="cellIs" dxfId="1447" priority="4210" operator="equal">
      <formula>"NÃO"</formula>
    </cfRule>
    <cfRule type="cellIs" dxfId="1446" priority="4211" operator="equal">
      <formula>"SIM"</formula>
    </cfRule>
  </conditionalFormatting>
  <conditionalFormatting sqref="Y289:Y291">
    <cfRule type="cellIs" dxfId="1445" priority="4209" operator="equal">
      <formula>"OPORTUNIDADE"</formula>
    </cfRule>
  </conditionalFormatting>
  <conditionalFormatting sqref="Y289:Y291">
    <cfRule type="cellIs" dxfId="1444" priority="4207" operator="equal">
      <formula>"NÃO"</formula>
    </cfRule>
    <cfRule type="cellIs" dxfId="1443" priority="4208" operator="equal">
      <formula>"SIM"</formula>
    </cfRule>
  </conditionalFormatting>
  <conditionalFormatting sqref="Y289:Y291">
    <cfRule type="cellIs" dxfId="1442" priority="4206" operator="equal">
      <formula>"OPORTUNIDADE"</formula>
    </cfRule>
  </conditionalFormatting>
  <conditionalFormatting sqref="Y289:Y291">
    <cfRule type="cellIs" dxfId="1441" priority="4204" operator="equal">
      <formula>"NÃO"</formula>
    </cfRule>
    <cfRule type="cellIs" dxfId="1440" priority="4205" operator="equal">
      <formula>"SIM"</formula>
    </cfRule>
  </conditionalFormatting>
  <conditionalFormatting sqref="Y289:Y291">
    <cfRule type="cellIs" dxfId="1439" priority="4203" operator="equal">
      <formula>"OPORTUNIDADE"</formula>
    </cfRule>
  </conditionalFormatting>
  <conditionalFormatting sqref="Y289:Y291">
    <cfRule type="cellIs" dxfId="1438" priority="4201" operator="equal">
      <formula>"NÃO"</formula>
    </cfRule>
    <cfRule type="cellIs" dxfId="1437" priority="4202" operator="equal">
      <formula>"SIM"</formula>
    </cfRule>
  </conditionalFormatting>
  <conditionalFormatting sqref="Y289:Y291">
    <cfRule type="cellIs" dxfId="1436" priority="4200" operator="equal">
      <formula>"OPORTUNIDADE"</formula>
    </cfRule>
  </conditionalFormatting>
  <conditionalFormatting sqref="Y289:Y291">
    <cfRule type="cellIs" dxfId="1435" priority="4198" operator="equal">
      <formula>"NÃO"</formula>
    </cfRule>
    <cfRule type="cellIs" dxfId="1434" priority="4199" operator="equal">
      <formula>"SIM"</formula>
    </cfRule>
  </conditionalFormatting>
  <conditionalFormatting sqref="Y289:Y291">
    <cfRule type="cellIs" dxfId="1433" priority="4197" operator="equal">
      <formula>"OPORTUNIDADE"</formula>
    </cfRule>
  </conditionalFormatting>
  <conditionalFormatting sqref="Y289:Y291">
    <cfRule type="cellIs" dxfId="1432" priority="4195" operator="equal">
      <formula>"NÃO"</formula>
    </cfRule>
    <cfRule type="cellIs" dxfId="1431" priority="4196" operator="equal">
      <formula>"SIM"</formula>
    </cfRule>
  </conditionalFormatting>
  <conditionalFormatting sqref="Y289:Y291">
    <cfRule type="cellIs" dxfId="1430" priority="4194" operator="equal">
      <formula>"OPORTUNIDADE"</formula>
    </cfRule>
  </conditionalFormatting>
  <conditionalFormatting sqref="Y289:Y291">
    <cfRule type="cellIs" dxfId="1429" priority="4192" operator="equal">
      <formula>"NÃO"</formula>
    </cfRule>
    <cfRule type="cellIs" dxfId="1428" priority="4193" operator="equal">
      <formula>"SIM"</formula>
    </cfRule>
  </conditionalFormatting>
  <conditionalFormatting sqref="Y289:Y291">
    <cfRule type="cellIs" dxfId="1427" priority="4191" operator="equal">
      <formula>"OPORTUNIDADE"</formula>
    </cfRule>
  </conditionalFormatting>
  <conditionalFormatting sqref="Y289:Y291">
    <cfRule type="cellIs" dxfId="1426" priority="4189" operator="equal">
      <formula>"NÃO"</formula>
    </cfRule>
    <cfRule type="cellIs" dxfId="1425" priority="4190" operator="equal">
      <formula>"SIM"</formula>
    </cfRule>
  </conditionalFormatting>
  <conditionalFormatting sqref="Y289:Y291">
    <cfRule type="cellIs" dxfId="1424" priority="4188" operator="equal">
      <formula>"OPORTUNIDADE"</formula>
    </cfRule>
  </conditionalFormatting>
  <conditionalFormatting sqref="Y289:Y291">
    <cfRule type="cellIs" dxfId="1423" priority="4186" operator="equal">
      <formula>"NÃO"</formula>
    </cfRule>
    <cfRule type="cellIs" dxfId="1422" priority="4187" operator="equal">
      <formula>"SIM"</formula>
    </cfRule>
  </conditionalFormatting>
  <conditionalFormatting sqref="Y289:Y291">
    <cfRule type="cellIs" dxfId="1421" priority="4185" operator="equal">
      <formula>"OPORTUNIDADE"</formula>
    </cfRule>
  </conditionalFormatting>
  <conditionalFormatting sqref="Y289:Y291">
    <cfRule type="cellIs" dxfId="1420" priority="4183" operator="equal">
      <formula>"NÃO"</formula>
    </cfRule>
    <cfRule type="cellIs" dxfId="1419" priority="4184" operator="equal">
      <formula>"SIM"</formula>
    </cfRule>
  </conditionalFormatting>
  <conditionalFormatting sqref="Y289:Y291">
    <cfRule type="cellIs" dxfId="1418" priority="4182" operator="equal">
      <formula>"OPORTUNIDADE"</formula>
    </cfRule>
  </conditionalFormatting>
  <conditionalFormatting sqref="Y289:Y291">
    <cfRule type="cellIs" dxfId="1417" priority="4180" operator="equal">
      <formula>"NÃO"</formula>
    </cfRule>
    <cfRule type="cellIs" dxfId="1416" priority="4181" operator="equal">
      <formula>"SIM"</formula>
    </cfRule>
  </conditionalFormatting>
  <conditionalFormatting sqref="Y289:Y291">
    <cfRule type="cellIs" dxfId="1415" priority="4179" operator="equal">
      <formula>"OPORTUNIDADE"</formula>
    </cfRule>
  </conditionalFormatting>
  <conditionalFormatting sqref="Y289:Y291">
    <cfRule type="cellIs" dxfId="1414" priority="4177" operator="equal">
      <formula>"NÃO"</formula>
    </cfRule>
    <cfRule type="cellIs" dxfId="1413" priority="4178" operator="equal">
      <formula>"SIM"</formula>
    </cfRule>
  </conditionalFormatting>
  <conditionalFormatting sqref="Y289:Y291">
    <cfRule type="cellIs" dxfId="1412" priority="4176" operator="equal">
      <formula>"OPORTUNIDADE"</formula>
    </cfRule>
  </conditionalFormatting>
  <conditionalFormatting sqref="Y289:Y291">
    <cfRule type="cellIs" dxfId="1411" priority="4174" operator="equal">
      <formula>"NÃO"</formula>
    </cfRule>
    <cfRule type="cellIs" dxfId="1410" priority="4175" operator="equal">
      <formula>"SIM"</formula>
    </cfRule>
  </conditionalFormatting>
  <conditionalFormatting sqref="Y289:Y291">
    <cfRule type="cellIs" dxfId="1409" priority="4173" operator="equal">
      <formula>"OPORTUNIDADE"</formula>
    </cfRule>
  </conditionalFormatting>
  <conditionalFormatting sqref="Y289:Y291">
    <cfRule type="cellIs" dxfId="1408" priority="4171" operator="equal">
      <formula>"NÃO"</formula>
    </cfRule>
    <cfRule type="cellIs" dxfId="1407" priority="4172" operator="equal">
      <formula>"SIM"</formula>
    </cfRule>
  </conditionalFormatting>
  <conditionalFormatting sqref="Y289:Y291">
    <cfRule type="cellIs" dxfId="1406" priority="4170" operator="equal">
      <formula>"OPORTUNIDADE"</formula>
    </cfRule>
  </conditionalFormatting>
  <conditionalFormatting sqref="Y289:Y291">
    <cfRule type="cellIs" dxfId="1405" priority="4168" operator="equal">
      <formula>"NÃO"</formula>
    </cfRule>
    <cfRule type="cellIs" dxfId="1404" priority="4169" operator="equal">
      <formula>"SIM"</formula>
    </cfRule>
  </conditionalFormatting>
  <conditionalFormatting sqref="Y289:Y291">
    <cfRule type="cellIs" dxfId="1403" priority="4167" operator="equal">
      <formula>"OPORTUNIDADE"</formula>
    </cfRule>
  </conditionalFormatting>
  <conditionalFormatting sqref="Y289:Y291">
    <cfRule type="cellIs" dxfId="1402" priority="4165" operator="equal">
      <formula>"NÃO"</formula>
    </cfRule>
    <cfRule type="cellIs" dxfId="1401" priority="4166" operator="equal">
      <formula>"SIM"</formula>
    </cfRule>
  </conditionalFormatting>
  <conditionalFormatting sqref="Y289:Y291">
    <cfRule type="cellIs" dxfId="1400" priority="4164" operator="equal">
      <formula>"OPORTUNIDADE"</formula>
    </cfRule>
  </conditionalFormatting>
  <conditionalFormatting sqref="Y289:Y291">
    <cfRule type="cellIs" dxfId="1399" priority="4162" operator="equal">
      <formula>"NÃO"</formula>
    </cfRule>
    <cfRule type="cellIs" dxfId="1398" priority="4163" operator="equal">
      <formula>"SIM"</formula>
    </cfRule>
  </conditionalFormatting>
  <conditionalFormatting sqref="Y289:Y291">
    <cfRule type="cellIs" dxfId="1397" priority="4161" operator="equal">
      <formula>"OPORTUNIDADE"</formula>
    </cfRule>
  </conditionalFormatting>
  <conditionalFormatting sqref="Y289:Y291">
    <cfRule type="cellIs" dxfId="1396" priority="4159" operator="equal">
      <formula>"NÃO"</formula>
    </cfRule>
    <cfRule type="cellIs" dxfId="1395" priority="4160" operator="equal">
      <formula>"SIM"</formula>
    </cfRule>
  </conditionalFormatting>
  <conditionalFormatting sqref="Y289:Y291">
    <cfRule type="cellIs" dxfId="1394" priority="4158" operator="equal">
      <formula>"OPORTUNIDADE"</formula>
    </cfRule>
  </conditionalFormatting>
  <conditionalFormatting sqref="Y289:Y291">
    <cfRule type="cellIs" dxfId="1393" priority="4156" operator="equal">
      <formula>"NÃO"</formula>
    </cfRule>
    <cfRule type="cellIs" dxfId="1392" priority="4157" operator="equal">
      <formula>"SIM"</formula>
    </cfRule>
  </conditionalFormatting>
  <conditionalFormatting sqref="Y289:Y291">
    <cfRule type="cellIs" dxfId="1391" priority="4155" operator="equal">
      <formula>"OPORTUNIDADE"</formula>
    </cfRule>
  </conditionalFormatting>
  <conditionalFormatting sqref="Y289:Y291">
    <cfRule type="cellIs" dxfId="1390" priority="4153" operator="equal">
      <formula>"NÃO"</formula>
    </cfRule>
    <cfRule type="cellIs" dxfId="1389" priority="4154" operator="equal">
      <formula>"SIM"</formula>
    </cfRule>
  </conditionalFormatting>
  <conditionalFormatting sqref="Y289:Y291">
    <cfRule type="cellIs" dxfId="1388" priority="4152" operator="equal">
      <formula>"OPORTUNIDADE"</formula>
    </cfRule>
  </conditionalFormatting>
  <conditionalFormatting sqref="Y289:Y291">
    <cfRule type="cellIs" dxfId="1387" priority="4150" operator="equal">
      <formula>"NÃO"</formula>
    </cfRule>
    <cfRule type="cellIs" dxfId="1386" priority="4151" operator="equal">
      <formula>"SIM"</formula>
    </cfRule>
  </conditionalFormatting>
  <conditionalFormatting sqref="Y289:Y291">
    <cfRule type="cellIs" dxfId="1385" priority="4149" operator="equal">
      <formula>"OPORTUNIDADE"</formula>
    </cfRule>
  </conditionalFormatting>
  <conditionalFormatting sqref="Y289:Y291">
    <cfRule type="cellIs" dxfId="1384" priority="4147" operator="equal">
      <formula>"NÃO"</formula>
    </cfRule>
    <cfRule type="cellIs" dxfId="1383" priority="4148" operator="equal">
      <formula>"SIM"</formula>
    </cfRule>
  </conditionalFormatting>
  <conditionalFormatting sqref="Y289:Y291">
    <cfRule type="cellIs" dxfId="1382" priority="4146" operator="equal">
      <formula>"OPORTUNIDADE"</formula>
    </cfRule>
  </conditionalFormatting>
  <conditionalFormatting sqref="Y289:Y291">
    <cfRule type="cellIs" dxfId="1381" priority="4144" operator="equal">
      <formula>"NÃO"</formula>
    </cfRule>
    <cfRule type="cellIs" dxfId="1380" priority="4145" operator="equal">
      <formula>"SIM"</formula>
    </cfRule>
  </conditionalFormatting>
  <conditionalFormatting sqref="Y289:Y291">
    <cfRule type="cellIs" dxfId="1379" priority="4143" operator="equal">
      <formula>"OPORTUNIDADE"</formula>
    </cfRule>
  </conditionalFormatting>
  <conditionalFormatting sqref="Y289:Y291">
    <cfRule type="cellIs" dxfId="1378" priority="4141" operator="equal">
      <formula>"NÃO"</formula>
    </cfRule>
    <cfRule type="cellIs" dxfId="1377" priority="4142" operator="equal">
      <formula>"SIM"</formula>
    </cfRule>
  </conditionalFormatting>
  <conditionalFormatting sqref="Y289:Y291">
    <cfRule type="cellIs" dxfId="1376" priority="4140" operator="equal">
      <formula>"OPORTUNIDADE"</formula>
    </cfRule>
  </conditionalFormatting>
  <conditionalFormatting sqref="Y289:Y291">
    <cfRule type="cellIs" dxfId="1375" priority="4138" operator="equal">
      <formula>"NÃO"</formula>
    </cfRule>
    <cfRule type="cellIs" dxfId="1374" priority="4139" operator="equal">
      <formula>"SIM"</formula>
    </cfRule>
  </conditionalFormatting>
  <conditionalFormatting sqref="Y289:Y291">
    <cfRule type="cellIs" dxfId="1373" priority="4137" operator="equal">
      <formula>"OPORTUNIDADE"</formula>
    </cfRule>
  </conditionalFormatting>
  <conditionalFormatting sqref="Y289:Y291">
    <cfRule type="cellIs" dxfId="1372" priority="4135" operator="equal">
      <formula>"NÃO"</formula>
    </cfRule>
    <cfRule type="cellIs" dxfId="1371" priority="4136" operator="equal">
      <formula>"SIM"</formula>
    </cfRule>
  </conditionalFormatting>
  <conditionalFormatting sqref="Y289:Y291">
    <cfRule type="cellIs" dxfId="1370" priority="4134" operator="equal">
      <formula>"OPORTUNIDADE"</formula>
    </cfRule>
  </conditionalFormatting>
  <conditionalFormatting sqref="Y289:Y291">
    <cfRule type="cellIs" dxfId="1369" priority="4132" operator="equal">
      <formula>"NÃO"</formula>
    </cfRule>
    <cfRule type="cellIs" dxfId="1368" priority="4133" operator="equal">
      <formula>"SIM"</formula>
    </cfRule>
  </conditionalFormatting>
  <conditionalFormatting sqref="Y289:Y291">
    <cfRule type="cellIs" dxfId="1367" priority="4131" operator="equal">
      <formula>"OPORTUNIDADE"</formula>
    </cfRule>
  </conditionalFormatting>
  <conditionalFormatting sqref="Y289:Y291">
    <cfRule type="cellIs" dxfId="1366" priority="4129" operator="equal">
      <formula>"NÃO"</formula>
    </cfRule>
    <cfRule type="cellIs" dxfId="1365" priority="4130" operator="equal">
      <formula>"SIM"</formula>
    </cfRule>
  </conditionalFormatting>
  <conditionalFormatting sqref="Y289:Y291">
    <cfRule type="cellIs" dxfId="1364" priority="4128" operator="equal">
      <formula>"OPORTUNIDADE"</formula>
    </cfRule>
  </conditionalFormatting>
  <conditionalFormatting sqref="Y289:Y291">
    <cfRule type="cellIs" dxfId="1363" priority="4126" operator="equal">
      <formula>"NÃO"</formula>
    </cfRule>
    <cfRule type="cellIs" dxfId="1362" priority="4127" operator="equal">
      <formula>"SIM"</formula>
    </cfRule>
  </conditionalFormatting>
  <conditionalFormatting sqref="Y289:Y291">
    <cfRule type="cellIs" dxfId="1361" priority="4125" operator="equal">
      <formula>"OPORTUNIDADE"</formula>
    </cfRule>
  </conditionalFormatting>
  <conditionalFormatting sqref="Y289:Y291">
    <cfRule type="cellIs" dxfId="1360" priority="4123" operator="equal">
      <formula>"NÃO"</formula>
    </cfRule>
    <cfRule type="cellIs" dxfId="1359" priority="4124" operator="equal">
      <formula>"SIM"</formula>
    </cfRule>
  </conditionalFormatting>
  <conditionalFormatting sqref="Y289:Y291">
    <cfRule type="cellIs" dxfId="1358" priority="4122" operator="equal">
      <formula>"OPORTUNIDADE"</formula>
    </cfRule>
  </conditionalFormatting>
  <conditionalFormatting sqref="Y289:Y291">
    <cfRule type="cellIs" dxfId="1357" priority="4120" operator="equal">
      <formula>"NÃO"</formula>
    </cfRule>
    <cfRule type="cellIs" dxfId="1356" priority="4121" operator="equal">
      <formula>"SIM"</formula>
    </cfRule>
  </conditionalFormatting>
  <conditionalFormatting sqref="Y289:Y291">
    <cfRule type="cellIs" dxfId="1355" priority="4119" operator="equal">
      <formula>"OPORTUNIDADE"</formula>
    </cfRule>
  </conditionalFormatting>
  <conditionalFormatting sqref="Y289:Y291">
    <cfRule type="cellIs" dxfId="1354" priority="4117" operator="equal">
      <formula>"NÃO"</formula>
    </cfRule>
    <cfRule type="cellIs" dxfId="1353" priority="4118" operator="equal">
      <formula>"SIM"</formula>
    </cfRule>
  </conditionalFormatting>
  <conditionalFormatting sqref="Y289:Y291">
    <cfRule type="cellIs" dxfId="1352" priority="4116" operator="equal">
      <formula>"OPORTUNIDADE"</formula>
    </cfRule>
  </conditionalFormatting>
  <conditionalFormatting sqref="Y289:Y291">
    <cfRule type="cellIs" dxfId="1351" priority="4114" operator="equal">
      <formula>"NÃO"</formula>
    </cfRule>
    <cfRule type="cellIs" dxfId="1350" priority="4115" operator="equal">
      <formula>"SIM"</formula>
    </cfRule>
  </conditionalFormatting>
  <conditionalFormatting sqref="Y289:Y291">
    <cfRule type="cellIs" dxfId="1349" priority="4113" operator="equal">
      <formula>"OPORTUNIDADE"</formula>
    </cfRule>
  </conditionalFormatting>
  <conditionalFormatting sqref="Y289:Y291">
    <cfRule type="cellIs" dxfId="1348" priority="4111" operator="equal">
      <formula>"NÃO"</formula>
    </cfRule>
    <cfRule type="cellIs" dxfId="1347" priority="4112" operator="equal">
      <formula>"SIM"</formula>
    </cfRule>
  </conditionalFormatting>
  <conditionalFormatting sqref="Y289:Y291">
    <cfRule type="cellIs" dxfId="1346" priority="4110" operator="equal">
      <formula>"OPORTUNIDADE"</formula>
    </cfRule>
  </conditionalFormatting>
  <conditionalFormatting sqref="Y289:Y291">
    <cfRule type="cellIs" dxfId="1345" priority="4108" operator="equal">
      <formula>"NÃO"</formula>
    </cfRule>
    <cfRule type="cellIs" dxfId="1344" priority="4109" operator="equal">
      <formula>"SIM"</formula>
    </cfRule>
  </conditionalFormatting>
  <conditionalFormatting sqref="Y289:Y291">
    <cfRule type="cellIs" dxfId="1343" priority="4107" operator="equal">
      <formula>"OPORTUNIDADE"</formula>
    </cfRule>
  </conditionalFormatting>
  <conditionalFormatting sqref="Y289:Y291">
    <cfRule type="cellIs" dxfId="1342" priority="4105" operator="equal">
      <formula>"NÃO"</formula>
    </cfRule>
    <cfRule type="cellIs" dxfId="1341" priority="4106" operator="equal">
      <formula>"SIM"</formula>
    </cfRule>
  </conditionalFormatting>
  <conditionalFormatting sqref="Y289:Y291">
    <cfRule type="cellIs" dxfId="1340" priority="4104" operator="equal">
      <formula>"OPORTUNIDADE"</formula>
    </cfRule>
  </conditionalFormatting>
  <conditionalFormatting sqref="Y289:Y291">
    <cfRule type="cellIs" dxfId="1339" priority="4102" operator="equal">
      <formula>"NÃO"</formula>
    </cfRule>
    <cfRule type="cellIs" dxfId="1338" priority="4103" operator="equal">
      <formula>"SIM"</formula>
    </cfRule>
  </conditionalFormatting>
  <conditionalFormatting sqref="Y289:Y291">
    <cfRule type="cellIs" dxfId="1337" priority="4101" operator="equal">
      <formula>"OPORTUNIDADE"</formula>
    </cfRule>
  </conditionalFormatting>
  <conditionalFormatting sqref="Y289:Y291">
    <cfRule type="cellIs" dxfId="1336" priority="4099" operator="equal">
      <formula>"NÃO"</formula>
    </cfRule>
    <cfRule type="cellIs" dxfId="1335" priority="4100" operator="equal">
      <formula>"SIM"</formula>
    </cfRule>
  </conditionalFormatting>
  <conditionalFormatting sqref="Y289:Y291">
    <cfRule type="cellIs" dxfId="1334" priority="4098" operator="equal">
      <formula>"OPORTUNIDADE"</formula>
    </cfRule>
  </conditionalFormatting>
  <conditionalFormatting sqref="Y289:Y291">
    <cfRule type="cellIs" dxfId="1333" priority="4096" operator="equal">
      <formula>"NÃO"</formula>
    </cfRule>
    <cfRule type="cellIs" dxfId="1332" priority="4097" operator="equal">
      <formula>"SIM"</formula>
    </cfRule>
  </conditionalFormatting>
  <conditionalFormatting sqref="Y289:Y291">
    <cfRule type="cellIs" dxfId="1331" priority="4095" operator="equal">
      <formula>"OPORTUNIDADE"</formula>
    </cfRule>
  </conditionalFormatting>
  <conditionalFormatting sqref="Y289:Y291">
    <cfRule type="cellIs" dxfId="1330" priority="4093" operator="equal">
      <formula>"NÃO"</formula>
    </cfRule>
    <cfRule type="cellIs" dxfId="1329" priority="4094" operator="equal">
      <formula>"SIM"</formula>
    </cfRule>
  </conditionalFormatting>
  <conditionalFormatting sqref="Y289:Y291">
    <cfRule type="cellIs" dxfId="1328" priority="4092" operator="equal">
      <formula>"OPORTUNIDADE"</formula>
    </cfRule>
  </conditionalFormatting>
  <conditionalFormatting sqref="Y289:Y291">
    <cfRule type="cellIs" dxfId="1327" priority="4090" operator="equal">
      <formula>"NÃO"</formula>
    </cfRule>
    <cfRule type="cellIs" dxfId="1326" priority="4091" operator="equal">
      <formula>"SIM"</formula>
    </cfRule>
  </conditionalFormatting>
  <conditionalFormatting sqref="Y289:Y291">
    <cfRule type="cellIs" dxfId="1325" priority="4089" operator="equal">
      <formula>"OPORTUNIDADE"</formula>
    </cfRule>
  </conditionalFormatting>
  <conditionalFormatting sqref="Y289:Y291">
    <cfRule type="cellIs" dxfId="1324" priority="4087" operator="equal">
      <formula>"NÃO"</formula>
    </cfRule>
    <cfRule type="cellIs" dxfId="1323" priority="4088" operator="equal">
      <formula>"SIM"</formula>
    </cfRule>
  </conditionalFormatting>
  <conditionalFormatting sqref="Y289:Y291">
    <cfRule type="cellIs" dxfId="1322" priority="4086" operator="equal">
      <formula>"OPORTUNIDADE"</formula>
    </cfRule>
  </conditionalFormatting>
  <conditionalFormatting sqref="Y289:Y291">
    <cfRule type="cellIs" dxfId="1321" priority="4084" operator="equal">
      <formula>"NÃO"</formula>
    </cfRule>
    <cfRule type="cellIs" dxfId="1320" priority="4085" operator="equal">
      <formula>"SIM"</formula>
    </cfRule>
  </conditionalFormatting>
  <conditionalFormatting sqref="Y289:Y291">
    <cfRule type="cellIs" dxfId="1319" priority="4083" operator="equal">
      <formula>"OPORTUNIDADE"</formula>
    </cfRule>
  </conditionalFormatting>
  <conditionalFormatting sqref="Y289:Y291">
    <cfRule type="cellIs" dxfId="1318" priority="4081" operator="equal">
      <formula>"NÃO"</formula>
    </cfRule>
    <cfRule type="cellIs" dxfId="1317" priority="4082" operator="equal">
      <formula>"SIM"</formula>
    </cfRule>
  </conditionalFormatting>
  <conditionalFormatting sqref="Y289:Y291">
    <cfRule type="cellIs" dxfId="1316" priority="4080" operator="equal">
      <formula>"OPORTUNIDADE"</formula>
    </cfRule>
  </conditionalFormatting>
  <conditionalFormatting sqref="Y289:Y291">
    <cfRule type="cellIs" dxfId="1315" priority="4078" operator="equal">
      <formula>"NÃO"</formula>
    </cfRule>
    <cfRule type="cellIs" dxfId="1314" priority="4079" operator="equal">
      <formula>"SIM"</formula>
    </cfRule>
  </conditionalFormatting>
  <conditionalFormatting sqref="Y289:Y291">
    <cfRule type="cellIs" dxfId="1313" priority="4077" operator="equal">
      <formula>"OPORTUNIDADE"</formula>
    </cfRule>
  </conditionalFormatting>
  <conditionalFormatting sqref="Y289:Y291">
    <cfRule type="cellIs" dxfId="1312" priority="4075" operator="equal">
      <formula>"NÃO"</formula>
    </cfRule>
    <cfRule type="cellIs" dxfId="1311" priority="4076" operator="equal">
      <formula>"SIM"</formula>
    </cfRule>
  </conditionalFormatting>
  <conditionalFormatting sqref="Y289:Y291">
    <cfRule type="cellIs" dxfId="1310" priority="4074" operator="equal">
      <formula>"OPORTUNIDADE"</formula>
    </cfRule>
  </conditionalFormatting>
  <conditionalFormatting sqref="Y289:Y291">
    <cfRule type="cellIs" dxfId="1309" priority="4072" operator="equal">
      <formula>"NÃO"</formula>
    </cfRule>
    <cfRule type="cellIs" dxfId="1308" priority="4073" operator="equal">
      <formula>"SIM"</formula>
    </cfRule>
  </conditionalFormatting>
  <conditionalFormatting sqref="Y289:Y291">
    <cfRule type="cellIs" dxfId="1307" priority="4071" operator="equal">
      <formula>"OPORTUNIDADE"</formula>
    </cfRule>
  </conditionalFormatting>
  <conditionalFormatting sqref="Y289:Y291">
    <cfRule type="cellIs" dxfId="1306" priority="4069" operator="equal">
      <formula>"NÃO"</formula>
    </cfRule>
    <cfRule type="cellIs" dxfId="1305" priority="4070" operator="equal">
      <formula>"SIM"</formula>
    </cfRule>
  </conditionalFormatting>
  <conditionalFormatting sqref="Y289:Y291">
    <cfRule type="cellIs" dxfId="1304" priority="4068" operator="equal">
      <formula>"OPORTUNIDADE"</formula>
    </cfRule>
  </conditionalFormatting>
  <conditionalFormatting sqref="Y289:Y291">
    <cfRule type="cellIs" dxfId="1303" priority="4066" operator="equal">
      <formula>"NÃO"</formula>
    </cfRule>
    <cfRule type="cellIs" dxfId="1302" priority="4067" operator="equal">
      <formula>"SIM"</formula>
    </cfRule>
  </conditionalFormatting>
  <conditionalFormatting sqref="Y289:Y291">
    <cfRule type="cellIs" dxfId="1301" priority="4065" operator="equal">
      <formula>"OPORTUNIDADE"</formula>
    </cfRule>
  </conditionalFormatting>
  <conditionalFormatting sqref="Y289:Y291">
    <cfRule type="cellIs" dxfId="1300" priority="4063" operator="equal">
      <formula>"NÃO"</formula>
    </cfRule>
    <cfRule type="cellIs" dxfId="1299" priority="4064" operator="equal">
      <formula>"SIM"</formula>
    </cfRule>
  </conditionalFormatting>
  <conditionalFormatting sqref="Y289:Y291">
    <cfRule type="cellIs" dxfId="1298" priority="4062" operator="equal">
      <formula>"OPORTUNIDADE"</formula>
    </cfRule>
  </conditionalFormatting>
  <conditionalFormatting sqref="Y289:Y291">
    <cfRule type="cellIs" dxfId="1297" priority="4060" operator="equal">
      <formula>"NÃO"</formula>
    </cfRule>
    <cfRule type="cellIs" dxfId="1296" priority="4061" operator="equal">
      <formula>"SIM"</formula>
    </cfRule>
  </conditionalFormatting>
  <conditionalFormatting sqref="Y289:Y291">
    <cfRule type="cellIs" dxfId="1295" priority="4059" operator="equal">
      <formula>"OPORTUNIDADE"</formula>
    </cfRule>
  </conditionalFormatting>
  <conditionalFormatting sqref="Y289:Y291">
    <cfRule type="cellIs" dxfId="1294" priority="4057" operator="equal">
      <formula>"NÃO"</formula>
    </cfRule>
    <cfRule type="cellIs" dxfId="1293" priority="4058" operator="equal">
      <formula>"SIM"</formula>
    </cfRule>
  </conditionalFormatting>
  <conditionalFormatting sqref="Y289:Y291">
    <cfRule type="cellIs" dxfId="1292" priority="4056" operator="equal">
      <formula>"OPORTUNIDADE"</formula>
    </cfRule>
  </conditionalFormatting>
  <conditionalFormatting sqref="Y289:Y291">
    <cfRule type="cellIs" dxfId="1291" priority="4054" operator="equal">
      <formula>"NÃO"</formula>
    </cfRule>
    <cfRule type="cellIs" dxfId="1290" priority="4055" operator="equal">
      <formula>"SIM"</formula>
    </cfRule>
  </conditionalFormatting>
  <conditionalFormatting sqref="Y289:Y291">
    <cfRule type="cellIs" dxfId="1289" priority="4053" operator="equal">
      <formula>"OPORTUNIDADE"</formula>
    </cfRule>
  </conditionalFormatting>
  <conditionalFormatting sqref="Y289:Y291">
    <cfRule type="cellIs" dxfId="1288" priority="4051" operator="equal">
      <formula>"NÃO"</formula>
    </cfRule>
    <cfRule type="cellIs" dxfId="1287" priority="4052" operator="equal">
      <formula>"SIM"</formula>
    </cfRule>
  </conditionalFormatting>
  <conditionalFormatting sqref="Y289:Y291">
    <cfRule type="cellIs" dxfId="1286" priority="4050" operator="equal">
      <formula>"OPORTUNIDADE"</formula>
    </cfRule>
  </conditionalFormatting>
  <conditionalFormatting sqref="Y289:Y291">
    <cfRule type="cellIs" dxfId="1285" priority="4048" operator="equal">
      <formula>"NÃO"</formula>
    </cfRule>
    <cfRule type="cellIs" dxfId="1284" priority="4049" operator="equal">
      <formula>"SIM"</formula>
    </cfRule>
  </conditionalFormatting>
  <conditionalFormatting sqref="Y289:Y291">
    <cfRule type="cellIs" dxfId="1283" priority="4047" operator="equal">
      <formula>"OPORTUNIDADE"</formula>
    </cfRule>
  </conditionalFormatting>
  <conditionalFormatting sqref="Y289:Y291">
    <cfRule type="cellIs" dxfId="1282" priority="4045" operator="equal">
      <formula>"NÃO"</formula>
    </cfRule>
    <cfRule type="cellIs" dxfId="1281" priority="4046" operator="equal">
      <formula>"SIM"</formula>
    </cfRule>
  </conditionalFormatting>
  <conditionalFormatting sqref="Y289:Y291">
    <cfRule type="cellIs" dxfId="1280" priority="4044" operator="equal">
      <formula>"OPORTUNIDADE"</formula>
    </cfRule>
  </conditionalFormatting>
  <conditionalFormatting sqref="Y289:Y291">
    <cfRule type="cellIs" dxfId="1279" priority="4042" operator="equal">
      <formula>"NÃO"</formula>
    </cfRule>
    <cfRule type="cellIs" dxfId="1278" priority="4043" operator="equal">
      <formula>"SIM"</formula>
    </cfRule>
  </conditionalFormatting>
  <conditionalFormatting sqref="Y289:Y291">
    <cfRule type="cellIs" dxfId="1277" priority="4041" operator="equal">
      <formula>"OPORTUNIDADE"</formula>
    </cfRule>
  </conditionalFormatting>
  <conditionalFormatting sqref="Y289:Y291">
    <cfRule type="cellIs" dxfId="1276" priority="4039" operator="equal">
      <formula>"NÃO"</formula>
    </cfRule>
    <cfRule type="cellIs" dxfId="1275" priority="4040" operator="equal">
      <formula>"SIM"</formula>
    </cfRule>
  </conditionalFormatting>
  <conditionalFormatting sqref="Y289:Y291">
    <cfRule type="cellIs" dxfId="1274" priority="4038" operator="equal">
      <formula>"OPORTUNIDADE"</formula>
    </cfRule>
  </conditionalFormatting>
  <conditionalFormatting sqref="Y289:Y291">
    <cfRule type="cellIs" dxfId="1273" priority="4036" operator="equal">
      <formula>"NÃO"</formula>
    </cfRule>
    <cfRule type="cellIs" dxfId="1272" priority="4037" operator="equal">
      <formula>"SIM"</formula>
    </cfRule>
  </conditionalFormatting>
  <conditionalFormatting sqref="Y289:Y291">
    <cfRule type="cellIs" dxfId="1271" priority="4035" operator="equal">
      <formula>"OPORTUNIDADE"</formula>
    </cfRule>
  </conditionalFormatting>
  <conditionalFormatting sqref="Y289:Y291">
    <cfRule type="cellIs" dxfId="1270" priority="4033" operator="equal">
      <formula>"NÃO"</formula>
    </cfRule>
    <cfRule type="cellIs" dxfId="1269" priority="4034" operator="equal">
      <formula>"SIM"</formula>
    </cfRule>
  </conditionalFormatting>
  <conditionalFormatting sqref="Y289:Y291">
    <cfRule type="cellIs" dxfId="1268" priority="4032" operator="equal">
      <formula>"OPORTUNIDADE"</formula>
    </cfRule>
  </conditionalFormatting>
  <conditionalFormatting sqref="Y289:Y291">
    <cfRule type="cellIs" dxfId="1267" priority="4030" operator="equal">
      <formula>"NÃO"</formula>
    </cfRule>
    <cfRule type="cellIs" dxfId="1266" priority="4031" operator="equal">
      <formula>"SIM"</formula>
    </cfRule>
  </conditionalFormatting>
  <conditionalFormatting sqref="Y289:Y291">
    <cfRule type="cellIs" dxfId="1265" priority="4029" operator="equal">
      <formula>"OPORTUNIDADE"</formula>
    </cfRule>
  </conditionalFormatting>
  <conditionalFormatting sqref="Y289:Y291">
    <cfRule type="cellIs" dxfId="1264" priority="4027" operator="equal">
      <formula>"NÃO"</formula>
    </cfRule>
    <cfRule type="cellIs" dxfId="1263" priority="4028" operator="equal">
      <formula>"SIM"</formula>
    </cfRule>
  </conditionalFormatting>
  <conditionalFormatting sqref="Y289:Y291">
    <cfRule type="cellIs" dxfId="1262" priority="4026" operator="equal">
      <formula>"OPORTUNIDADE"</formula>
    </cfRule>
  </conditionalFormatting>
  <conditionalFormatting sqref="Y289:Y291">
    <cfRule type="cellIs" dxfId="1261" priority="4024" operator="equal">
      <formula>"NÃO"</formula>
    </cfRule>
    <cfRule type="cellIs" dxfId="1260" priority="4025" operator="equal">
      <formula>"SIM"</formula>
    </cfRule>
  </conditionalFormatting>
  <conditionalFormatting sqref="Y289:Y291">
    <cfRule type="cellIs" dxfId="1259" priority="4023" operator="equal">
      <formula>"OPORTUNIDADE"</formula>
    </cfRule>
  </conditionalFormatting>
  <conditionalFormatting sqref="Y289:Y291">
    <cfRule type="cellIs" dxfId="1258" priority="4021" operator="equal">
      <formula>"NÃO"</formula>
    </cfRule>
    <cfRule type="cellIs" dxfId="1257" priority="4022" operator="equal">
      <formula>"SIM"</formula>
    </cfRule>
  </conditionalFormatting>
  <conditionalFormatting sqref="Y289:Y291">
    <cfRule type="cellIs" dxfId="1256" priority="4020" operator="equal">
      <formula>"OPORTUNIDADE"</formula>
    </cfRule>
  </conditionalFormatting>
  <conditionalFormatting sqref="Y289:Y291">
    <cfRule type="cellIs" dxfId="1255" priority="4018" operator="equal">
      <formula>"NÃO"</formula>
    </cfRule>
    <cfRule type="cellIs" dxfId="1254" priority="4019" operator="equal">
      <formula>"SIM"</formula>
    </cfRule>
  </conditionalFormatting>
  <conditionalFormatting sqref="Y289:Y291">
    <cfRule type="cellIs" dxfId="1253" priority="4017" operator="equal">
      <formula>"OPORTUNIDADE"</formula>
    </cfRule>
  </conditionalFormatting>
  <conditionalFormatting sqref="Y289:Y291">
    <cfRule type="cellIs" dxfId="1252" priority="4015" operator="equal">
      <formula>"NÃO"</formula>
    </cfRule>
    <cfRule type="cellIs" dxfId="1251" priority="4016" operator="equal">
      <formula>"SIM"</formula>
    </cfRule>
  </conditionalFormatting>
  <conditionalFormatting sqref="Y289:Y291">
    <cfRule type="cellIs" dxfId="1250" priority="4014" operator="equal">
      <formula>"OPORTUNIDADE"</formula>
    </cfRule>
  </conditionalFormatting>
  <conditionalFormatting sqref="Y289:Y291">
    <cfRule type="cellIs" dxfId="1249" priority="4012" operator="equal">
      <formula>"NÃO"</formula>
    </cfRule>
    <cfRule type="cellIs" dxfId="1248" priority="4013" operator="equal">
      <formula>"SIM"</formula>
    </cfRule>
  </conditionalFormatting>
  <conditionalFormatting sqref="Y289:Y291">
    <cfRule type="cellIs" dxfId="1247" priority="4011" operator="equal">
      <formula>"OPORTUNIDADE"</formula>
    </cfRule>
  </conditionalFormatting>
  <conditionalFormatting sqref="Y289:Y291">
    <cfRule type="cellIs" dxfId="1246" priority="4009" operator="equal">
      <formula>"NÃO"</formula>
    </cfRule>
    <cfRule type="cellIs" dxfId="1245" priority="4010" operator="equal">
      <formula>"SIM"</formula>
    </cfRule>
  </conditionalFormatting>
  <conditionalFormatting sqref="Y289:Y291">
    <cfRule type="cellIs" dxfId="1244" priority="4008" operator="equal">
      <formula>"OPORTUNIDADE"</formula>
    </cfRule>
  </conditionalFormatting>
  <conditionalFormatting sqref="Y289:Y291">
    <cfRule type="cellIs" dxfId="1243" priority="4006" operator="equal">
      <formula>"NÃO"</formula>
    </cfRule>
    <cfRule type="cellIs" dxfId="1242" priority="4007" operator="equal">
      <formula>"SIM"</formula>
    </cfRule>
  </conditionalFormatting>
  <conditionalFormatting sqref="Y289:Y291">
    <cfRule type="cellIs" dxfId="1241" priority="4005" operator="equal">
      <formula>"OPORTUNIDADE"</formula>
    </cfRule>
  </conditionalFormatting>
  <conditionalFormatting sqref="Y289:Y291">
    <cfRule type="cellIs" dxfId="1240" priority="4003" operator="equal">
      <formula>"NÃO"</formula>
    </cfRule>
    <cfRule type="cellIs" dxfId="1239" priority="4004" operator="equal">
      <formula>"SIM"</formula>
    </cfRule>
  </conditionalFormatting>
  <conditionalFormatting sqref="Y289:Y291">
    <cfRule type="cellIs" dxfId="1238" priority="4002" operator="equal">
      <formula>"OPORTUNIDADE"</formula>
    </cfRule>
  </conditionalFormatting>
  <conditionalFormatting sqref="Y289:Y291">
    <cfRule type="cellIs" dxfId="1237" priority="4000" operator="equal">
      <formula>"NÃO"</formula>
    </cfRule>
    <cfRule type="cellIs" dxfId="1236" priority="4001" operator="equal">
      <formula>"SIM"</formula>
    </cfRule>
  </conditionalFormatting>
  <conditionalFormatting sqref="Y289:Y291">
    <cfRule type="cellIs" dxfId="1235" priority="3999" operator="equal">
      <formula>"OPORTUNIDADE"</formula>
    </cfRule>
  </conditionalFormatting>
  <conditionalFormatting sqref="Y289:Y291">
    <cfRule type="cellIs" dxfId="1234" priority="3997" operator="equal">
      <formula>"NÃO"</formula>
    </cfRule>
    <cfRule type="cellIs" dxfId="1233" priority="3998" operator="equal">
      <formula>"SIM"</formula>
    </cfRule>
  </conditionalFormatting>
  <conditionalFormatting sqref="Y289:Y291">
    <cfRule type="cellIs" dxfId="1232" priority="3996" operator="equal">
      <formula>"OPORTUNIDADE"</formula>
    </cfRule>
  </conditionalFormatting>
  <conditionalFormatting sqref="Y289:Y291">
    <cfRule type="cellIs" dxfId="1231" priority="3994" operator="equal">
      <formula>"NÃO"</formula>
    </cfRule>
    <cfRule type="cellIs" dxfId="1230" priority="3995" operator="equal">
      <formula>"SIM"</formula>
    </cfRule>
  </conditionalFormatting>
  <conditionalFormatting sqref="Y289:Y291">
    <cfRule type="cellIs" dxfId="1229" priority="3993" operator="equal">
      <formula>"OPORTUNIDADE"</formula>
    </cfRule>
  </conditionalFormatting>
  <conditionalFormatting sqref="Y289:Y291">
    <cfRule type="cellIs" dxfId="1228" priority="3991" operator="equal">
      <formula>"NÃO"</formula>
    </cfRule>
    <cfRule type="cellIs" dxfId="1227" priority="3992" operator="equal">
      <formula>"SIM"</formula>
    </cfRule>
  </conditionalFormatting>
  <conditionalFormatting sqref="Y289:Y291">
    <cfRule type="cellIs" dxfId="1226" priority="3990" operator="equal">
      <formula>"OPORTUNIDADE"</formula>
    </cfRule>
  </conditionalFormatting>
  <conditionalFormatting sqref="Y289:Y291">
    <cfRule type="cellIs" dxfId="1225" priority="3988" operator="equal">
      <formula>"NÃO"</formula>
    </cfRule>
    <cfRule type="cellIs" dxfId="1224" priority="3989" operator="equal">
      <formula>"SIM"</formula>
    </cfRule>
  </conditionalFormatting>
  <conditionalFormatting sqref="Y289:Y291">
    <cfRule type="cellIs" dxfId="1223" priority="3987" operator="equal">
      <formula>"OPORTUNIDADE"</formula>
    </cfRule>
  </conditionalFormatting>
  <conditionalFormatting sqref="Y289:Y291">
    <cfRule type="cellIs" dxfId="1222" priority="3985" operator="equal">
      <formula>"NÃO"</formula>
    </cfRule>
    <cfRule type="cellIs" dxfId="1221" priority="3986" operator="equal">
      <formula>"SIM"</formula>
    </cfRule>
  </conditionalFormatting>
  <conditionalFormatting sqref="Y289:Y291">
    <cfRule type="cellIs" dxfId="1220" priority="3984" operator="equal">
      <formula>"OPORTUNIDADE"</formula>
    </cfRule>
  </conditionalFormatting>
  <conditionalFormatting sqref="Y289:Y291">
    <cfRule type="cellIs" dxfId="1219" priority="3982" operator="equal">
      <formula>"NÃO"</formula>
    </cfRule>
    <cfRule type="cellIs" dxfId="1218" priority="3983" operator="equal">
      <formula>"SIM"</formula>
    </cfRule>
  </conditionalFormatting>
  <conditionalFormatting sqref="Y289:Y291">
    <cfRule type="cellIs" dxfId="1217" priority="3981" operator="equal">
      <formula>"OPORTUNIDADE"</formula>
    </cfRule>
  </conditionalFormatting>
  <conditionalFormatting sqref="Y289:Y291">
    <cfRule type="cellIs" dxfId="1216" priority="3979" operator="equal">
      <formula>"NÃO"</formula>
    </cfRule>
    <cfRule type="cellIs" dxfId="1215" priority="3980" operator="equal">
      <formula>"SIM"</formula>
    </cfRule>
  </conditionalFormatting>
  <conditionalFormatting sqref="Y289:Y291">
    <cfRule type="cellIs" dxfId="1214" priority="3978" operator="equal">
      <formula>"OPORTUNIDADE"</formula>
    </cfRule>
  </conditionalFormatting>
  <conditionalFormatting sqref="Y289:Y291">
    <cfRule type="cellIs" dxfId="1213" priority="3976" operator="equal">
      <formula>"NÃO"</formula>
    </cfRule>
    <cfRule type="cellIs" dxfId="1212" priority="3977" operator="equal">
      <formula>"SIM"</formula>
    </cfRule>
  </conditionalFormatting>
  <conditionalFormatting sqref="Y289:Y291">
    <cfRule type="cellIs" dxfId="1211" priority="3975" operator="equal">
      <formula>"OPORTUNIDADE"</formula>
    </cfRule>
  </conditionalFormatting>
  <conditionalFormatting sqref="Y289:Y291">
    <cfRule type="cellIs" dxfId="1210" priority="3973" operator="equal">
      <formula>"NÃO"</formula>
    </cfRule>
    <cfRule type="cellIs" dxfId="1209" priority="3974" operator="equal">
      <formula>"SIM"</formula>
    </cfRule>
  </conditionalFormatting>
  <conditionalFormatting sqref="Y289:Y291">
    <cfRule type="cellIs" dxfId="1208" priority="3972" operator="equal">
      <formula>"OPORTUNIDADE"</formula>
    </cfRule>
  </conditionalFormatting>
  <conditionalFormatting sqref="Y289:Y291">
    <cfRule type="cellIs" dxfId="1207" priority="3970" operator="equal">
      <formula>"NÃO"</formula>
    </cfRule>
    <cfRule type="cellIs" dxfId="1206" priority="3971" operator="equal">
      <formula>"SIM"</formula>
    </cfRule>
  </conditionalFormatting>
  <conditionalFormatting sqref="Y289:Y291">
    <cfRule type="cellIs" dxfId="1205" priority="3969" operator="equal">
      <formula>"OPORTUNIDADE"</formula>
    </cfRule>
  </conditionalFormatting>
  <conditionalFormatting sqref="Y289:Y291">
    <cfRule type="cellIs" dxfId="1204" priority="3967" operator="equal">
      <formula>"NÃO"</formula>
    </cfRule>
    <cfRule type="cellIs" dxfId="1203" priority="3968" operator="equal">
      <formula>"SIM"</formula>
    </cfRule>
  </conditionalFormatting>
  <conditionalFormatting sqref="Y289:Y291">
    <cfRule type="cellIs" dxfId="1202" priority="3966" operator="equal">
      <formula>"OPORTUNIDADE"</formula>
    </cfRule>
  </conditionalFormatting>
  <conditionalFormatting sqref="Y289:Y291">
    <cfRule type="cellIs" dxfId="1201" priority="3964" operator="equal">
      <formula>"NÃO"</formula>
    </cfRule>
    <cfRule type="cellIs" dxfId="1200" priority="3965" operator="equal">
      <formula>"SIM"</formula>
    </cfRule>
  </conditionalFormatting>
  <conditionalFormatting sqref="Y289:Y291">
    <cfRule type="cellIs" dxfId="1199" priority="3963" operator="equal">
      <formula>"OPORTUNIDADE"</formula>
    </cfRule>
  </conditionalFormatting>
  <conditionalFormatting sqref="Y289:Y291">
    <cfRule type="cellIs" dxfId="1198" priority="3961" operator="equal">
      <formula>"NÃO"</formula>
    </cfRule>
    <cfRule type="cellIs" dxfId="1197" priority="3962" operator="equal">
      <formula>"SIM"</formula>
    </cfRule>
  </conditionalFormatting>
  <conditionalFormatting sqref="Y289:Y291">
    <cfRule type="cellIs" dxfId="1196" priority="3960" operator="equal">
      <formula>"OPORTUNIDADE"</formula>
    </cfRule>
  </conditionalFormatting>
  <conditionalFormatting sqref="Y289:Y291">
    <cfRule type="cellIs" dxfId="1195" priority="3958" operator="equal">
      <formula>"NÃO"</formula>
    </cfRule>
    <cfRule type="cellIs" dxfId="1194" priority="3959" operator="equal">
      <formula>"SIM"</formula>
    </cfRule>
  </conditionalFormatting>
  <conditionalFormatting sqref="Y289:Y291">
    <cfRule type="cellIs" dxfId="1193" priority="3957" operator="equal">
      <formula>"OPORTUNIDADE"</formula>
    </cfRule>
  </conditionalFormatting>
  <conditionalFormatting sqref="Y289:Y291">
    <cfRule type="cellIs" dxfId="1192" priority="3955" operator="equal">
      <formula>"NÃO"</formula>
    </cfRule>
    <cfRule type="cellIs" dxfId="1191" priority="3956" operator="equal">
      <formula>"SIM"</formula>
    </cfRule>
  </conditionalFormatting>
  <conditionalFormatting sqref="Y289:Y291">
    <cfRule type="cellIs" dxfId="1190" priority="3954" operator="equal">
      <formula>"OPORTUNIDADE"</formula>
    </cfRule>
  </conditionalFormatting>
  <conditionalFormatting sqref="Y289:Y291">
    <cfRule type="cellIs" dxfId="1189" priority="3952" operator="equal">
      <formula>"NÃO"</formula>
    </cfRule>
    <cfRule type="cellIs" dxfId="1188" priority="3953" operator="equal">
      <formula>"SIM"</formula>
    </cfRule>
  </conditionalFormatting>
  <conditionalFormatting sqref="Y289:Y291">
    <cfRule type="cellIs" dxfId="1187" priority="3951" operator="equal">
      <formula>"OPORTUNIDADE"</formula>
    </cfRule>
  </conditionalFormatting>
  <conditionalFormatting sqref="Y289:Y291">
    <cfRule type="cellIs" dxfId="1186" priority="3949" operator="equal">
      <formula>"NÃO"</formula>
    </cfRule>
    <cfRule type="cellIs" dxfId="1185" priority="3950" operator="equal">
      <formula>"SIM"</formula>
    </cfRule>
  </conditionalFormatting>
  <conditionalFormatting sqref="Y289:Y291">
    <cfRule type="cellIs" dxfId="1184" priority="3948" operator="equal">
      <formula>"OPORTUNIDADE"</formula>
    </cfRule>
  </conditionalFormatting>
  <conditionalFormatting sqref="Y289:Y291">
    <cfRule type="cellIs" dxfId="1183" priority="3946" operator="equal">
      <formula>"NÃO"</formula>
    </cfRule>
    <cfRule type="cellIs" dxfId="1182" priority="3947" operator="equal">
      <formula>"SIM"</formula>
    </cfRule>
  </conditionalFormatting>
  <conditionalFormatting sqref="Y289:Y291">
    <cfRule type="cellIs" dxfId="1181" priority="3945" operator="equal">
      <formula>"OPORTUNIDADE"</formula>
    </cfRule>
  </conditionalFormatting>
  <conditionalFormatting sqref="Y289:Y291">
    <cfRule type="cellIs" dxfId="1180" priority="3943" operator="equal">
      <formula>"NÃO"</formula>
    </cfRule>
    <cfRule type="cellIs" dxfId="1179" priority="3944" operator="equal">
      <formula>"SIM"</formula>
    </cfRule>
  </conditionalFormatting>
  <conditionalFormatting sqref="Y289:Y291">
    <cfRule type="cellIs" dxfId="1178" priority="3942" operator="equal">
      <formula>"OPORTUNIDADE"</formula>
    </cfRule>
  </conditionalFormatting>
  <conditionalFormatting sqref="Y289:Y291">
    <cfRule type="cellIs" dxfId="1177" priority="3940" operator="equal">
      <formula>"NÃO"</formula>
    </cfRule>
    <cfRule type="cellIs" dxfId="1176" priority="3941" operator="equal">
      <formula>"SIM"</formula>
    </cfRule>
  </conditionalFormatting>
  <conditionalFormatting sqref="Y289:Y291">
    <cfRule type="cellIs" dxfId="1175" priority="3939" operator="equal">
      <formula>"OPORTUNIDADE"</formula>
    </cfRule>
  </conditionalFormatting>
  <conditionalFormatting sqref="Y289:Y291">
    <cfRule type="cellIs" dxfId="1174" priority="3937" operator="equal">
      <formula>"NÃO"</formula>
    </cfRule>
    <cfRule type="cellIs" dxfId="1173" priority="3938" operator="equal">
      <formula>"SIM"</formula>
    </cfRule>
  </conditionalFormatting>
  <conditionalFormatting sqref="Y289:Y291">
    <cfRule type="cellIs" dxfId="1172" priority="3936" operator="equal">
      <formula>"OPORTUNIDADE"</formula>
    </cfRule>
  </conditionalFormatting>
  <conditionalFormatting sqref="Y289:Y291">
    <cfRule type="cellIs" dxfId="1171" priority="3934" operator="equal">
      <formula>"NÃO"</formula>
    </cfRule>
    <cfRule type="cellIs" dxfId="1170" priority="3935" operator="equal">
      <formula>"SIM"</formula>
    </cfRule>
  </conditionalFormatting>
  <conditionalFormatting sqref="Y289:Y291">
    <cfRule type="cellIs" dxfId="1169" priority="3933" operator="equal">
      <formula>"OPORTUNIDADE"</formula>
    </cfRule>
  </conditionalFormatting>
  <conditionalFormatting sqref="Y289:Y291">
    <cfRule type="cellIs" dxfId="1168" priority="3931" operator="equal">
      <formula>"NÃO"</formula>
    </cfRule>
    <cfRule type="cellIs" dxfId="1167" priority="3932" operator="equal">
      <formula>"SIM"</formula>
    </cfRule>
  </conditionalFormatting>
  <conditionalFormatting sqref="Y289:Y291">
    <cfRule type="cellIs" dxfId="1166" priority="3930" operator="equal">
      <formula>"OPORTUNIDADE"</formula>
    </cfRule>
  </conditionalFormatting>
  <conditionalFormatting sqref="Y289:Y291">
    <cfRule type="cellIs" dxfId="1165" priority="3928" operator="equal">
      <formula>"NÃO"</formula>
    </cfRule>
    <cfRule type="cellIs" dxfId="1164" priority="3929" operator="equal">
      <formula>"SIM"</formula>
    </cfRule>
  </conditionalFormatting>
  <conditionalFormatting sqref="Y289:Y291">
    <cfRule type="cellIs" dxfId="1163" priority="3927" operator="equal">
      <formula>"OPORTUNIDADE"</formula>
    </cfRule>
  </conditionalFormatting>
  <conditionalFormatting sqref="Y289:Y291">
    <cfRule type="cellIs" dxfId="1162" priority="3925" operator="equal">
      <formula>"NÃO"</formula>
    </cfRule>
    <cfRule type="cellIs" dxfId="1161" priority="3926" operator="equal">
      <formula>"SIM"</formula>
    </cfRule>
  </conditionalFormatting>
  <conditionalFormatting sqref="Y289:Y291">
    <cfRule type="cellIs" dxfId="1160" priority="3924" operator="equal">
      <formula>"OPORTUNIDADE"</formula>
    </cfRule>
  </conditionalFormatting>
  <conditionalFormatting sqref="Y289:Y291">
    <cfRule type="cellIs" dxfId="1159" priority="3922" operator="equal">
      <formula>"NÃO"</formula>
    </cfRule>
    <cfRule type="cellIs" dxfId="1158" priority="3923" operator="equal">
      <formula>"SIM"</formula>
    </cfRule>
  </conditionalFormatting>
  <conditionalFormatting sqref="Z289">
    <cfRule type="cellIs" dxfId="1157" priority="3921" operator="equal">
      <formula>"OPORTUNIDADE"</formula>
    </cfRule>
  </conditionalFormatting>
  <conditionalFormatting sqref="Z289">
    <cfRule type="cellIs" dxfId="1156" priority="3919" operator="equal">
      <formula>"NÃO"</formula>
    </cfRule>
    <cfRule type="cellIs" dxfId="1155" priority="3920" operator="equal">
      <formula>"SIM"</formula>
    </cfRule>
  </conditionalFormatting>
  <conditionalFormatting sqref="BP265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910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54" priority="3909" operator="equal">
      <formula>"OPORTUNIDADE"</formula>
    </cfRule>
  </conditionalFormatting>
  <conditionalFormatting sqref="Z295">
    <cfRule type="cellIs" dxfId="1153" priority="3907" operator="equal">
      <formula>"NÃO"</formula>
    </cfRule>
    <cfRule type="cellIs" dxfId="1152" priority="3908" operator="equal">
      <formula>"SIM"</formula>
    </cfRule>
  </conditionalFormatting>
  <conditionalFormatting sqref="Y295:Y297">
    <cfRule type="cellIs" dxfId="1151" priority="3906" operator="equal">
      <formula>"OPORTUNIDADE"</formula>
    </cfRule>
  </conditionalFormatting>
  <conditionalFormatting sqref="Y295:Y297">
    <cfRule type="cellIs" dxfId="1150" priority="3904" operator="equal">
      <formula>"NÃO"</formula>
    </cfRule>
    <cfRule type="cellIs" dxfId="1149" priority="3905" operator="equal">
      <formula>"SIM"</formula>
    </cfRule>
  </conditionalFormatting>
  <conditionalFormatting sqref="Z296">
    <cfRule type="cellIs" dxfId="1148" priority="3900" operator="equal">
      <formula>"OPORTUNIDADE"</formula>
    </cfRule>
  </conditionalFormatting>
  <conditionalFormatting sqref="Z296">
    <cfRule type="cellIs" dxfId="1147" priority="3898" operator="equal">
      <formula>"NÃO"</formula>
    </cfRule>
    <cfRule type="cellIs" dxfId="1146" priority="3899" operator="equal">
      <formula>"SIM"</formula>
    </cfRule>
  </conditionalFormatting>
  <conditionalFormatting sqref="Z296">
    <cfRule type="cellIs" dxfId="1145" priority="3897" operator="equal">
      <formula>"OPORTUNIDADE"</formula>
    </cfRule>
  </conditionalFormatting>
  <conditionalFormatting sqref="Z296">
    <cfRule type="cellIs" dxfId="1144" priority="3895" operator="equal">
      <formula>"NÃO"</formula>
    </cfRule>
    <cfRule type="cellIs" dxfId="1143" priority="3896" operator="equal">
      <formula>"SIM"</formula>
    </cfRule>
  </conditionalFormatting>
  <conditionalFormatting sqref="Z296">
    <cfRule type="cellIs" dxfId="1142" priority="3894" operator="equal">
      <formula>"OPORTUNIDADE"</formula>
    </cfRule>
  </conditionalFormatting>
  <conditionalFormatting sqref="Z296">
    <cfRule type="cellIs" dxfId="1141" priority="3892" operator="equal">
      <formula>"NÃO"</formula>
    </cfRule>
    <cfRule type="cellIs" dxfId="1140" priority="3893" operator="equal">
      <formula>"SIM"</formula>
    </cfRule>
  </conditionalFormatting>
  <conditionalFormatting sqref="Z296">
    <cfRule type="cellIs" dxfId="1139" priority="3891" operator="equal">
      <formula>"OPORTUNIDADE"</formula>
    </cfRule>
  </conditionalFormatting>
  <conditionalFormatting sqref="Z296">
    <cfRule type="cellIs" dxfId="1138" priority="3889" operator="equal">
      <formula>"NÃO"</formula>
    </cfRule>
    <cfRule type="cellIs" dxfId="1137" priority="3890" operator="equal">
      <formula>"SIM"</formula>
    </cfRule>
  </conditionalFormatting>
  <conditionalFormatting sqref="Z296">
    <cfRule type="cellIs" dxfId="1136" priority="3888" operator="equal">
      <formula>"OPORTUNIDADE"</formula>
    </cfRule>
  </conditionalFormatting>
  <conditionalFormatting sqref="Z296">
    <cfRule type="cellIs" dxfId="1135" priority="3886" operator="equal">
      <formula>"NÃO"</formula>
    </cfRule>
    <cfRule type="cellIs" dxfId="1134" priority="3887" operator="equal">
      <formula>"SIM"</formula>
    </cfRule>
  </conditionalFormatting>
  <conditionalFormatting sqref="Z296">
    <cfRule type="cellIs" dxfId="1133" priority="3885" operator="equal">
      <formula>"OPORTUNIDADE"</formula>
    </cfRule>
  </conditionalFormatting>
  <conditionalFormatting sqref="Z296">
    <cfRule type="cellIs" dxfId="1132" priority="3883" operator="equal">
      <formula>"NÃO"</formula>
    </cfRule>
    <cfRule type="cellIs" dxfId="1131" priority="3884" operator="equal">
      <formula>"SIM"</formula>
    </cfRule>
  </conditionalFormatting>
  <conditionalFormatting sqref="Z296">
    <cfRule type="cellIs" dxfId="1130" priority="3882" operator="equal">
      <formula>"OPORTUNIDADE"</formula>
    </cfRule>
  </conditionalFormatting>
  <conditionalFormatting sqref="Z296">
    <cfRule type="cellIs" dxfId="1129" priority="3880" operator="equal">
      <formula>"NÃO"</formula>
    </cfRule>
    <cfRule type="cellIs" dxfId="1128" priority="3881" operator="equal">
      <formula>"SIM"</formula>
    </cfRule>
  </conditionalFormatting>
  <conditionalFormatting sqref="Z296">
    <cfRule type="cellIs" dxfId="1127" priority="3879" operator="equal">
      <formula>"OPORTUNIDADE"</formula>
    </cfRule>
  </conditionalFormatting>
  <conditionalFormatting sqref="Z296">
    <cfRule type="cellIs" dxfId="1126" priority="3877" operator="equal">
      <formula>"NÃO"</formula>
    </cfRule>
    <cfRule type="cellIs" dxfId="1125" priority="3878" operator="equal">
      <formula>"SIM"</formula>
    </cfRule>
  </conditionalFormatting>
  <conditionalFormatting sqref="Z296">
    <cfRule type="cellIs" dxfId="1124" priority="3876" operator="equal">
      <formula>"OPORTUNIDADE"</formula>
    </cfRule>
  </conditionalFormatting>
  <conditionalFormatting sqref="Z296">
    <cfRule type="cellIs" dxfId="1123" priority="3874" operator="equal">
      <formula>"NÃO"</formula>
    </cfRule>
    <cfRule type="cellIs" dxfId="1122" priority="3875" operator="equal">
      <formula>"SIM"</formula>
    </cfRule>
  </conditionalFormatting>
  <conditionalFormatting sqref="Z299">
    <cfRule type="cellIs" dxfId="1121" priority="3870" operator="equal">
      <formula>"OPORTUNIDADE"</formula>
    </cfRule>
  </conditionalFormatting>
  <conditionalFormatting sqref="Z299">
    <cfRule type="cellIs" dxfId="1120" priority="3868" operator="equal">
      <formula>"NÃO"</formula>
    </cfRule>
    <cfRule type="cellIs" dxfId="1119" priority="3869" operator="equal">
      <formula>"SIM"</formula>
    </cfRule>
  </conditionalFormatting>
  <conditionalFormatting sqref="Z299">
    <cfRule type="cellIs" dxfId="1118" priority="3867" operator="equal">
      <formula>"OPORTUNIDADE"</formula>
    </cfRule>
  </conditionalFormatting>
  <conditionalFormatting sqref="Z299">
    <cfRule type="cellIs" dxfId="1117" priority="3865" operator="equal">
      <formula>"NÃO"</formula>
    </cfRule>
    <cfRule type="cellIs" dxfId="1116" priority="3866" operator="equal">
      <formula>"SIM"</formula>
    </cfRule>
  </conditionalFormatting>
  <conditionalFormatting sqref="Z299">
    <cfRule type="cellIs" dxfId="1115" priority="3864" operator="equal">
      <formula>"OPORTUNIDADE"</formula>
    </cfRule>
  </conditionalFormatting>
  <conditionalFormatting sqref="Z299">
    <cfRule type="cellIs" dxfId="1114" priority="3862" operator="equal">
      <formula>"NÃO"</formula>
    </cfRule>
    <cfRule type="cellIs" dxfId="1113" priority="3863" operator="equal">
      <formula>"SIM"</formula>
    </cfRule>
  </conditionalFormatting>
  <conditionalFormatting sqref="Z299">
    <cfRule type="cellIs" dxfId="1112" priority="3861" operator="equal">
      <formula>"OPORTUNIDADE"</formula>
    </cfRule>
  </conditionalFormatting>
  <conditionalFormatting sqref="Z299">
    <cfRule type="cellIs" dxfId="1111" priority="3859" operator="equal">
      <formula>"NÃO"</formula>
    </cfRule>
    <cfRule type="cellIs" dxfId="1110" priority="3860" operator="equal">
      <formula>"SIM"</formula>
    </cfRule>
  </conditionalFormatting>
  <conditionalFormatting sqref="Z299">
    <cfRule type="cellIs" dxfId="1109" priority="3858" operator="equal">
      <formula>"OPORTUNIDADE"</formula>
    </cfRule>
  </conditionalFormatting>
  <conditionalFormatting sqref="Z299">
    <cfRule type="cellIs" dxfId="1108" priority="3856" operator="equal">
      <formula>"NÃO"</formula>
    </cfRule>
    <cfRule type="cellIs" dxfId="1107" priority="3857" operator="equal">
      <formula>"SIM"</formula>
    </cfRule>
  </conditionalFormatting>
  <conditionalFormatting sqref="Z299">
    <cfRule type="cellIs" dxfId="1106" priority="3855" operator="equal">
      <formula>"OPORTUNIDADE"</formula>
    </cfRule>
  </conditionalFormatting>
  <conditionalFormatting sqref="Z299">
    <cfRule type="cellIs" dxfId="1105" priority="3853" operator="equal">
      <formula>"NÃO"</formula>
    </cfRule>
    <cfRule type="cellIs" dxfId="1104" priority="3854" operator="equal">
      <formula>"SIM"</formula>
    </cfRule>
  </conditionalFormatting>
  <conditionalFormatting sqref="Z302">
    <cfRule type="cellIs" dxfId="1103" priority="3843" operator="equal">
      <formula>"OPORTUNIDADE"</formula>
    </cfRule>
  </conditionalFormatting>
  <conditionalFormatting sqref="Z302">
    <cfRule type="cellIs" dxfId="1102" priority="3841" operator="equal">
      <formula>"NÃO"</formula>
    </cfRule>
    <cfRule type="cellIs" dxfId="1101" priority="3842" operator="equal">
      <formula>"SIM"</formula>
    </cfRule>
  </conditionalFormatting>
  <conditionalFormatting sqref="Z303">
    <cfRule type="cellIs" dxfId="1100" priority="3135" operator="equal">
      <formula>"OPORTUNIDADE"</formula>
    </cfRule>
  </conditionalFormatting>
  <conditionalFormatting sqref="Z303">
    <cfRule type="cellIs" dxfId="1099" priority="3133" operator="equal">
      <formula>"NÃO"</formula>
    </cfRule>
    <cfRule type="cellIs" dxfId="1098" priority="3134" operator="equal">
      <formula>"SIM"</formula>
    </cfRule>
  </conditionalFormatting>
  <conditionalFormatting sqref="Z306">
    <cfRule type="cellIs" dxfId="1097" priority="1026" operator="equal">
      <formula>"OPORTUNIDADE"</formula>
    </cfRule>
  </conditionalFormatting>
  <conditionalFormatting sqref="Z306">
    <cfRule type="cellIs" dxfId="1096" priority="1024" operator="equal">
      <formula>"NÃO"</formula>
    </cfRule>
    <cfRule type="cellIs" dxfId="1095" priority="1025" operator="equal">
      <formula>"SIM"</formula>
    </cfRule>
  </conditionalFormatting>
  <conditionalFormatting sqref="BP286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94" priority="1010" operator="equal">
      <formula>"OPORTUNIDADE"</formula>
    </cfRule>
  </conditionalFormatting>
  <conditionalFormatting sqref="Z316">
    <cfRule type="cellIs" dxfId="1093" priority="1008" operator="equal">
      <formula>"NÃO"</formula>
    </cfRule>
    <cfRule type="cellIs" dxfId="1092" priority="1009" operator="equal">
      <formula>"SIM"</formula>
    </cfRule>
  </conditionalFormatting>
  <conditionalFormatting sqref="Z325">
    <cfRule type="cellIs" dxfId="1091" priority="1007" operator="equal">
      <formula>"OPORTUNIDADE"</formula>
    </cfRule>
  </conditionalFormatting>
  <conditionalFormatting sqref="Z325">
    <cfRule type="cellIs" dxfId="1090" priority="1005" operator="equal">
      <formula>"NÃO"</formula>
    </cfRule>
    <cfRule type="cellIs" dxfId="1089" priority="1006" operator="equal">
      <formula>"SIM"</formula>
    </cfRule>
  </conditionalFormatting>
  <conditionalFormatting sqref="Z315">
    <cfRule type="cellIs" dxfId="1088" priority="1004" operator="equal">
      <formula>"OPORTUNIDADE"</formula>
    </cfRule>
  </conditionalFormatting>
  <conditionalFormatting sqref="Z315">
    <cfRule type="cellIs" dxfId="1087" priority="1002" operator="equal">
      <formula>"NÃO"</formula>
    </cfRule>
    <cfRule type="cellIs" dxfId="1086" priority="1003" operator="equal">
      <formula>"SIM"</formula>
    </cfRule>
  </conditionalFormatting>
  <conditionalFormatting sqref="Z324">
    <cfRule type="cellIs" dxfId="1085" priority="1001" operator="equal">
      <formula>"OPORTUNIDADE"</formula>
    </cfRule>
  </conditionalFormatting>
  <conditionalFormatting sqref="Z324">
    <cfRule type="cellIs" dxfId="1084" priority="999" operator="equal">
      <formula>"NÃO"</formula>
    </cfRule>
    <cfRule type="cellIs" dxfId="1083" priority="1000" operator="equal">
      <formula>"SIM"</formula>
    </cfRule>
  </conditionalFormatting>
  <conditionalFormatting sqref="Z335">
    <cfRule type="cellIs" dxfId="1082" priority="998" operator="equal">
      <formula>"OPORTUNIDADE"</formula>
    </cfRule>
  </conditionalFormatting>
  <conditionalFormatting sqref="Z335">
    <cfRule type="cellIs" dxfId="1081" priority="996" operator="equal">
      <formula>"NÃO"</formula>
    </cfRule>
    <cfRule type="cellIs" dxfId="1080" priority="997" operator="equal">
      <formula>"SIM"</formula>
    </cfRule>
  </conditionalFormatting>
  <conditionalFormatting sqref="Z335:Z336">
    <cfRule type="cellIs" dxfId="1079" priority="995" operator="equal">
      <formula>"OPORTUNIDADE"</formula>
    </cfRule>
  </conditionalFormatting>
  <conditionalFormatting sqref="Z335:Z336">
    <cfRule type="cellIs" dxfId="1078" priority="993" operator="equal">
      <formula>"NÃO"</formula>
    </cfRule>
    <cfRule type="cellIs" dxfId="1077" priority="994" operator="equal">
      <formula>"SIM"</formula>
    </cfRule>
  </conditionalFormatting>
  <conditionalFormatting sqref="BK295:BK296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76" priority="991" operator="equal">
      <formula>"OPORTUNIDADE"</formula>
    </cfRule>
  </conditionalFormatting>
  <conditionalFormatting sqref="Z331">
    <cfRule type="cellIs" dxfId="1075" priority="989" operator="equal">
      <formula>"NÃO"</formula>
    </cfRule>
    <cfRule type="cellIs" dxfId="1074" priority="990" operator="equal">
      <formula>"SIM"</formula>
    </cfRule>
  </conditionalFormatting>
  <conditionalFormatting sqref="Z331">
    <cfRule type="cellIs" dxfId="1073" priority="985" operator="equal">
      <formula>"OPORTUNIDADE"</formula>
    </cfRule>
  </conditionalFormatting>
  <conditionalFormatting sqref="Z331">
    <cfRule type="cellIs" dxfId="1072" priority="983" operator="equal">
      <formula>"NÃO"</formula>
    </cfRule>
    <cfRule type="cellIs" dxfId="1071" priority="984" operator="equal">
      <formula>"SIM"</formula>
    </cfRule>
  </conditionalFormatting>
  <conditionalFormatting sqref="Y331">
    <cfRule type="cellIs" dxfId="1070" priority="982" operator="equal">
      <formula>"OPORTUNIDADE"</formula>
    </cfRule>
  </conditionalFormatting>
  <conditionalFormatting sqref="Y331">
    <cfRule type="cellIs" dxfId="1069" priority="980" operator="equal">
      <formula>"NÃO"</formula>
    </cfRule>
    <cfRule type="cellIs" dxfId="1068" priority="981" operator="equal">
      <formula>"SIM"</formula>
    </cfRule>
  </conditionalFormatting>
  <conditionalFormatting sqref="Y338:Y339">
    <cfRule type="cellIs" dxfId="1067" priority="979" operator="equal">
      <formula>"OPORTUNIDADE"</formula>
    </cfRule>
  </conditionalFormatting>
  <conditionalFormatting sqref="Y338:Y339">
    <cfRule type="cellIs" dxfId="1066" priority="977" operator="equal">
      <formula>"NÃO"</formula>
    </cfRule>
    <cfRule type="cellIs" dxfId="1065" priority="978" operator="equal">
      <formula>"SIM"</formula>
    </cfRule>
  </conditionalFormatting>
  <conditionalFormatting sqref="Y338:Y339">
    <cfRule type="cellIs" dxfId="1064" priority="976" operator="equal">
      <formula>"OPORTUNIDADE"</formula>
    </cfRule>
  </conditionalFormatting>
  <conditionalFormatting sqref="Y338:Y339">
    <cfRule type="cellIs" dxfId="1063" priority="974" operator="equal">
      <formula>"NÃO"</formula>
    </cfRule>
    <cfRule type="cellIs" dxfId="1062" priority="975" operator="equal">
      <formula>"SIM"</formula>
    </cfRule>
  </conditionalFormatting>
  <conditionalFormatting sqref="Y338:Y339">
    <cfRule type="cellIs" dxfId="1061" priority="973" operator="equal">
      <formula>"OPORTUNIDADE"</formula>
    </cfRule>
  </conditionalFormatting>
  <conditionalFormatting sqref="Y338:Y339">
    <cfRule type="cellIs" dxfId="1060" priority="971" operator="equal">
      <formula>"NÃO"</formula>
    </cfRule>
    <cfRule type="cellIs" dxfId="1059" priority="972" operator="equal">
      <formula>"SIM"</formula>
    </cfRule>
  </conditionalFormatting>
  <conditionalFormatting sqref="Y338:Y339">
    <cfRule type="cellIs" dxfId="1058" priority="970" operator="equal">
      <formula>"OPORTUNIDADE"</formula>
    </cfRule>
  </conditionalFormatting>
  <conditionalFormatting sqref="Y338:Y339">
    <cfRule type="cellIs" dxfId="1057" priority="968" operator="equal">
      <formula>"NÃO"</formula>
    </cfRule>
    <cfRule type="cellIs" dxfId="1056" priority="969" operator="equal">
      <formula>"SIM"</formula>
    </cfRule>
  </conditionalFormatting>
  <conditionalFormatting sqref="Y338:Y339">
    <cfRule type="cellIs" dxfId="1055" priority="967" operator="equal">
      <formula>"OPORTUNIDADE"</formula>
    </cfRule>
  </conditionalFormatting>
  <conditionalFormatting sqref="Y338:Y339">
    <cfRule type="cellIs" dxfId="1054" priority="965" operator="equal">
      <formula>"NÃO"</formula>
    </cfRule>
    <cfRule type="cellIs" dxfId="1053" priority="966" operator="equal">
      <formula>"SIM"</formula>
    </cfRule>
  </conditionalFormatting>
  <conditionalFormatting sqref="Y338:Y339">
    <cfRule type="cellIs" dxfId="1052" priority="964" operator="equal">
      <formula>"OPORTUNIDADE"</formula>
    </cfRule>
  </conditionalFormatting>
  <conditionalFormatting sqref="Y338:Y339">
    <cfRule type="cellIs" dxfId="1051" priority="962" operator="equal">
      <formula>"NÃO"</formula>
    </cfRule>
    <cfRule type="cellIs" dxfId="1050" priority="963" operator="equal">
      <formula>"SIM"</formula>
    </cfRule>
  </conditionalFormatting>
  <conditionalFormatting sqref="Y338:Y339">
    <cfRule type="cellIs" dxfId="1049" priority="961" operator="equal">
      <formula>"OPORTUNIDADE"</formula>
    </cfRule>
  </conditionalFormatting>
  <conditionalFormatting sqref="Y338:Y339">
    <cfRule type="cellIs" dxfId="1048" priority="959" operator="equal">
      <formula>"NÃO"</formula>
    </cfRule>
    <cfRule type="cellIs" dxfId="1047" priority="960" operator="equal">
      <formula>"SIM"</formula>
    </cfRule>
  </conditionalFormatting>
  <conditionalFormatting sqref="Y338:Y339">
    <cfRule type="cellIs" dxfId="1046" priority="958" operator="equal">
      <formula>"OPORTUNIDADE"</formula>
    </cfRule>
  </conditionalFormatting>
  <conditionalFormatting sqref="Y338:Y339">
    <cfRule type="cellIs" dxfId="1045" priority="956" operator="equal">
      <formula>"NÃO"</formula>
    </cfRule>
    <cfRule type="cellIs" dxfId="1044" priority="957" operator="equal">
      <formula>"SIM"</formula>
    </cfRule>
  </conditionalFormatting>
  <conditionalFormatting sqref="Y338:Y339">
    <cfRule type="cellIs" dxfId="1043" priority="955" operator="equal">
      <formula>"OPORTUNIDADE"</formula>
    </cfRule>
  </conditionalFormatting>
  <conditionalFormatting sqref="Y338:Y339">
    <cfRule type="cellIs" dxfId="1042" priority="953" operator="equal">
      <formula>"NÃO"</formula>
    </cfRule>
    <cfRule type="cellIs" dxfId="1041" priority="954" operator="equal">
      <formula>"SIM"</formula>
    </cfRule>
  </conditionalFormatting>
  <conditionalFormatting sqref="Y338:Y339">
    <cfRule type="cellIs" dxfId="1040" priority="952" operator="equal">
      <formula>"OPORTUNIDADE"</formula>
    </cfRule>
  </conditionalFormatting>
  <conditionalFormatting sqref="Y338:Y339">
    <cfRule type="cellIs" dxfId="1039" priority="950" operator="equal">
      <formula>"NÃO"</formula>
    </cfRule>
    <cfRule type="cellIs" dxfId="1038" priority="951" operator="equal">
      <formula>"SIM"</formula>
    </cfRule>
  </conditionalFormatting>
  <conditionalFormatting sqref="Y338:Y339">
    <cfRule type="cellIs" dxfId="1037" priority="949" operator="equal">
      <formula>"OPORTUNIDADE"</formula>
    </cfRule>
  </conditionalFormatting>
  <conditionalFormatting sqref="Y338:Y339">
    <cfRule type="cellIs" dxfId="1036" priority="947" operator="equal">
      <formula>"NÃO"</formula>
    </cfRule>
    <cfRule type="cellIs" dxfId="1035" priority="948" operator="equal">
      <formula>"SIM"</formula>
    </cfRule>
  </conditionalFormatting>
  <conditionalFormatting sqref="Y338:Y339">
    <cfRule type="cellIs" dxfId="1034" priority="946" operator="equal">
      <formula>"OPORTUNIDADE"</formula>
    </cfRule>
  </conditionalFormatting>
  <conditionalFormatting sqref="Y338:Y339">
    <cfRule type="cellIs" dxfId="1033" priority="944" operator="equal">
      <formula>"NÃO"</formula>
    </cfRule>
    <cfRule type="cellIs" dxfId="1032" priority="945" operator="equal">
      <formula>"SIM"</formula>
    </cfRule>
  </conditionalFormatting>
  <conditionalFormatting sqref="Y338:Y339">
    <cfRule type="cellIs" dxfId="1031" priority="943" operator="equal">
      <formula>"OPORTUNIDADE"</formula>
    </cfRule>
  </conditionalFormatting>
  <conditionalFormatting sqref="Y338:Y339">
    <cfRule type="cellIs" dxfId="1030" priority="941" operator="equal">
      <formula>"NÃO"</formula>
    </cfRule>
    <cfRule type="cellIs" dxfId="1029" priority="942" operator="equal">
      <formula>"SIM"</formula>
    </cfRule>
  </conditionalFormatting>
  <conditionalFormatting sqref="Y338:Y339">
    <cfRule type="cellIs" dxfId="1028" priority="940" operator="equal">
      <formula>"OPORTUNIDADE"</formula>
    </cfRule>
  </conditionalFormatting>
  <conditionalFormatting sqref="Y338:Y339">
    <cfRule type="cellIs" dxfId="1027" priority="938" operator="equal">
      <formula>"NÃO"</formula>
    </cfRule>
    <cfRule type="cellIs" dxfId="1026" priority="939" operator="equal">
      <formula>"SIM"</formula>
    </cfRule>
  </conditionalFormatting>
  <conditionalFormatting sqref="Y338:Y339">
    <cfRule type="cellIs" dxfId="1025" priority="937" operator="equal">
      <formula>"OPORTUNIDADE"</formula>
    </cfRule>
  </conditionalFormatting>
  <conditionalFormatting sqref="Y338:Y339">
    <cfRule type="cellIs" dxfId="1024" priority="935" operator="equal">
      <formula>"NÃO"</formula>
    </cfRule>
    <cfRule type="cellIs" dxfId="1023" priority="936" operator="equal">
      <formula>"SIM"</formula>
    </cfRule>
  </conditionalFormatting>
  <conditionalFormatting sqref="Y338:Y339">
    <cfRule type="cellIs" dxfId="1022" priority="934" operator="equal">
      <formula>"OPORTUNIDADE"</formula>
    </cfRule>
  </conditionalFormatting>
  <conditionalFormatting sqref="Y338:Y339">
    <cfRule type="cellIs" dxfId="1021" priority="932" operator="equal">
      <formula>"NÃO"</formula>
    </cfRule>
    <cfRule type="cellIs" dxfId="1020" priority="933" operator="equal">
      <formula>"SIM"</formula>
    </cfRule>
  </conditionalFormatting>
  <conditionalFormatting sqref="Y338:Y339">
    <cfRule type="cellIs" dxfId="1019" priority="931" operator="equal">
      <formula>"OPORTUNIDADE"</formula>
    </cfRule>
  </conditionalFormatting>
  <conditionalFormatting sqref="Y338:Y339">
    <cfRule type="cellIs" dxfId="1018" priority="929" operator="equal">
      <formula>"NÃO"</formula>
    </cfRule>
    <cfRule type="cellIs" dxfId="1017" priority="930" operator="equal">
      <formula>"SIM"</formula>
    </cfRule>
  </conditionalFormatting>
  <conditionalFormatting sqref="Y338:Y339">
    <cfRule type="cellIs" dxfId="1016" priority="928" operator="equal">
      <formula>"OPORTUNIDADE"</formula>
    </cfRule>
  </conditionalFormatting>
  <conditionalFormatting sqref="Y338:Y339">
    <cfRule type="cellIs" dxfId="1015" priority="926" operator="equal">
      <formula>"NÃO"</formula>
    </cfRule>
    <cfRule type="cellIs" dxfId="1014" priority="927" operator="equal">
      <formula>"SIM"</formula>
    </cfRule>
  </conditionalFormatting>
  <conditionalFormatting sqref="Y338:Y339">
    <cfRule type="cellIs" dxfId="1013" priority="925" operator="equal">
      <formula>"OPORTUNIDADE"</formula>
    </cfRule>
  </conditionalFormatting>
  <conditionalFormatting sqref="Y338:Y339">
    <cfRule type="cellIs" dxfId="1012" priority="923" operator="equal">
      <formula>"NÃO"</formula>
    </cfRule>
    <cfRule type="cellIs" dxfId="1011" priority="924" operator="equal">
      <formula>"SIM"</formula>
    </cfRule>
  </conditionalFormatting>
  <conditionalFormatting sqref="Y338:Y339">
    <cfRule type="cellIs" dxfId="1010" priority="922" operator="equal">
      <formula>"OPORTUNIDADE"</formula>
    </cfRule>
  </conditionalFormatting>
  <conditionalFormatting sqref="Y338:Y339">
    <cfRule type="cellIs" dxfId="1009" priority="920" operator="equal">
      <formula>"NÃO"</formula>
    </cfRule>
    <cfRule type="cellIs" dxfId="1008" priority="921" operator="equal">
      <formula>"SIM"</formula>
    </cfRule>
  </conditionalFormatting>
  <conditionalFormatting sqref="Y338:Y339">
    <cfRule type="cellIs" dxfId="1007" priority="919" operator="equal">
      <formula>"OPORTUNIDADE"</formula>
    </cfRule>
  </conditionalFormatting>
  <conditionalFormatting sqref="Y338:Y339">
    <cfRule type="cellIs" dxfId="1006" priority="917" operator="equal">
      <formula>"NÃO"</formula>
    </cfRule>
    <cfRule type="cellIs" dxfId="1005" priority="918" operator="equal">
      <formula>"SIM"</formula>
    </cfRule>
  </conditionalFormatting>
  <conditionalFormatting sqref="Y338:Y339">
    <cfRule type="cellIs" dxfId="1004" priority="916" operator="equal">
      <formula>"OPORTUNIDADE"</formula>
    </cfRule>
  </conditionalFormatting>
  <conditionalFormatting sqref="Y338:Y339">
    <cfRule type="cellIs" dxfId="1003" priority="914" operator="equal">
      <formula>"NÃO"</formula>
    </cfRule>
    <cfRule type="cellIs" dxfId="1002" priority="915" operator="equal">
      <formula>"SIM"</formula>
    </cfRule>
  </conditionalFormatting>
  <conditionalFormatting sqref="Y338:Y339">
    <cfRule type="cellIs" dxfId="1001" priority="913" operator="equal">
      <formula>"OPORTUNIDADE"</formula>
    </cfRule>
  </conditionalFormatting>
  <conditionalFormatting sqref="Y338:Y339">
    <cfRule type="cellIs" dxfId="1000" priority="911" operator="equal">
      <formula>"NÃO"</formula>
    </cfRule>
    <cfRule type="cellIs" dxfId="999" priority="912" operator="equal">
      <formula>"SIM"</formula>
    </cfRule>
  </conditionalFormatting>
  <conditionalFormatting sqref="Y338:Y339">
    <cfRule type="cellIs" dxfId="998" priority="910" operator="equal">
      <formula>"OPORTUNIDADE"</formula>
    </cfRule>
  </conditionalFormatting>
  <conditionalFormatting sqref="Y338:Y339">
    <cfRule type="cellIs" dxfId="997" priority="908" operator="equal">
      <formula>"NÃO"</formula>
    </cfRule>
    <cfRule type="cellIs" dxfId="996" priority="909" operator="equal">
      <formula>"SIM"</formula>
    </cfRule>
  </conditionalFormatting>
  <conditionalFormatting sqref="Y338:Y339">
    <cfRule type="cellIs" dxfId="995" priority="907" operator="equal">
      <formula>"OPORTUNIDADE"</formula>
    </cfRule>
  </conditionalFormatting>
  <conditionalFormatting sqref="Y338:Y339">
    <cfRule type="cellIs" dxfId="994" priority="905" operator="equal">
      <formula>"NÃO"</formula>
    </cfRule>
    <cfRule type="cellIs" dxfId="993" priority="906" operator="equal">
      <formula>"SIM"</formula>
    </cfRule>
  </conditionalFormatting>
  <conditionalFormatting sqref="Y338:Y339">
    <cfRule type="cellIs" dxfId="992" priority="904" operator="equal">
      <formula>"OPORTUNIDADE"</formula>
    </cfRule>
  </conditionalFormatting>
  <conditionalFormatting sqref="Y338:Y339">
    <cfRule type="cellIs" dxfId="991" priority="902" operator="equal">
      <formula>"NÃO"</formula>
    </cfRule>
    <cfRule type="cellIs" dxfId="990" priority="903" operator="equal">
      <formula>"SIM"</formula>
    </cfRule>
  </conditionalFormatting>
  <conditionalFormatting sqref="Y338:Y339">
    <cfRule type="cellIs" dxfId="989" priority="901" operator="equal">
      <formula>"OPORTUNIDADE"</formula>
    </cfRule>
  </conditionalFormatting>
  <conditionalFormatting sqref="Y338:Y339">
    <cfRule type="cellIs" dxfId="988" priority="899" operator="equal">
      <formula>"NÃO"</formula>
    </cfRule>
    <cfRule type="cellIs" dxfId="987" priority="900" operator="equal">
      <formula>"SIM"</formula>
    </cfRule>
  </conditionalFormatting>
  <conditionalFormatting sqref="Y338:Y339">
    <cfRule type="cellIs" dxfId="986" priority="898" operator="equal">
      <formula>"OPORTUNIDADE"</formula>
    </cfRule>
  </conditionalFormatting>
  <conditionalFormatting sqref="Y338:Y339">
    <cfRule type="cellIs" dxfId="985" priority="896" operator="equal">
      <formula>"NÃO"</formula>
    </cfRule>
    <cfRule type="cellIs" dxfId="984" priority="897" operator="equal">
      <formula>"SIM"</formula>
    </cfRule>
  </conditionalFormatting>
  <conditionalFormatting sqref="Y338:Y339">
    <cfRule type="cellIs" dxfId="983" priority="895" operator="equal">
      <formula>"OPORTUNIDADE"</formula>
    </cfRule>
  </conditionalFormatting>
  <conditionalFormatting sqref="Y338:Y339">
    <cfRule type="cellIs" dxfId="982" priority="893" operator="equal">
      <formula>"NÃO"</formula>
    </cfRule>
    <cfRule type="cellIs" dxfId="981" priority="894" operator="equal">
      <formula>"SIM"</formula>
    </cfRule>
  </conditionalFormatting>
  <conditionalFormatting sqref="Y338:Y339">
    <cfRule type="cellIs" dxfId="980" priority="892" operator="equal">
      <formula>"OPORTUNIDADE"</formula>
    </cfRule>
  </conditionalFormatting>
  <conditionalFormatting sqref="Y338:Y339">
    <cfRule type="cellIs" dxfId="979" priority="890" operator="equal">
      <formula>"NÃO"</formula>
    </cfRule>
    <cfRule type="cellIs" dxfId="978" priority="891" operator="equal">
      <formula>"SIM"</formula>
    </cfRule>
  </conditionalFormatting>
  <conditionalFormatting sqref="Y338:Y339">
    <cfRule type="cellIs" dxfId="977" priority="889" operator="equal">
      <formula>"OPORTUNIDADE"</formula>
    </cfRule>
  </conditionalFormatting>
  <conditionalFormatting sqref="Y338:Y339">
    <cfRule type="cellIs" dxfId="976" priority="887" operator="equal">
      <formula>"NÃO"</formula>
    </cfRule>
    <cfRule type="cellIs" dxfId="975" priority="888" operator="equal">
      <formula>"SIM"</formula>
    </cfRule>
  </conditionalFormatting>
  <conditionalFormatting sqref="Y338:Y339">
    <cfRule type="cellIs" dxfId="974" priority="886" operator="equal">
      <formula>"OPORTUNIDADE"</formula>
    </cfRule>
  </conditionalFormatting>
  <conditionalFormatting sqref="Y338:Y339">
    <cfRule type="cellIs" dxfId="973" priority="884" operator="equal">
      <formula>"NÃO"</formula>
    </cfRule>
    <cfRule type="cellIs" dxfId="972" priority="885" operator="equal">
      <formula>"SIM"</formula>
    </cfRule>
  </conditionalFormatting>
  <conditionalFormatting sqref="Y338:Y339">
    <cfRule type="cellIs" dxfId="971" priority="883" operator="equal">
      <formula>"OPORTUNIDADE"</formula>
    </cfRule>
  </conditionalFormatting>
  <conditionalFormatting sqref="Y338:Y339">
    <cfRule type="cellIs" dxfId="970" priority="881" operator="equal">
      <formula>"NÃO"</formula>
    </cfRule>
    <cfRule type="cellIs" dxfId="969" priority="882" operator="equal">
      <formula>"SIM"</formula>
    </cfRule>
  </conditionalFormatting>
  <conditionalFormatting sqref="Y338:Y339">
    <cfRule type="cellIs" dxfId="968" priority="880" operator="equal">
      <formula>"OPORTUNIDADE"</formula>
    </cfRule>
  </conditionalFormatting>
  <conditionalFormatting sqref="Y338:Y339">
    <cfRule type="cellIs" dxfId="967" priority="878" operator="equal">
      <formula>"NÃO"</formula>
    </cfRule>
    <cfRule type="cellIs" dxfId="966" priority="879" operator="equal">
      <formula>"SIM"</formula>
    </cfRule>
  </conditionalFormatting>
  <conditionalFormatting sqref="Y338:Y339">
    <cfRule type="cellIs" dxfId="965" priority="877" operator="equal">
      <formula>"OPORTUNIDADE"</formula>
    </cfRule>
  </conditionalFormatting>
  <conditionalFormatting sqref="Y338:Y339">
    <cfRule type="cellIs" dxfId="964" priority="875" operator="equal">
      <formula>"NÃO"</formula>
    </cfRule>
    <cfRule type="cellIs" dxfId="963" priority="876" operator="equal">
      <formula>"SIM"</formula>
    </cfRule>
  </conditionalFormatting>
  <conditionalFormatting sqref="Y338:Y339">
    <cfRule type="cellIs" dxfId="962" priority="874" operator="equal">
      <formula>"OPORTUNIDADE"</formula>
    </cfRule>
  </conditionalFormatting>
  <conditionalFormatting sqref="Y338:Y339">
    <cfRule type="cellIs" dxfId="961" priority="872" operator="equal">
      <formula>"NÃO"</formula>
    </cfRule>
    <cfRule type="cellIs" dxfId="960" priority="873" operator="equal">
      <formula>"SIM"</formula>
    </cfRule>
  </conditionalFormatting>
  <conditionalFormatting sqref="Y338:Y339">
    <cfRule type="cellIs" dxfId="959" priority="871" operator="equal">
      <formula>"OPORTUNIDADE"</formula>
    </cfRule>
  </conditionalFormatting>
  <conditionalFormatting sqref="Y338:Y339">
    <cfRule type="cellIs" dxfId="958" priority="869" operator="equal">
      <formula>"NÃO"</formula>
    </cfRule>
    <cfRule type="cellIs" dxfId="957" priority="870" operator="equal">
      <formula>"SIM"</formula>
    </cfRule>
  </conditionalFormatting>
  <conditionalFormatting sqref="Y338:Y339">
    <cfRule type="cellIs" dxfId="956" priority="868" operator="equal">
      <formula>"OPORTUNIDADE"</formula>
    </cfRule>
  </conditionalFormatting>
  <conditionalFormatting sqref="Y338:Y339">
    <cfRule type="cellIs" dxfId="955" priority="866" operator="equal">
      <formula>"NÃO"</formula>
    </cfRule>
    <cfRule type="cellIs" dxfId="954" priority="867" operator="equal">
      <formula>"SIM"</formula>
    </cfRule>
  </conditionalFormatting>
  <conditionalFormatting sqref="Y338:Y339">
    <cfRule type="cellIs" dxfId="953" priority="865" operator="equal">
      <formula>"OPORTUNIDADE"</formula>
    </cfRule>
  </conditionalFormatting>
  <conditionalFormatting sqref="Y338:Y339">
    <cfRule type="cellIs" dxfId="952" priority="863" operator="equal">
      <formula>"NÃO"</formula>
    </cfRule>
    <cfRule type="cellIs" dxfId="951" priority="864" operator="equal">
      <formula>"SIM"</formula>
    </cfRule>
  </conditionalFormatting>
  <conditionalFormatting sqref="Y338:Y339">
    <cfRule type="cellIs" dxfId="950" priority="862" operator="equal">
      <formula>"OPORTUNIDADE"</formula>
    </cfRule>
  </conditionalFormatting>
  <conditionalFormatting sqref="Y338:Y339">
    <cfRule type="cellIs" dxfId="949" priority="860" operator="equal">
      <formula>"NÃO"</formula>
    </cfRule>
    <cfRule type="cellIs" dxfId="948" priority="861" operator="equal">
      <formula>"SIM"</formula>
    </cfRule>
  </conditionalFormatting>
  <conditionalFormatting sqref="Y338:Y339">
    <cfRule type="cellIs" dxfId="947" priority="859" operator="equal">
      <formula>"OPORTUNIDADE"</formula>
    </cfRule>
  </conditionalFormatting>
  <conditionalFormatting sqref="Y338:Y339">
    <cfRule type="cellIs" dxfId="946" priority="857" operator="equal">
      <formula>"NÃO"</formula>
    </cfRule>
    <cfRule type="cellIs" dxfId="945" priority="858" operator="equal">
      <formula>"SIM"</formula>
    </cfRule>
  </conditionalFormatting>
  <conditionalFormatting sqref="Y338:Y339">
    <cfRule type="cellIs" dxfId="944" priority="856" operator="equal">
      <formula>"OPORTUNIDADE"</formula>
    </cfRule>
  </conditionalFormatting>
  <conditionalFormatting sqref="Y338:Y339">
    <cfRule type="cellIs" dxfId="943" priority="854" operator="equal">
      <formula>"NÃO"</formula>
    </cfRule>
    <cfRule type="cellIs" dxfId="942" priority="855" operator="equal">
      <formula>"SIM"</formula>
    </cfRule>
  </conditionalFormatting>
  <conditionalFormatting sqref="Y338:Y339">
    <cfRule type="cellIs" dxfId="941" priority="853" operator="equal">
      <formula>"OPORTUNIDADE"</formula>
    </cfRule>
  </conditionalFormatting>
  <conditionalFormatting sqref="Y338:Y339">
    <cfRule type="cellIs" dxfId="940" priority="851" operator="equal">
      <formula>"NÃO"</formula>
    </cfRule>
    <cfRule type="cellIs" dxfId="939" priority="852" operator="equal">
      <formula>"SIM"</formula>
    </cfRule>
  </conditionalFormatting>
  <conditionalFormatting sqref="Y338:Y339">
    <cfRule type="cellIs" dxfId="938" priority="850" operator="equal">
      <formula>"OPORTUNIDADE"</formula>
    </cfRule>
  </conditionalFormatting>
  <conditionalFormatting sqref="Y338:Y339">
    <cfRule type="cellIs" dxfId="937" priority="848" operator="equal">
      <formula>"NÃO"</formula>
    </cfRule>
    <cfRule type="cellIs" dxfId="936" priority="849" operator="equal">
      <formula>"SIM"</formula>
    </cfRule>
  </conditionalFormatting>
  <conditionalFormatting sqref="Y338:Y339">
    <cfRule type="cellIs" dxfId="935" priority="847" operator="equal">
      <formula>"OPORTUNIDADE"</formula>
    </cfRule>
  </conditionalFormatting>
  <conditionalFormatting sqref="Y338:Y339">
    <cfRule type="cellIs" dxfId="934" priority="845" operator="equal">
      <formula>"NÃO"</formula>
    </cfRule>
    <cfRule type="cellIs" dxfId="933" priority="846" operator="equal">
      <formula>"SIM"</formula>
    </cfRule>
  </conditionalFormatting>
  <conditionalFormatting sqref="Y338:Y339">
    <cfRule type="cellIs" dxfId="932" priority="844" operator="equal">
      <formula>"OPORTUNIDADE"</formula>
    </cfRule>
  </conditionalFormatting>
  <conditionalFormatting sqref="Y338:Y339">
    <cfRule type="cellIs" dxfId="931" priority="842" operator="equal">
      <formula>"NÃO"</formula>
    </cfRule>
    <cfRule type="cellIs" dxfId="930" priority="843" operator="equal">
      <formula>"SIM"</formula>
    </cfRule>
  </conditionalFormatting>
  <conditionalFormatting sqref="Y338:Y339">
    <cfRule type="cellIs" dxfId="929" priority="841" operator="equal">
      <formula>"OPORTUNIDADE"</formula>
    </cfRule>
  </conditionalFormatting>
  <conditionalFormatting sqref="Y338:Y339">
    <cfRule type="cellIs" dxfId="928" priority="839" operator="equal">
      <formula>"NÃO"</formula>
    </cfRule>
    <cfRule type="cellIs" dxfId="927" priority="840" operator="equal">
      <formula>"SIM"</formula>
    </cfRule>
  </conditionalFormatting>
  <conditionalFormatting sqref="Y338:Y339">
    <cfRule type="cellIs" dxfId="926" priority="838" operator="equal">
      <formula>"OPORTUNIDADE"</formula>
    </cfRule>
  </conditionalFormatting>
  <conditionalFormatting sqref="Y338:Y339">
    <cfRule type="cellIs" dxfId="925" priority="836" operator="equal">
      <formula>"NÃO"</formula>
    </cfRule>
    <cfRule type="cellIs" dxfId="924" priority="837" operator="equal">
      <formula>"SIM"</formula>
    </cfRule>
  </conditionalFormatting>
  <conditionalFormatting sqref="Y338:Y339">
    <cfRule type="cellIs" dxfId="923" priority="835" operator="equal">
      <formula>"OPORTUNIDADE"</formula>
    </cfRule>
  </conditionalFormatting>
  <conditionalFormatting sqref="Y338:Y339">
    <cfRule type="cellIs" dxfId="922" priority="833" operator="equal">
      <formula>"NÃO"</formula>
    </cfRule>
    <cfRule type="cellIs" dxfId="921" priority="834" operator="equal">
      <formula>"SIM"</formula>
    </cfRule>
  </conditionalFormatting>
  <conditionalFormatting sqref="Y338:Y339">
    <cfRule type="cellIs" dxfId="920" priority="832" operator="equal">
      <formula>"OPORTUNIDADE"</formula>
    </cfRule>
  </conditionalFormatting>
  <conditionalFormatting sqref="Y338:Y339">
    <cfRule type="cellIs" dxfId="919" priority="830" operator="equal">
      <formula>"NÃO"</formula>
    </cfRule>
    <cfRule type="cellIs" dxfId="918" priority="831" operator="equal">
      <formula>"SIM"</formula>
    </cfRule>
  </conditionalFormatting>
  <conditionalFormatting sqref="Y338:Y339">
    <cfRule type="cellIs" dxfId="917" priority="829" operator="equal">
      <formula>"OPORTUNIDADE"</formula>
    </cfRule>
  </conditionalFormatting>
  <conditionalFormatting sqref="Y338:Y339">
    <cfRule type="cellIs" dxfId="916" priority="827" operator="equal">
      <formula>"NÃO"</formula>
    </cfRule>
    <cfRule type="cellIs" dxfId="915" priority="828" operator="equal">
      <formula>"SIM"</formula>
    </cfRule>
  </conditionalFormatting>
  <conditionalFormatting sqref="Y338:Y339">
    <cfRule type="cellIs" dxfId="914" priority="826" operator="equal">
      <formula>"OPORTUNIDADE"</formula>
    </cfRule>
  </conditionalFormatting>
  <conditionalFormatting sqref="Y338:Y339">
    <cfRule type="cellIs" dxfId="913" priority="824" operator="equal">
      <formula>"NÃO"</formula>
    </cfRule>
    <cfRule type="cellIs" dxfId="912" priority="825" operator="equal">
      <formula>"SIM"</formula>
    </cfRule>
  </conditionalFormatting>
  <conditionalFormatting sqref="Y338:Y339">
    <cfRule type="cellIs" dxfId="911" priority="823" operator="equal">
      <formula>"OPORTUNIDADE"</formula>
    </cfRule>
  </conditionalFormatting>
  <conditionalFormatting sqref="Y338:Y339">
    <cfRule type="cellIs" dxfId="910" priority="821" operator="equal">
      <formula>"NÃO"</formula>
    </cfRule>
    <cfRule type="cellIs" dxfId="909" priority="822" operator="equal">
      <formula>"SIM"</formula>
    </cfRule>
  </conditionalFormatting>
  <conditionalFormatting sqref="Y338:Y339">
    <cfRule type="cellIs" dxfId="908" priority="820" operator="equal">
      <formula>"OPORTUNIDADE"</formula>
    </cfRule>
  </conditionalFormatting>
  <conditionalFormatting sqref="Y338:Y339">
    <cfRule type="cellIs" dxfId="907" priority="818" operator="equal">
      <formula>"NÃO"</formula>
    </cfRule>
    <cfRule type="cellIs" dxfId="906" priority="819" operator="equal">
      <formula>"SIM"</formula>
    </cfRule>
  </conditionalFormatting>
  <conditionalFormatting sqref="Y338:Y339">
    <cfRule type="cellIs" dxfId="905" priority="817" operator="equal">
      <formula>"OPORTUNIDADE"</formula>
    </cfRule>
  </conditionalFormatting>
  <conditionalFormatting sqref="Y338:Y339">
    <cfRule type="cellIs" dxfId="904" priority="815" operator="equal">
      <formula>"NÃO"</formula>
    </cfRule>
    <cfRule type="cellIs" dxfId="903" priority="816" operator="equal">
      <formula>"SIM"</formula>
    </cfRule>
  </conditionalFormatting>
  <conditionalFormatting sqref="Y338:Y339">
    <cfRule type="cellIs" dxfId="902" priority="814" operator="equal">
      <formula>"OPORTUNIDADE"</formula>
    </cfRule>
  </conditionalFormatting>
  <conditionalFormatting sqref="Y338:Y339">
    <cfRule type="cellIs" dxfId="901" priority="812" operator="equal">
      <formula>"NÃO"</formula>
    </cfRule>
    <cfRule type="cellIs" dxfId="900" priority="813" operator="equal">
      <formula>"SIM"</formula>
    </cfRule>
  </conditionalFormatting>
  <conditionalFormatting sqref="Y338:Y339">
    <cfRule type="cellIs" dxfId="899" priority="811" operator="equal">
      <formula>"OPORTUNIDADE"</formula>
    </cfRule>
  </conditionalFormatting>
  <conditionalFormatting sqref="Y338:Y339">
    <cfRule type="cellIs" dxfId="898" priority="809" operator="equal">
      <formula>"NÃO"</formula>
    </cfRule>
    <cfRule type="cellIs" dxfId="897" priority="810" operator="equal">
      <formula>"SIM"</formula>
    </cfRule>
  </conditionalFormatting>
  <conditionalFormatting sqref="Y338:Y339">
    <cfRule type="cellIs" dxfId="896" priority="808" operator="equal">
      <formula>"OPORTUNIDADE"</formula>
    </cfRule>
  </conditionalFormatting>
  <conditionalFormatting sqref="Y338:Y339">
    <cfRule type="cellIs" dxfId="895" priority="806" operator="equal">
      <formula>"NÃO"</formula>
    </cfRule>
    <cfRule type="cellIs" dxfId="894" priority="807" operator="equal">
      <formula>"SIM"</formula>
    </cfRule>
  </conditionalFormatting>
  <conditionalFormatting sqref="Y338:Y339">
    <cfRule type="cellIs" dxfId="893" priority="805" operator="equal">
      <formula>"OPORTUNIDADE"</formula>
    </cfRule>
  </conditionalFormatting>
  <conditionalFormatting sqref="Y338:Y339">
    <cfRule type="cellIs" dxfId="892" priority="803" operator="equal">
      <formula>"NÃO"</formula>
    </cfRule>
    <cfRule type="cellIs" dxfId="891" priority="804" operator="equal">
      <formula>"SIM"</formula>
    </cfRule>
  </conditionalFormatting>
  <conditionalFormatting sqref="Y338:Y339">
    <cfRule type="cellIs" dxfId="890" priority="802" operator="equal">
      <formula>"OPORTUNIDADE"</formula>
    </cfRule>
  </conditionalFormatting>
  <conditionalFormatting sqref="Y338:Y339">
    <cfRule type="cellIs" dxfId="889" priority="800" operator="equal">
      <formula>"NÃO"</formula>
    </cfRule>
    <cfRule type="cellIs" dxfId="888" priority="801" operator="equal">
      <formula>"SIM"</formula>
    </cfRule>
  </conditionalFormatting>
  <conditionalFormatting sqref="Y338:Y339">
    <cfRule type="cellIs" dxfId="887" priority="799" operator="equal">
      <formula>"OPORTUNIDADE"</formula>
    </cfRule>
  </conditionalFormatting>
  <conditionalFormatting sqref="Y338:Y339">
    <cfRule type="cellIs" dxfId="886" priority="797" operator="equal">
      <formula>"NÃO"</formula>
    </cfRule>
    <cfRule type="cellIs" dxfId="885" priority="798" operator="equal">
      <formula>"SIM"</formula>
    </cfRule>
  </conditionalFormatting>
  <conditionalFormatting sqref="Y338:Y339">
    <cfRule type="cellIs" dxfId="884" priority="796" operator="equal">
      <formula>"OPORTUNIDADE"</formula>
    </cfRule>
  </conditionalFormatting>
  <conditionalFormatting sqref="Y338:Y339">
    <cfRule type="cellIs" dxfId="883" priority="794" operator="equal">
      <formula>"NÃO"</formula>
    </cfRule>
    <cfRule type="cellIs" dxfId="882" priority="795" operator="equal">
      <formula>"SIM"</formula>
    </cfRule>
  </conditionalFormatting>
  <conditionalFormatting sqref="Y338:Y339">
    <cfRule type="cellIs" dxfId="881" priority="793" operator="equal">
      <formula>"OPORTUNIDADE"</formula>
    </cfRule>
  </conditionalFormatting>
  <conditionalFormatting sqref="Y338:Y339">
    <cfRule type="cellIs" dxfId="880" priority="791" operator="equal">
      <formula>"NÃO"</formula>
    </cfRule>
    <cfRule type="cellIs" dxfId="879" priority="792" operator="equal">
      <formula>"SIM"</formula>
    </cfRule>
  </conditionalFormatting>
  <conditionalFormatting sqref="Y338:Y339">
    <cfRule type="cellIs" dxfId="878" priority="790" operator="equal">
      <formula>"OPORTUNIDADE"</formula>
    </cfRule>
  </conditionalFormatting>
  <conditionalFormatting sqref="Y338:Y339">
    <cfRule type="cellIs" dxfId="877" priority="788" operator="equal">
      <formula>"NÃO"</formula>
    </cfRule>
    <cfRule type="cellIs" dxfId="876" priority="789" operator="equal">
      <formula>"SIM"</formula>
    </cfRule>
  </conditionalFormatting>
  <conditionalFormatting sqref="Y338:Y339">
    <cfRule type="cellIs" dxfId="875" priority="787" operator="equal">
      <formula>"OPORTUNIDADE"</formula>
    </cfRule>
  </conditionalFormatting>
  <conditionalFormatting sqref="Y338:Y339">
    <cfRule type="cellIs" dxfId="874" priority="785" operator="equal">
      <formula>"NÃO"</formula>
    </cfRule>
    <cfRule type="cellIs" dxfId="873" priority="786" operator="equal">
      <formula>"SIM"</formula>
    </cfRule>
  </conditionalFormatting>
  <conditionalFormatting sqref="Y338:Y339">
    <cfRule type="cellIs" dxfId="872" priority="784" operator="equal">
      <formula>"OPORTUNIDADE"</formula>
    </cfRule>
  </conditionalFormatting>
  <conditionalFormatting sqref="Y338:Y339">
    <cfRule type="cellIs" dxfId="871" priority="782" operator="equal">
      <formula>"NÃO"</formula>
    </cfRule>
    <cfRule type="cellIs" dxfId="870" priority="783" operator="equal">
      <formula>"SIM"</formula>
    </cfRule>
  </conditionalFormatting>
  <conditionalFormatting sqref="Y338:Y339">
    <cfRule type="cellIs" dxfId="869" priority="781" operator="equal">
      <formula>"OPORTUNIDADE"</formula>
    </cfRule>
  </conditionalFormatting>
  <conditionalFormatting sqref="Y338:Y339">
    <cfRule type="cellIs" dxfId="868" priority="779" operator="equal">
      <formula>"NÃO"</formula>
    </cfRule>
    <cfRule type="cellIs" dxfId="867" priority="780" operator="equal">
      <formula>"SIM"</formula>
    </cfRule>
  </conditionalFormatting>
  <conditionalFormatting sqref="Y338:Y339">
    <cfRule type="cellIs" dxfId="866" priority="778" operator="equal">
      <formula>"OPORTUNIDADE"</formula>
    </cfRule>
  </conditionalFormatting>
  <conditionalFormatting sqref="Y338:Y339">
    <cfRule type="cellIs" dxfId="865" priority="776" operator="equal">
      <formula>"NÃO"</formula>
    </cfRule>
    <cfRule type="cellIs" dxfId="864" priority="777" operator="equal">
      <formula>"SIM"</formula>
    </cfRule>
  </conditionalFormatting>
  <conditionalFormatting sqref="Y338:Y339">
    <cfRule type="cellIs" dxfId="863" priority="775" operator="equal">
      <formula>"OPORTUNIDADE"</formula>
    </cfRule>
  </conditionalFormatting>
  <conditionalFormatting sqref="Y338:Y339">
    <cfRule type="cellIs" dxfId="862" priority="773" operator="equal">
      <formula>"NÃO"</formula>
    </cfRule>
    <cfRule type="cellIs" dxfId="861" priority="774" operator="equal">
      <formula>"SIM"</formula>
    </cfRule>
  </conditionalFormatting>
  <conditionalFormatting sqref="Y338:Y339">
    <cfRule type="cellIs" dxfId="860" priority="772" operator="equal">
      <formula>"OPORTUNIDADE"</formula>
    </cfRule>
  </conditionalFormatting>
  <conditionalFormatting sqref="Y338:Y339">
    <cfRule type="cellIs" dxfId="859" priority="770" operator="equal">
      <formula>"NÃO"</formula>
    </cfRule>
    <cfRule type="cellIs" dxfId="858" priority="771" operator="equal">
      <formula>"SIM"</formula>
    </cfRule>
  </conditionalFormatting>
  <conditionalFormatting sqref="Y338:Y339">
    <cfRule type="cellIs" dxfId="857" priority="769" operator="equal">
      <formula>"OPORTUNIDADE"</formula>
    </cfRule>
  </conditionalFormatting>
  <conditionalFormatting sqref="Y338:Y339">
    <cfRule type="cellIs" dxfId="856" priority="767" operator="equal">
      <formula>"NÃO"</formula>
    </cfRule>
    <cfRule type="cellIs" dxfId="855" priority="768" operator="equal">
      <formula>"SIM"</formula>
    </cfRule>
  </conditionalFormatting>
  <conditionalFormatting sqref="Y338:Y339">
    <cfRule type="cellIs" dxfId="854" priority="766" operator="equal">
      <formula>"OPORTUNIDADE"</formula>
    </cfRule>
  </conditionalFormatting>
  <conditionalFormatting sqref="Y338:Y339">
    <cfRule type="cellIs" dxfId="853" priority="764" operator="equal">
      <formula>"NÃO"</formula>
    </cfRule>
    <cfRule type="cellIs" dxfId="852" priority="765" operator="equal">
      <formula>"SIM"</formula>
    </cfRule>
  </conditionalFormatting>
  <conditionalFormatting sqref="Y338:Y339">
    <cfRule type="cellIs" dxfId="851" priority="763" operator="equal">
      <formula>"OPORTUNIDADE"</formula>
    </cfRule>
  </conditionalFormatting>
  <conditionalFormatting sqref="Y338:Y339">
    <cfRule type="cellIs" dxfId="850" priority="761" operator="equal">
      <formula>"NÃO"</formula>
    </cfRule>
    <cfRule type="cellIs" dxfId="849" priority="762" operator="equal">
      <formula>"SIM"</formula>
    </cfRule>
  </conditionalFormatting>
  <conditionalFormatting sqref="Y338:Y339">
    <cfRule type="cellIs" dxfId="848" priority="760" operator="equal">
      <formula>"OPORTUNIDADE"</formula>
    </cfRule>
  </conditionalFormatting>
  <conditionalFormatting sqref="Y338:Y339">
    <cfRule type="cellIs" dxfId="847" priority="758" operator="equal">
      <formula>"NÃO"</formula>
    </cfRule>
    <cfRule type="cellIs" dxfId="846" priority="759" operator="equal">
      <formula>"SIM"</formula>
    </cfRule>
  </conditionalFormatting>
  <conditionalFormatting sqref="Y338:Y339">
    <cfRule type="cellIs" dxfId="845" priority="757" operator="equal">
      <formula>"OPORTUNIDADE"</formula>
    </cfRule>
  </conditionalFormatting>
  <conditionalFormatting sqref="Y338:Y339">
    <cfRule type="cellIs" dxfId="844" priority="755" operator="equal">
      <formula>"NÃO"</formula>
    </cfRule>
    <cfRule type="cellIs" dxfId="843" priority="756" operator="equal">
      <formula>"SIM"</formula>
    </cfRule>
  </conditionalFormatting>
  <conditionalFormatting sqref="Y338:Y339">
    <cfRule type="cellIs" dxfId="842" priority="754" operator="equal">
      <formula>"OPORTUNIDADE"</formula>
    </cfRule>
  </conditionalFormatting>
  <conditionalFormatting sqref="Y338:Y339">
    <cfRule type="cellIs" dxfId="841" priority="752" operator="equal">
      <formula>"NÃO"</formula>
    </cfRule>
    <cfRule type="cellIs" dxfId="840" priority="753" operator="equal">
      <formula>"SIM"</formula>
    </cfRule>
  </conditionalFormatting>
  <conditionalFormatting sqref="Y338:Y339">
    <cfRule type="cellIs" dxfId="839" priority="751" operator="equal">
      <formula>"OPORTUNIDADE"</formula>
    </cfRule>
  </conditionalFormatting>
  <conditionalFormatting sqref="Y338:Y339">
    <cfRule type="cellIs" dxfId="838" priority="749" operator="equal">
      <formula>"NÃO"</formula>
    </cfRule>
    <cfRule type="cellIs" dxfId="837" priority="750" operator="equal">
      <formula>"SIM"</formula>
    </cfRule>
  </conditionalFormatting>
  <conditionalFormatting sqref="Y338:Y339">
    <cfRule type="cellIs" dxfId="836" priority="748" operator="equal">
      <formula>"OPORTUNIDADE"</formula>
    </cfRule>
  </conditionalFormatting>
  <conditionalFormatting sqref="Y338:Y339">
    <cfRule type="cellIs" dxfId="835" priority="746" operator="equal">
      <formula>"NÃO"</formula>
    </cfRule>
    <cfRule type="cellIs" dxfId="834" priority="747" operator="equal">
      <formula>"SIM"</formula>
    </cfRule>
  </conditionalFormatting>
  <conditionalFormatting sqref="Y338:Y339">
    <cfRule type="cellIs" dxfId="833" priority="745" operator="equal">
      <formula>"OPORTUNIDADE"</formula>
    </cfRule>
  </conditionalFormatting>
  <conditionalFormatting sqref="Y338:Y339">
    <cfRule type="cellIs" dxfId="832" priority="743" operator="equal">
      <formula>"NÃO"</formula>
    </cfRule>
    <cfRule type="cellIs" dxfId="831" priority="744" operator="equal">
      <formula>"SIM"</formula>
    </cfRule>
  </conditionalFormatting>
  <conditionalFormatting sqref="Y338:Y339">
    <cfRule type="cellIs" dxfId="830" priority="742" operator="equal">
      <formula>"OPORTUNIDADE"</formula>
    </cfRule>
  </conditionalFormatting>
  <conditionalFormatting sqref="Y338:Y339">
    <cfRule type="cellIs" dxfId="829" priority="740" operator="equal">
      <formula>"NÃO"</formula>
    </cfRule>
    <cfRule type="cellIs" dxfId="828" priority="741" operator="equal">
      <formula>"SIM"</formula>
    </cfRule>
  </conditionalFormatting>
  <conditionalFormatting sqref="Y338:Y339">
    <cfRule type="cellIs" dxfId="827" priority="739" operator="equal">
      <formula>"OPORTUNIDADE"</formula>
    </cfRule>
  </conditionalFormatting>
  <conditionalFormatting sqref="Y338:Y339">
    <cfRule type="cellIs" dxfId="826" priority="737" operator="equal">
      <formula>"NÃO"</formula>
    </cfRule>
    <cfRule type="cellIs" dxfId="825" priority="738" operator="equal">
      <formula>"SIM"</formula>
    </cfRule>
  </conditionalFormatting>
  <conditionalFormatting sqref="Y338:Y339">
    <cfRule type="cellIs" dxfId="824" priority="736" operator="equal">
      <formula>"OPORTUNIDADE"</formula>
    </cfRule>
  </conditionalFormatting>
  <conditionalFormatting sqref="Y338:Y339">
    <cfRule type="cellIs" dxfId="823" priority="734" operator="equal">
      <formula>"NÃO"</formula>
    </cfRule>
    <cfRule type="cellIs" dxfId="822" priority="735" operator="equal">
      <formula>"SIM"</formula>
    </cfRule>
  </conditionalFormatting>
  <conditionalFormatting sqref="Y338:Y339">
    <cfRule type="cellIs" dxfId="821" priority="733" operator="equal">
      <formula>"OPORTUNIDADE"</formula>
    </cfRule>
  </conditionalFormatting>
  <conditionalFormatting sqref="Y338:Y339">
    <cfRule type="cellIs" dxfId="820" priority="731" operator="equal">
      <formula>"NÃO"</formula>
    </cfRule>
    <cfRule type="cellIs" dxfId="819" priority="732" operator="equal">
      <formula>"SIM"</formula>
    </cfRule>
  </conditionalFormatting>
  <conditionalFormatting sqref="Y338:Y339">
    <cfRule type="cellIs" dxfId="818" priority="730" operator="equal">
      <formula>"OPORTUNIDADE"</formula>
    </cfRule>
  </conditionalFormatting>
  <conditionalFormatting sqref="Y338:Y339">
    <cfRule type="cellIs" dxfId="817" priority="728" operator="equal">
      <formula>"NÃO"</formula>
    </cfRule>
    <cfRule type="cellIs" dxfId="816" priority="729" operator="equal">
      <formula>"SIM"</formula>
    </cfRule>
  </conditionalFormatting>
  <conditionalFormatting sqref="Y338:Y339">
    <cfRule type="cellIs" dxfId="815" priority="727" operator="equal">
      <formula>"OPORTUNIDADE"</formula>
    </cfRule>
  </conditionalFormatting>
  <conditionalFormatting sqref="Y338:Y339">
    <cfRule type="cellIs" dxfId="814" priority="725" operator="equal">
      <formula>"NÃO"</formula>
    </cfRule>
    <cfRule type="cellIs" dxfId="813" priority="726" operator="equal">
      <formula>"SIM"</formula>
    </cfRule>
  </conditionalFormatting>
  <conditionalFormatting sqref="Y338:Y339">
    <cfRule type="cellIs" dxfId="812" priority="724" operator="equal">
      <formula>"OPORTUNIDADE"</formula>
    </cfRule>
  </conditionalFormatting>
  <conditionalFormatting sqref="Y338:Y339">
    <cfRule type="cellIs" dxfId="811" priority="722" operator="equal">
      <formula>"NÃO"</formula>
    </cfRule>
    <cfRule type="cellIs" dxfId="810" priority="723" operator="equal">
      <formula>"SIM"</formula>
    </cfRule>
  </conditionalFormatting>
  <conditionalFormatting sqref="Y338:Y339">
    <cfRule type="cellIs" dxfId="809" priority="721" operator="equal">
      <formula>"OPORTUNIDADE"</formula>
    </cfRule>
  </conditionalFormatting>
  <conditionalFormatting sqref="Y338:Y339">
    <cfRule type="cellIs" dxfId="808" priority="719" operator="equal">
      <formula>"NÃO"</formula>
    </cfRule>
    <cfRule type="cellIs" dxfId="807" priority="720" operator="equal">
      <formula>"SIM"</formula>
    </cfRule>
  </conditionalFormatting>
  <conditionalFormatting sqref="Y338:Y339">
    <cfRule type="cellIs" dxfId="806" priority="718" operator="equal">
      <formula>"OPORTUNIDADE"</formula>
    </cfRule>
  </conditionalFormatting>
  <conditionalFormatting sqref="Y338:Y339">
    <cfRule type="cellIs" dxfId="805" priority="716" operator="equal">
      <formula>"NÃO"</formula>
    </cfRule>
    <cfRule type="cellIs" dxfId="804" priority="717" operator="equal">
      <formula>"SIM"</formula>
    </cfRule>
  </conditionalFormatting>
  <conditionalFormatting sqref="Y338:Y339">
    <cfRule type="cellIs" dxfId="803" priority="715" operator="equal">
      <formula>"OPORTUNIDADE"</formula>
    </cfRule>
  </conditionalFormatting>
  <conditionalFormatting sqref="Y338:Y339">
    <cfRule type="cellIs" dxfId="802" priority="713" operator="equal">
      <formula>"NÃO"</formula>
    </cfRule>
    <cfRule type="cellIs" dxfId="801" priority="714" operator="equal">
      <formula>"SIM"</formula>
    </cfRule>
  </conditionalFormatting>
  <conditionalFormatting sqref="Y338:Y339">
    <cfRule type="cellIs" dxfId="800" priority="712" operator="equal">
      <formula>"OPORTUNIDADE"</formula>
    </cfRule>
  </conditionalFormatting>
  <conditionalFormatting sqref="Y338:Y339">
    <cfRule type="cellIs" dxfId="799" priority="710" operator="equal">
      <formula>"NÃO"</formula>
    </cfRule>
    <cfRule type="cellIs" dxfId="798" priority="711" operator="equal">
      <formula>"SIM"</formula>
    </cfRule>
  </conditionalFormatting>
  <conditionalFormatting sqref="Y338:Y339">
    <cfRule type="cellIs" dxfId="797" priority="709" operator="equal">
      <formula>"OPORTUNIDADE"</formula>
    </cfRule>
  </conditionalFormatting>
  <conditionalFormatting sqref="Y338:Y339">
    <cfRule type="cellIs" dxfId="796" priority="707" operator="equal">
      <formula>"NÃO"</formula>
    </cfRule>
    <cfRule type="cellIs" dxfId="795" priority="708" operator="equal">
      <formula>"SIM"</formula>
    </cfRule>
  </conditionalFormatting>
  <conditionalFormatting sqref="Y338:Y339">
    <cfRule type="cellIs" dxfId="794" priority="706" operator="equal">
      <formula>"OPORTUNIDADE"</formula>
    </cfRule>
  </conditionalFormatting>
  <conditionalFormatting sqref="Y338:Y339">
    <cfRule type="cellIs" dxfId="793" priority="704" operator="equal">
      <formula>"NÃO"</formula>
    </cfRule>
    <cfRule type="cellIs" dxfId="792" priority="705" operator="equal">
      <formula>"SIM"</formula>
    </cfRule>
  </conditionalFormatting>
  <conditionalFormatting sqref="Y338:Y339">
    <cfRule type="cellIs" dxfId="791" priority="703" operator="equal">
      <formula>"OPORTUNIDADE"</formula>
    </cfRule>
  </conditionalFormatting>
  <conditionalFormatting sqref="Y338:Y339">
    <cfRule type="cellIs" dxfId="790" priority="701" operator="equal">
      <formula>"NÃO"</formula>
    </cfRule>
    <cfRule type="cellIs" dxfId="789" priority="702" operator="equal">
      <formula>"SIM"</formula>
    </cfRule>
  </conditionalFormatting>
  <conditionalFormatting sqref="Y338:Y339">
    <cfRule type="cellIs" dxfId="788" priority="700" operator="equal">
      <formula>"OPORTUNIDADE"</formula>
    </cfRule>
  </conditionalFormatting>
  <conditionalFormatting sqref="Y338:Y339">
    <cfRule type="cellIs" dxfId="787" priority="698" operator="equal">
      <formula>"NÃO"</formula>
    </cfRule>
    <cfRule type="cellIs" dxfId="786" priority="699" operator="equal">
      <formula>"SIM"</formula>
    </cfRule>
  </conditionalFormatting>
  <conditionalFormatting sqref="Y338:Y339">
    <cfRule type="cellIs" dxfId="785" priority="697" operator="equal">
      <formula>"OPORTUNIDADE"</formula>
    </cfRule>
  </conditionalFormatting>
  <conditionalFormatting sqref="Y338:Y339">
    <cfRule type="cellIs" dxfId="784" priority="695" operator="equal">
      <formula>"NÃO"</formula>
    </cfRule>
    <cfRule type="cellIs" dxfId="783" priority="696" operator="equal">
      <formula>"SIM"</formula>
    </cfRule>
  </conditionalFormatting>
  <conditionalFormatting sqref="Y338:Y339">
    <cfRule type="cellIs" dxfId="782" priority="694" operator="equal">
      <formula>"OPORTUNIDADE"</formula>
    </cfRule>
  </conditionalFormatting>
  <conditionalFormatting sqref="Y338:Y339">
    <cfRule type="cellIs" dxfId="781" priority="692" operator="equal">
      <formula>"NÃO"</formula>
    </cfRule>
    <cfRule type="cellIs" dxfId="780" priority="693" operator="equal">
      <formula>"SIM"</formula>
    </cfRule>
  </conditionalFormatting>
  <conditionalFormatting sqref="Y338:Y339">
    <cfRule type="cellIs" dxfId="779" priority="691" operator="equal">
      <formula>"OPORTUNIDADE"</formula>
    </cfRule>
  </conditionalFormatting>
  <conditionalFormatting sqref="Y338:Y339">
    <cfRule type="cellIs" dxfId="778" priority="689" operator="equal">
      <formula>"NÃO"</formula>
    </cfRule>
    <cfRule type="cellIs" dxfId="777" priority="690" operator="equal">
      <formula>"SIM"</formula>
    </cfRule>
  </conditionalFormatting>
  <conditionalFormatting sqref="Y338:Y339">
    <cfRule type="cellIs" dxfId="776" priority="688" operator="equal">
      <formula>"OPORTUNIDADE"</formula>
    </cfRule>
  </conditionalFormatting>
  <conditionalFormatting sqref="Y338:Y339">
    <cfRule type="cellIs" dxfId="775" priority="686" operator="equal">
      <formula>"NÃO"</formula>
    </cfRule>
    <cfRule type="cellIs" dxfId="774" priority="687" operator="equal">
      <formula>"SIM"</formula>
    </cfRule>
  </conditionalFormatting>
  <conditionalFormatting sqref="Y338:Y339">
    <cfRule type="cellIs" dxfId="773" priority="685" operator="equal">
      <formula>"OPORTUNIDADE"</formula>
    </cfRule>
  </conditionalFormatting>
  <conditionalFormatting sqref="Y338:Y339">
    <cfRule type="cellIs" dxfId="772" priority="683" operator="equal">
      <formula>"NÃO"</formula>
    </cfRule>
    <cfRule type="cellIs" dxfId="771" priority="684" operator="equal">
      <formula>"SIM"</formula>
    </cfRule>
  </conditionalFormatting>
  <conditionalFormatting sqref="Y338:Y339">
    <cfRule type="cellIs" dxfId="770" priority="682" operator="equal">
      <formula>"OPORTUNIDADE"</formula>
    </cfRule>
  </conditionalFormatting>
  <conditionalFormatting sqref="Y338:Y339">
    <cfRule type="cellIs" dxfId="769" priority="680" operator="equal">
      <formula>"NÃO"</formula>
    </cfRule>
    <cfRule type="cellIs" dxfId="768" priority="681" operator="equal">
      <formula>"SIM"</formula>
    </cfRule>
  </conditionalFormatting>
  <conditionalFormatting sqref="Y338:Y339">
    <cfRule type="cellIs" dxfId="767" priority="679" operator="equal">
      <formula>"OPORTUNIDADE"</formula>
    </cfRule>
  </conditionalFormatting>
  <conditionalFormatting sqref="Y338:Y339">
    <cfRule type="cellIs" dxfId="766" priority="677" operator="equal">
      <formula>"NÃO"</formula>
    </cfRule>
    <cfRule type="cellIs" dxfId="765" priority="678" operator="equal">
      <formula>"SIM"</formula>
    </cfRule>
  </conditionalFormatting>
  <conditionalFormatting sqref="Y338:Y339">
    <cfRule type="cellIs" dxfId="764" priority="676" operator="equal">
      <formula>"OPORTUNIDADE"</formula>
    </cfRule>
  </conditionalFormatting>
  <conditionalFormatting sqref="Y338:Y339">
    <cfRule type="cellIs" dxfId="763" priority="674" operator="equal">
      <formula>"NÃO"</formula>
    </cfRule>
    <cfRule type="cellIs" dxfId="762" priority="675" operator="equal">
      <formula>"SIM"</formula>
    </cfRule>
  </conditionalFormatting>
  <conditionalFormatting sqref="Y338:Y339">
    <cfRule type="cellIs" dxfId="761" priority="673" operator="equal">
      <formula>"OPORTUNIDADE"</formula>
    </cfRule>
  </conditionalFormatting>
  <conditionalFormatting sqref="Y338:Y339">
    <cfRule type="cellIs" dxfId="760" priority="671" operator="equal">
      <formula>"NÃO"</formula>
    </cfRule>
    <cfRule type="cellIs" dxfId="759" priority="672" operator="equal">
      <formula>"SIM"</formula>
    </cfRule>
  </conditionalFormatting>
  <conditionalFormatting sqref="Y338:Y339">
    <cfRule type="cellIs" dxfId="758" priority="670" operator="equal">
      <formula>"OPORTUNIDADE"</formula>
    </cfRule>
  </conditionalFormatting>
  <conditionalFormatting sqref="Y338:Y339">
    <cfRule type="cellIs" dxfId="757" priority="668" operator="equal">
      <formula>"NÃO"</formula>
    </cfRule>
    <cfRule type="cellIs" dxfId="756" priority="669" operator="equal">
      <formula>"SIM"</formula>
    </cfRule>
  </conditionalFormatting>
  <conditionalFormatting sqref="Y338:Y339">
    <cfRule type="cellIs" dxfId="755" priority="667" operator="equal">
      <formula>"OPORTUNIDADE"</formula>
    </cfRule>
  </conditionalFormatting>
  <conditionalFormatting sqref="Y338:Y339">
    <cfRule type="cellIs" dxfId="754" priority="665" operator="equal">
      <formula>"NÃO"</formula>
    </cfRule>
    <cfRule type="cellIs" dxfId="753" priority="666" operator="equal">
      <formula>"SIM"</formula>
    </cfRule>
  </conditionalFormatting>
  <conditionalFormatting sqref="Y338:Y339">
    <cfRule type="cellIs" dxfId="752" priority="664" operator="equal">
      <formula>"OPORTUNIDADE"</formula>
    </cfRule>
  </conditionalFormatting>
  <conditionalFormatting sqref="Y338:Y339">
    <cfRule type="cellIs" dxfId="751" priority="662" operator="equal">
      <formula>"NÃO"</formula>
    </cfRule>
    <cfRule type="cellIs" dxfId="750" priority="663" operator="equal">
      <formula>"SIM"</formula>
    </cfRule>
  </conditionalFormatting>
  <conditionalFormatting sqref="Y338:Y339">
    <cfRule type="cellIs" dxfId="749" priority="661" operator="equal">
      <formula>"OPORTUNIDADE"</formula>
    </cfRule>
  </conditionalFormatting>
  <conditionalFormatting sqref="Y338:Y339">
    <cfRule type="cellIs" dxfId="748" priority="659" operator="equal">
      <formula>"NÃO"</formula>
    </cfRule>
    <cfRule type="cellIs" dxfId="747" priority="660" operator="equal">
      <formula>"SIM"</formula>
    </cfRule>
  </conditionalFormatting>
  <conditionalFormatting sqref="Y338:Y339">
    <cfRule type="cellIs" dxfId="746" priority="658" operator="equal">
      <formula>"OPORTUNIDADE"</formula>
    </cfRule>
  </conditionalFormatting>
  <conditionalFormatting sqref="Y338:Y339">
    <cfRule type="cellIs" dxfId="745" priority="656" operator="equal">
      <formula>"NÃO"</formula>
    </cfRule>
    <cfRule type="cellIs" dxfId="744" priority="657" operator="equal">
      <formula>"SIM"</formula>
    </cfRule>
  </conditionalFormatting>
  <conditionalFormatting sqref="Y338:Y339">
    <cfRule type="cellIs" dxfId="743" priority="655" operator="equal">
      <formula>"OPORTUNIDADE"</formula>
    </cfRule>
  </conditionalFormatting>
  <conditionalFormatting sqref="Y338:Y339">
    <cfRule type="cellIs" dxfId="742" priority="653" operator="equal">
      <formula>"NÃO"</formula>
    </cfRule>
    <cfRule type="cellIs" dxfId="741" priority="654" operator="equal">
      <formula>"SIM"</formula>
    </cfRule>
  </conditionalFormatting>
  <conditionalFormatting sqref="Y338:Y339">
    <cfRule type="cellIs" dxfId="740" priority="652" operator="equal">
      <formula>"OPORTUNIDADE"</formula>
    </cfRule>
  </conditionalFormatting>
  <conditionalFormatting sqref="Y338:Y339">
    <cfRule type="cellIs" dxfId="739" priority="650" operator="equal">
      <formula>"NÃO"</formula>
    </cfRule>
    <cfRule type="cellIs" dxfId="738" priority="651" operator="equal">
      <formula>"SIM"</formula>
    </cfRule>
  </conditionalFormatting>
  <conditionalFormatting sqref="Y338:Y339">
    <cfRule type="cellIs" dxfId="737" priority="649" operator="equal">
      <formula>"OPORTUNIDADE"</formula>
    </cfRule>
  </conditionalFormatting>
  <conditionalFormatting sqref="Y338:Y339">
    <cfRule type="cellIs" dxfId="736" priority="647" operator="equal">
      <formula>"NÃO"</formula>
    </cfRule>
    <cfRule type="cellIs" dxfId="735" priority="648" operator="equal">
      <formula>"SIM"</formula>
    </cfRule>
  </conditionalFormatting>
  <conditionalFormatting sqref="Y338:Y339">
    <cfRule type="cellIs" dxfId="734" priority="646" operator="equal">
      <formula>"OPORTUNIDADE"</formula>
    </cfRule>
  </conditionalFormatting>
  <conditionalFormatting sqref="Y338:Y339">
    <cfRule type="cellIs" dxfId="733" priority="644" operator="equal">
      <formula>"NÃO"</formula>
    </cfRule>
    <cfRule type="cellIs" dxfId="732" priority="645" operator="equal">
      <formula>"SIM"</formula>
    </cfRule>
  </conditionalFormatting>
  <conditionalFormatting sqref="Y338:Y339">
    <cfRule type="cellIs" dxfId="731" priority="643" operator="equal">
      <formula>"OPORTUNIDADE"</formula>
    </cfRule>
  </conditionalFormatting>
  <conditionalFormatting sqref="Y338:Y339">
    <cfRule type="cellIs" dxfId="730" priority="641" operator="equal">
      <formula>"NÃO"</formula>
    </cfRule>
    <cfRule type="cellIs" dxfId="729" priority="642" operator="equal">
      <formula>"SIM"</formula>
    </cfRule>
  </conditionalFormatting>
  <conditionalFormatting sqref="Y338:Y339">
    <cfRule type="cellIs" dxfId="728" priority="640" operator="equal">
      <formula>"OPORTUNIDADE"</formula>
    </cfRule>
  </conditionalFormatting>
  <conditionalFormatting sqref="Y338:Y339">
    <cfRule type="cellIs" dxfId="727" priority="638" operator="equal">
      <formula>"NÃO"</formula>
    </cfRule>
    <cfRule type="cellIs" dxfId="726" priority="639" operator="equal">
      <formula>"SIM"</formula>
    </cfRule>
  </conditionalFormatting>
  <conditionalFormatting sqref="Y338:Y339">
    <cfRule type="cellIs" dxfId="725" priority="637" operator="equal">
      <formula>"OPORTUNIDADE"</formula>
    </cfRule>
  </conditionalFormatting>
  <conditionalFormatting sqref="Y338:Y339">
    <cfRule type="cellIs" dxfId="724" priority="635" operator="equal">
      <formula>"NÃO"</formula>
    </cfRule>
    <cfRule type="cellIs" dxfId="723" priority="636" operator="equal">
      <formula>"SIM"</formula>
    </cfRule>
  </conditionalFormatting>
  <conditionalFormatting sqref="Y338:Y339">
    <cfRule type="cellIs" dxfId="722" priority="634" operator="equal">
      <formula>"OPORTUNIDADE"</formula>
    </cfRule>
  </conditionalFormatting>
  <conditionalFormatting sqref="Y338:Y339">
    <cfRule type="cellIs" dxfId="721" priority="632" operator="equal">
      <formula>"NÃO"</formula>
    </cfRule>
    <cfRule type="cellIs" dxfId="720" priority="633" operator="equal">
      <formula>"SIM"</formula>
    </cfRule>
  </conditionalFormatting>
  <conditionalFormatting sqref="Y338:Y339">
    <cfRule type="cellIs" dxfId="719" priority="631" operator="equal">
      <formula>"OPORTUNIDADE"</formula>
    </cfRule>
  </conditionalFormatting>
  <conditionalFormatting sqref="Y338:Y339">
    <cfRule type="cellIs" dxfId="718" priority="629" operator="equal">
      <formula>"NÃO"</formula>
    </cfRule>
    <cfRule type="cellIs" dxfId="717" priority="630" operator="equal">
      <formula>"SIM"</formula>
    </cfRule>
  </conditionalFormatting>
  <conditionalFormatting sqref="BP303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16" priority="627" operator="equal">
      <formula>"OPORTUNIDADE"</formula>
    </cfRule>
  </conditionalFormatting>
  <conditionalFormatting sqref="Y312:Y313">
    <cfRule type="cellIs" dxfId="715" priority="625" operator="equal">
      <formula>"NÃO"</formula>
    </cfRule>
    <cfRule type="cellIs" dxfId="714" priority="626" operator="equal">
      <formula>"SIM"</formula>
    </cfRule>
  </conditionalFormatting>
  <conditionalFormatting sqref="Y329:Y330">
    <cfRule type="cellIs" dxfId="713" priority="624" operator="equal">
      <formula>"OPORTUNIDADE"</formula>
    </cfRule>
  </conditionalFormatting>
  <conditionalFormatting sqref="Y329:Y330">
    <cfRule type="cellIs" dxfId="712" priority="622" operator="equal">
      <formula>"NÃO"</formula>
    </cfRule>
    <cfRule type="cellIs" dxfId="711" priority="623" operator="equal">
      <formula>"SIM"</formula>
    </cfRule>
  </conditionalFormatting>
  <conditionalFormatting sqref="Y330">
    <cfRule type="cellIs" dxfId="710" priority="621" operator="equal">
      <formula>"OPORTUNIDADE"</formula>
    </cfRule>
  </conditionalFormatting>
  <conditionalFormatting sqref="Y330">
    <cfRule type="cellIs" dxfId="709" priority="619" operator="equal">
      <formula>"NÃO"</formula>
    </cfRule>
    <cfRule type="cellIs" dxfId="708" priority="620" operator="equal">
      <formula>"SIM"</formula>
    </cfRule>
  </conditionalFormatting>
  <conditionalFormatting sqref="Y330">
    <cfRule type="cellIs" dxfId="707" priority="618" operator="equal">
      <formula>"OPORTUNIDADE"</formula>
    </cfRule>
  </conditionalFormatting>
  <conditionalFormatting sqref="Y330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Y330">
    <cfRule type="cellIs" dxfId="704" priority="615" operator="equal">
      <formula>"OPORTUNIDADE"</formula>
    </cfRule>
  </conditionalFormatting>
  <conditionalFormatting sqref="Y330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Y330">
    <cfRule type="cellIs" dxfId="701" priority="612" operator="equal">
      <formula>"OPORTUNIDADE"</formula>
    </cfRule>
  </conditionalFormatting>
  <conditionalFormatting sqref="Y330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Y330">
    <cfRule type="cellIs" dxfId="698" priority="609" operator="equal">
      <formula>"OPORTUNIDADE"</formula>
    </cfRule>
  </conditionalFormatting>
  <conditionalFormatting sqref="Y330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330">
    <cfRule type="cellIs" dxfId="695" priority="606" operator="equal">
      <formula>"OPORTUNIDADE"</formula>
    </cfRule>
  </conditionalFormatting>
  <conditionalFormatting sqref="Y330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Y330">
    <cfRule type="cellIs" dxfId="692" priority="603" operator="equal">
      <formula>"OPORTUNIDADE"</formula>
    </cfRule>
  </conditionalFormatting>
  <conditionalFormatting sqref="Y330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Y330">
    <cfRule type="cellIs" dxfId="689" priority="600" operator="equal">
      <formula>"OPORTUNIDADE"</formula>
    </cfRule>
  </conditionalFormatting>
  <conditionalFormatting sqref="Y330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Y330">
    <cfRule type="cellIs" dxfId="686" priority="597" operator="equal">
      <formula>"OPORTUNIDADE"</formula>
    </cfRule>
  </conditionalFormatting>
  <conditionalFormatting sqref="Y330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Y330">
    <cfRule type="cellIs" dxfId="683" priority="594" operator="equal">
      <formula>"OPORTUNIDADE"</formula>
    </cfRule>
  </conditionalFormatting>
  <conditionalFormatting sqref="Y330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Y330">
    <cfRule type="cellIs" dxfId="680" priority="591" operator="equal">
      <formula>"OPORTUNIDADE"</formula>
    </cfRule>
  </conditionalFormatting>
  <conditionalFormatting sqref="Y330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330">
    <cfRule type="cellIs" dxfId="677" priority="588" operator="equal">
      <formula>"OPORTUNIDADE"</formula>
    </cfRule>
  </conditionalFormatting>
  <conditionalFormatting sqref="Y330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Y330">
    <cfRule type="cellIs" dxfId="674" priority="585" operator="equal">
      <formula>"OPORTUNIDADE"</formula>
    </cfRule>
  </conditionalFormatting>
  <conditionalFormatting sqref="Y330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Y330">
    <cfRule type="cellIs" dxfId="671" priority="582" operator="equal">
      <formula>"OPORTUNIDADE"</formula>
    </cfRule>
  </conditionalFormatting>
  <conditionalFormatting sqref="Y330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Y330">
    <cfRule type="cellIs" dxfId="668" priority="579" operator="equal">
      <formula>"OPORTUNIDADE"</formula>
    </cfRule>
  </conditionalFormatting>
  <conditionalFormatting sqref="Y330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Y330">
    <cfRule type="cellIs" dxfId="665" priority="576" operator="equal">
      <formula>"OPORTUNIDADE"</formula>
    </cfRule>
  </conditionalFormatting>
  <conditionalFormatting sqref="Y330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330">
    <cfRule type="cellIs" dxfId="662" priority="573" operator="equal">
      <formula>"OPORTUNIDADE"</formula>
    </cfRule>
  </conditionalFormatting>
  <conditionalFormatting sqref="Y330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Y330">
    <cfRule type="cellIs" dxfId="659" priority="570" operator="equal">
      <formula>"OPORTUNIDADE"</formula>
    </cfRule>
  </conditionalFormatting>
  <conditionalFormatting sqref="Y330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330">
    <cfRule type="cellIs" dxfId="656" priority="567" operator="equal">
      <formula>"OPORTUNIDADE"</formula>
    </cfRule>
  </conditionalFormatting>
  <conditionalFormatting sqref="Y330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330">
    <cfRule type="cellIs" dxfId="653" priority="564" operator="equal">
      <formula>"OPORTUNIDADE"</formula>
    </cfRule>
  </conditionalFormatting>
  <conditionalFormatting sqref="Y330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330">
    <cfRule type="cellIs" dxfId="650" priority="561" operator="equal">
      <formula>"OPORTUNIDADE"</formula>
    </cfRule>
  </conditionalFormatting>
  <conditionalFormatting sqref="Y330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330">
    <cfRule type="cellIs" dxfId="647" priority="558" operator="equal">
      <formula>"OPORTUNIDADE"</formula>
    </cfRule>
  </conditionalFormatting>
  <conditionalFormatting sqref="Y330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330">
    <cfRule type="cellIs" dxfId="644" priority="555" operator="equal">
      <formula>"OPORTUNIDADE"</formula>
    </cfRule>
  </conditionalFormatting>
  <conditionalFormatting sqref="Y330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330">
    <cfRule type="cellIs" dxfId="641" priority="552" operator="equal">
      <formula>"OPORTUNIDADE"</formula>
    </cfRule>
  </conditionalFormatting>
  <conditionalFormatting sqref="Y330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Y330">
    <cfRule type="cellIs" dxfId="638" priority="549" operator="equal">
      <formula>"OPORTUNIDADE"</formula>
    </cfRule>
  </conditionalFormatting>
  <conditionalFormatting sqref="Y330">
    <cfRule type="cellIs" dxfId="637" priority="547" operator="equal">
      <formula>"NÃO"</formula>
    </cfRule>
    <cfRule type="cellIs" dxfId="636" priority="548" operator="equal">
      <formula>"SIM"</formula>
    </cfRule>
  </conditionalFormatting>
  <conditionalFormatting sqref="Y330">
    <cfRule type="cellIs" dxfId="635" priority="546" operator="equal">
      <formula>"OPORTUNIDADE"</formula>
    </cfRule>
  </conditionalFormatting>
  <conditionalFormatting sqref="Y330">
    <cfRule type="cellIs" dxfId="634" priority="544" operator="equal">
      <formula>"NÃO"</formula>
    </cfRule>
    <cfRule type="cellIs" dxfId="633" priority="545" operator="equal">
      <formula>"SIM"</formula>
    </cfRule>
  </conditionalFormatting>
  <conditionalFormatting sqref="Y330">
    <cfRule type="cellIs" dxfId="632" priority="543" operator="equal">
      <formula>"OPORTUNIDADE"</formula>
    </cfRule>
  </conditionalFormatting>
  <conditionalFormatting sqref="Y330">
    <cfRule type="cellIs" dxfId="631" priority="541" operator="equal">
      <formula>"NÃO"</formula>
    </cfRule>
    <cfRule type="cellIs" dxfId="630" priority="542" operator="equal">
      <formula>"SIM"</formula>
    </cfRule>
  </conditionalFormatting>
  <conditionalFormatting sqref="Y330">
    <cfRule type="cellIs" dxfId="629" priority="540" operator="equal">
      <formula>"OPORTUNIDADE"</formula>
    </cfRule>
  </conditionalFormatting>
  <conditionalFormatting sqref="Y330">
    <cfRule type="cellIs" dxfId="628" priority="538" operator="equal">
      <formula>"NÃO"</formula>
    </cfRule>
    <cfRule type="cellIs" dxfId="627" priority="539" operator="equal">
      <formula>"SIM"</formula>
    </cfRule>
  </conditionalFormatting>
  <conditionalFormatting sqref="Y330">
    <cfRule type="cellIs" dxfId="626" priority="537" operator="equal">
      <formula>"OPORTUNIDADE"</formula>
    </cfRule>
  </conditionalFormatting>
  <conditionalFormatting sqref="Y330">
    <cfRule type="cellIs" dxfId="625" priority="535" operator="equal">
      <formula>"NÃO"</formula>
    </cfRule>
    <cfRule type="cellIs" dxfId="624" priority="536" operator="equal">
      <formula>"SIM"</formula>
    </cfRule>
  </conditionalFormatting>
  <conditionalFormatting sqref="Y330">
    <cfRule type="cellIs" dxfId="623" priority="534" operator="equal">
      <formula>"OPORTUNIDADE"</formula>
    </cfRule>
  </conditionalFormatting>
  <conditionalFormatting sqref="Y330">
    <cfRule type="cellIs" dxfId="622" priority="532" operator="equal">
      <formula>"NÃO"</formula>
    </cfRule>
    <cfRule type="cellIs" dxfId="621" priority="533" operator="equal">
      <formula>"SIM"</formula>
    </cfRule>
  </conditionalFormatting>
  <conditionalFormatting sqref="Y330">
    <cfRule type="cellIs" dxfId="620" priority="531" operator="equal">
      <formula>"OPORTUNIDADE"</formula>
    </cfRule>
  </conditionalFormatting>
  <conditionalFormatting sqref="Y330">
    <cfRule type="cellIs" dxfId="619" priority="529" operator="equal">
      <formula>"NÃO"</formula>
    </cfRule>
    <cfRule type="cellIs" dxfId="618" priority="530" operator="equal">
      <formula>"SIM"</formula>
    </cfRule>
  </conditionalFormatting>
  <conditionalFormatting sqref="Y330">
    <cfRule type="cellIs" dxfId="617" priority="528" operator="equal">
      <formula>"OPORTUNIDADE"</formula>
    </cfRule>
  </conditionalFormatting>
  <conditionalFormatting sqref="Y330">
    <cfRule type="cellIs" dxfId="616" priority="526" operator="equal">
      <formula>"NÃO"</formula>
    </cfRule>
    <cfRule type="cellIs" dxfId="615" priority="527" operator="equal">
      <formula>"SIM"</formula>
    </cfRule>
  </conditionalFormatting>
  <conditionalFormatting sqref="Y330">
    <cfRule type="cellIs" dxfId="614" priority="525" operator="equal">
      <formula>"OPORTUNIDADE"</formula>
    </cfRule>
  </conditionalFormatting>
  <conditionalFormatting sqref="Y330">
    <cfRule type="cellIs" dxfId="613" priority="523" operator="equal">
      <formula>"NÃO"</formula>
    </cfRule>
    <cfRule type="cellIs" dxfId="612" priority="524" operator="equal">
      <formula>"SIM"</formula>
    </cfRule>
  </conditionalFormatting>
  <conditionalFormatting sqref="Y330">
    <cfRule type="cellIs" dxfId="611" priority="522" operator="equal">
      <formula>"OPORTUNIDADE"</formula>
    </cfRule>
  </conditionalFormatting>
  <conditionalFormatting sqref="Y330">
    <cfRule type="cellIs" dxfId="610" priority="520" operator="equal">
      <formula>"NÃO"</formula>
    </cfRule>
    <cfRule type="cellIs" dxfId="609" priority="521" operator="equal">
      <formula>"SIM"</formula>
    </cfRule>
  </conditionalFormatting>
  <conditionalFormatting sqref="Y330">
    <cfRule type="cellIs" dxfId="608" priority="519" operator="equal">
      <formula>"OPORTUNIDADE"</formula>
    </cfRule>
  </conditionalFormatting>
  <conditionalFormatting sqref="Y330">
    <cfRule type="cellIs" dxfId="607" priority="517" operator="equal">
      <formula>"NÃO"</formula>
    </cfRule>
    <cfRule type="cellIs" dxfId="606" priority="518" operator="equal">
      <formula>"SIM"</formula>
    </cfRule>
  </conditionalFormatting>
  <conditionalFormatting sqref="Y330">
    <cfRule type="cellIs" dxfId="605" priority="516" operator="equal">
      <formula>"OPORTUNIDADE"</formula>
    </cfRule>
  </conditionalFormatting>
  <conditionalFormatting sqref="Y330">
    <cfRule type="cellIs" dxfId="604" priority="514" operator="equal">
      <formula>"NÃO"</formula>
    </cfRule>
    <cfRule type="cellIs" dxfId="603" priority="515" operator="equal">
      <formula>"SIM"</formula>
    </cfRule>
  </conditionalFormatting>
  <conditionalFormatting sqref="Y330">
    <cfRule type="cellIs" dxfId="602" priority="513" operator="equal">
      <formula>"OPORTUNIDADE"</formula>
    </cfRule>
  </conditionalFormatting>
  <conditionalFormatting sqref="Y330">
    <cfRule type="cellIs" dxfId="601" priority="511" operator="equal">
      <formula>"NÃO"</formula>
    </cfRule>
    <cfRule type="cellIs" dxfId="600" priority="512" operator="equal">
      <formula>"SIM"</formula>
    </cfRule>
  </conditionalFormatting>
  <conditionalFormatting sqref="Y330">
    <cfRule type="cellIs" dxfId="599" priority="510" operator="equal">
      <formula>"OPORTUNIDADE"</formula>
    </cfRule>
  </conditionalFormatting>
  <conditionalFormatting sqref="Y330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Y330">
    <cfRule type="cellIs" dxfId="596" priority="507" operator="equal">
      <formula>"OPORTUNIDADE"</formula>
    </cfRule>
  </conditionalFormatting>
  <conditionalFormatting sqref="Y330">
    <cfRule type="cellIs" dxfId="595" priority="505" operator="equal">
      <formula>"NÃO"</formula>
    </cfRule>
    <cfRule type="cellIs" dxfId="594" priority="506" operator="equal">
      <formula>"SIM"</formula>
    </cfRule>
  </conditionalFormatting>
  <conditionalFormatting sqref="Y330">
    <cfRule type="cellIs" dxfId="593" priority="504" operator="equal">
      <formula>"OPORTUNIDADE"</formula>
    </cfRule>
  </conditionalFormatting>
  <conditionalFormatting sqref="Y330">
    <cfRule type="cellIs" dxfId="592" priority="502" operator="equal">
      <formula>"NÃO"</formula>
    </cfRule>
    <cfRule type="cellIs" dxfId="591" priority="503" operator="equal">
      <formula>"SIM"</formula>
    </cfRule>
  </conditionalFormatting>
  <conditionalFormatting sqref="Y330">
    <cfRule type="cellIs" dxfId="590" priority="501" operator="equal">
      <formula>"OPORTUNIDADE"</formula>
    </cfRule>
  </conditionalFormatting>
  <conditionalFormatting sqref="Y330">
    <cfRule type="cellIs" dxfId="589" priority="499" operator="equal">
      <formula>"NÃO"</formula>
    </cfRule>
    <cfRule type="cellIs" dxfId="588" priority="500" operator="equal">
      <formula>"SIM"</formula>
    </cfRule>
  </conditionalFormatting>
  <conditionalFormatting sqref="Y330">
    <cfRule type="cellIs" dxfId="587" priority="498" operator="equal">
      <formula>"OPORTUNIDADE"</formula>
    </cfRule>
  </conditionalFormatting>
  <conditionalFormatting sqref="Y330">
    <cfRule type="cellIs" dxfId="586" priority="496" operator="equal">
      <formula>"NÃO"</formula>
    </cfRule>
    <cfRule type="cellIs" dxfId="585" priority="497" operator="equal">
      <formula>"SIM"</formula>
    </cfRule>
  </conditionalFormatting>
  <conditionalFormatting sqref="Y330">
    <cfRule type="cellIs" dxfId="584" priority="495" operator="equal">
      <formula>"OPORTUNIDADE"</formula>
    </cfRule>
  </conditionalFormatting>
  <conditionalFormatting sqref="Y330">
    <cfRule type="cellIs" dxfId="583" priority="493" operator="equal">
      <formula>"NÃO"</formula>
    </cfRule>
    <cfRule type="cellIs" dxfId="582" priority="494" operator="equal">
      <formula>"SIM"</formula>
    </cfRule>
  </conditionalFormatting>
  <conditionalFormatting sqref="Y330">
    <cfRule type="cellIs" dxfId="581" priority="492" operator="equal">
      <formula>"OPORTUNIDADE"</formula>
    </cfRule>
  </conditionalFormatting>
  <conditionalFormatting sqref="Y330">
    <cfRule type="cellIs" dxfId="580" priority="490" operator="equal">
      <formula>"NÃO"</formula>
    </cfRule>
    <cfRule type="cellIs" dxfId="579" priority="491" operator="equal">
      <formula>"SIM"</formula>
    </cfRule>
  </conditionalFormatting>
  <conditionalFormatting sqref="Y330">
    <cfRule type="cellIs" dxfId="578" priority="489" operator="equal">
      <formula>"OPORTUNIDADE"</formula>
    </cfRule>
  </conditionalFormatting>
  <conditionalFormatting sqref="Y330">
    <cfRule type="cellIs" dxfId="577" priority="487" operator="equal">
      <formula>"NÃO"</formula>
    </cfRule>
    <cfRule type="cellIs" dxfId="576" priority="488" operator="equal">
      <formula>"SIM"</formula>
    </cfRule>
  </conditionalFormatting>
  <conditionalFormatting sqref="Y330">
    <cfRule type="cellIs" dxfId="575" priority="486" operator="equal">
      <formula>"OPORTUNIDADE"</formula>
    </cfRule>
  </conditionalFormatting>
  <conditionalFormatting sqref="Y330">
    <cfRule type="cellIs" dxfId="574" priority="484" operator="equal">
      <formula>"NÃO"</formula>
    </cfRule>
    <cfRule type="cellIs" dxfId="573" priority="485" operator="equal">
      <formula>"SIM"</formula>
    </cfRule>
  </conditionalFormatting>
  <conditionalFormatting sqref="Y330">
    <cfRule type="cellIs" dxfId="572" priority="483" operator="equal">
      <formula>"OPORTUNIDADE"</formula>
    </cfRule>
  </conditionalFormatting>
  <conditionalFormatting sqref="Y330">
    <cfRule type="cellIs" dxfId="571" priority="481" operator="equal">
      <formula>"NÃO"</formula>
    </cfRule>
    <cfRule type="cellIs" dxfId="570" priority="482" operator="equal">
      <formula>"SIM"</formula>
    </cfRule>
  </conditionalFormatting>
  <conditionalFormatting sqref="Y330">
    <cfRule type="cellIs" dxfId="569" priority="480" operator="equal">
      <formula>"OPORTUNIDADE"</formula>
    </cfRule>
  </conditionalFormatting>
  <conditionalFormatting sqref="Y330">
    <cfRule type="cellIs" dxfId="568" priority="478" operator="equal">
      <formula>"NÃO"</formula>
    </cfRule>
    <cfRule type="cellIs" dxfId="567" priority="479" operator="equal">
      <formula>"SIM"</formula>
    </cfRule>
  </conditionalFormatting>
  <conditionalFormatting sqref="Y330">
    <cfRule type="cellIs" dxfId="566" priority="477" operator="equal">
      <formula>"OPORTUNIDADE"</formula>
    </cfRule>
  </conditionalFormatting>
  <conditionalFormatting sqref="Y330">
    <cfRule type="cellIs" dxfId="565" priority="475" operator="equal">
      <formula>"NÃO"</formula>
    </cfRule>
    <cfRule type="cellIs" dxfId="564" priority="476" operator="equal">
      <formula>"SIM"</formula>
    </cfRule>
  </conditionalFormatting>
  <conditionalFormatting sqref="Y330">
    <cfRule type="cellIs" dxfId="563" priority="474" operator="equal">
      <formula>"OPORTUNIDADE"</formula>
    </cfRule>
  </conditionalFormatting>
  <conditionalFormatting sqref="Y330">
    <cfRule type="cellIs" dxfId="562" priority="472" operator="equal">
      <formula>"NÃO"</formula>
    </cfRule>
    <cfRule type="cellIs" dxfId="561" priority="473" operator="equal">
      <formula>"SIM"</formula>
    </cfRule>
  </conditionalFormatting>
  <conditionalFormatting sqref="Y330">
    <cfRule type="cellIs" dxfId="560" priority="471" operator="equal">
      <formula>"OPORTUNIDADE"</formula>
    </cfRule>
  </conditionalFormatting>
  <conditionalFormatting sqref="Y330">
    <cfRule type="cellIs" dxfId="559" priority="469" operator="equal">
      <formula>"NÃO"</formula>
    </cfRule>
    <cfRule type="cellIs" dxfId="558" priority="470" operator="equal">
      <formula>"SIM"</formula>
    </cfRule>
  </conditionalFormatting>
  <conditionalFormatting sqref="Y330">
    <cfRule type="cellIs" dxfId="557" priority="468" operator="equal">
      <formula>"OPORTUNIDADE"</formula>
    </cfRule>
  </conditionalFormatting>
  <conditionalFormatting sqref="Y330">
    <cfRule type="cellIs" dxfId="556" priority="466" operator="equal">
      <formula>"NÃO"</formula>
    </cfRule>
    <cfRule type="cellIs" dxfId="555" priority="467" operator="equal">
      <formula>"SIM"</formula>
    </cfRule>
  </conditionalFormatting>
  <conditionalFormatting sqref="Y330">
    <cfRule type="cellIs" dxfId="554" priority="465" operator="equal">
      <formula>"OPORTUNIDADE"</formula>
    </cfRule>
  </conditionalFormatting>
  <conditionalFormatting sqref="Y330">
    <cfRule type="cellIs" dxfId="553" priority="463" operator="equal">
      <formula>"NÃO"</formula>
    </cfRule>
    <cfRule type="cellIs" dxfId="552" priority="464" operator="equal">
      <formula>"SIM"</formula>
    </cfRule>
  </conditionalFormatting>
  <conditionalFormatting sqref="Y330">
    <cfRule type="cellIs" dxfId="551" priority="462" operator="equal">
      <formula>"OPORTUNIDADE"</formula>
    </cfRule>
  </conditionalFormatting>
  <conditionalFormatting sqref="Y330">
    <cfRule type="cellIs" dxfId="550" priority="460" operator="equal">
      <formula>"NÃO"</formula>
    </cfRule>
    <cfRule type="cellIs" dxfId="549" priority="461" operator="equal">
      <formula>"SIM"</formula>
    </cfRule>
  </conditionalFormatting>
  <conditionalFormatting sqref="Y330">
    <cfRule type="cellIs" dxfId="548" priority="459" operator="equal">
      <formula>"OPORTUNIDADE"</formula>
    </cfRule>
  </conditionalFormatting>
  <conditionalFormatting sqref="Y330">
    <cfRule type="cellIs" dxfId="547" priority="457" operator="equal">
      <formula>"NÃO"</formula>
    </cfRule>
    <cfRule type="cellIs" dxfId="546" priority="458" operator="equal">
      <formula>"SIM"</formula>
    </cfRule>
  </conditionalFormatting>
  <conditionalFormatting sqref="Y330">
    <cfRule type="cellIs" dxfId="545" priority="456" operator="equal">
      <formula>"OPORTUNIDADE"</formula>
    </cfRule>
  </conditionalFormatting>
  <conditionalFormatting sqref="Y330">
    <cfRule type="cellIs" dxfId="544" priority="454" operator="equal">
      <formula>"NÃO"</formula>
    </cfRule>
    <cfRule type="cellIs" dxfId="543" priority="455" operator="equal">
      <formula>"SIM"</formula>
    </cfRule>
  </conditionalFormatting>
  <conditionalFormatting sqref="Y330">
    <cfRule type="cellIs" dxfId="542" priority="453" operator="equal">
      <formula>"OPORTUNIDADE"</formula>
    </cfRule>
  </conditionalFormatting>
  <conditionalFormatting sqref="Y330">
    <cfRule type="cellIs" dxfId="541" priority="451" operator="equal">
      <formula>"NÃO"</formula>
    </cfRule>
    <cfRule type="cellIs" dxfId="540" priority="452" operator="equal">
      <formula>"SIM"</formula>
    </cfRule>
  </conditionalFormatting>
  <conditionalFormatting sqref="Y330">
    <cfRule type="cellIs" dxfId="539" priority="450" operator="equal">
      <formula>"OPORTUNIDADE"</formula>
    </cfRule>
  </conditionalFormatting>
  <conditionalFormatting sqref="Y330">
    <cfRule type="cellIs" dxfId="538" priority="448" operator="equal">
      <formula>"NÃO"</formula>
    </cfRule>
    <cfRule type="cellIs" dxfId="537" priority="449" operator="equal">
      <formula>"SIM"</formula>
    </cfRule>
  </conditionalFormatting>
  <conditionalFormatting sqref="Y330">
    <cfRule type="cellIs" dxfId="536" priority="447" operator="equal">
      <formula>"OPORTUNIDADE"</formula>
    </cfRule>
  </conditionalFormatting>
  <conditionalFormatting sqref="Y330">
    <cfRule type="cellIs" dxfId="535" priority="445" operator="equal">
      <formula>"NÃO"</formula>
    </cfRule>
    <cfRule type="cellIs" dxfId="534" priority="446" operator="equal">
      <formula>"SIM"</formula>
    </cfRule>
  </conditionalFormatting>
  <conditionalFormatting sqref="Y330">
    <cfRule type="cellIs" dxfId="533" priority="444" operator="equal">
      <formula>"OPORTUNIDADE"</formula>
    </cfRule>
  </conditionalFormatting>
  <conditionalFormatting sqref="Y330">
    <cfRule type="cellIs" dxfId="532" priority="442" operator="equal">
      <formula>"NÃO"</formula>
    </cfRule>
    <cfRule type="cellIs" dxfId="531" priority="443" operator="equal">
      <formula>"SIM"</formula>
    </cfRule>
  </conditionalFormatting>
  <conditionalFormatting sqref="Y330">
    <cfRule type="cellIs" dxfId="530" priority="441" operator="equal">
      <formula>"OPORTUNIDADE"</formula>
    </cfRule>
  </conditionalFormatting>
  <conditionalFormatting sqref="Y330">
    <cfRule type="cellIs" dxfId="529" priority="439" operator="equal">
      <formula>"NÃO"</formula>
    </cfRule>
    <cfRule type="cellIs" dxfId="528" priority="440" operator="equal">
      <formula>"SIM"</formula>
    </cfRule>
  </conditionalFormatting>
  <conditionalFormatting sqref="Y330">
    <cfRule type="cellIs" dxfId="527" priority="438" operator="equal">
      <formula>"OPORTUNIDADE"</formula>
    </cfRule>
  </conditionalFormatting>
  <conditionalFormatting sqref="Y330">
    <cfRule type="cellIs" dxfId="526" priority="436" operator="equal">
      <formula>"NÃO"</formula>
    </cfRule>
    <cfRule type="cellIs" dxfId="525" priority="437" operator="equal">
      <formula>"SIM"</formula>
    </cfRule>
  </conditionalFormatting>
  <conditionalFormatting sqref="Y330">
    <cfRule type="cellIs" dxfId="524" priority="435" operator="equal">
      <formula>"OPORTUNIDADE"</formula>
    </cfRule>
  </conditionalFormatting>
  <conditionalFormatting sqref="Y330">
    <cfRule type="cellIs" dxfId="523" priority="433" operator="equal">
      <formula>"NÃO"</formula>
    </cfRule>
    <cfRule type="cellIs" dxfId="522" priority="434" operator="equal">
      <formula>"SIM"</formula>
    </cfRule>
  </conditionalFormatting>
  <conditionalFormatting sqref="Y330">
    <cfRule type="cellIs" dxfId="521" priority="432" operator="equal">
      <formula>"OPORTUNIDADE"</formula>
    </cfRule>
  </conditionalFormatting>
  <conditionalFormatting sqref="Y330">
    <cfRule type="cellIs" dxfId="520" priority="430" operator="equal">
      <formula>"NÃO"</formula>
    </cfRule>
    <cfRule type="cellIs" dxfId="519" priority="431" operator="equal">
      <formula>"SIM"</formula>
    </cfRule>
  </conditionalFormatting>
  <conditionalFormatting sqref="Y330">
    <cfRule type="cellIs" dxfId="518" priority="429" operator="equal">
      <formula>"OPORTUNIDADE"</formula>
    </cfRule>
  </conditionalFormatting>
  <conditionalFormatting sqref="Y330">
    <cfRule type="cellIs" dxfId="517" priority="427" operator="equal">
      <formula>"NÃO"</formula>
    </cfRule>
    <cfRule type="cellIs" dxfId="516" priority="428" operator="equal">
      <formula>"SIM"</formula>
    </cfRule>
  </conditionalFormatting>
  <conditionalFormatting sqref="Y330">
    <cfRule type="cellIs" dxfId="515" priority="426" operator="equal">
      <formula>"OPORTUNIDADE"</formula>
    </cfRule>
  </conditionalFormatting>
  <conditionalFormatting sqref="Y330">
    <cfRule type="cellIs" dxfId="514" priority="424" operator="equal">
      <formula>"NÃO"</formula>
    </cfRule>
    <cfRule type="cellIs" dxfId="513" priority="425" operator="equal">
      <formula>"SIM"</formula>
    </cfRule>
  </conditionalFormatting>
  <conditionalFormatting sqref="Y330">
    <cfRule type="cellIs" dxfId="512" priority="423" operator="equal">
      <formula>"OPORTUNIDADE"</formula>
    </cfRule>
  </conditionalFormatting>
  <conditionalFormatting sqref="Y330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Y330">
    <cfRule type="cellIs" dxfId="509" priority="420" operator="equal">
      <formula>"OPORTUNIDADE"</formula>
    </cfRule>
  </conditionalFormatting>
  <conditionalFormatting sqref="Y330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Y330">
    <cfRule type="cellIs" dxfId="506" priority="417" operator="equal">
      <formula>"OPORTUNIDADE"</formula>
    </cfRule>
  </conditionalFormatting>
  <conditionalFormatting sqref="Y330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Y330">
    <cfRule type="cellIs" dxfId="503" priority="414" operator="equal">
      <formula>"OPORTUNIDADE"</formula>
    </cfRule>
  </conditionalFormatting>
  <conditionalFormatting sqref="Y330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Y330">
    <cfRule type="cellIs" dxfId="500" priority="411" operator="equal">
      <formula>"OPORTUNIDADE"</formula>
    </cfRule>
  </conditionalFormatting>
  <conditionalFormatting sqref="Y330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Y330">
    <cfRule type="cellIs" dxfId="497" priority="408" operator="equal">
      <formula>"OPORTUNIDADE"</formula>
    </cfRule>
  </conditionalFormatting>
  <conditionalFormatting sqref="Y330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330">
    <cfRule type="cellIs" dxfId="494" priority="405" operator="equal">
      <formula>"OPORTUNIDADE"</formula>
    </cfRule>
  </conditionalFormatting>
  <conditionalFormatting sqref="Y330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Y330">
    <cfRule type="cellIs" dxfId="491" priority="402" operator="equal">
      <formula>"OPORTUNIDADE"</formula>
    </cfRule>
  </conditionalFormatting>
  <conditionalFormatting sqref="Y330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Y330">
    <cfRule type="cellIs" dxfId="488" priority="399" operator="equal">
      <formula>"OPORTUNIDADE"</formula>
    </cfRule>
  </conditionalFormatting>
  <conditionalFormatting sqref="Y330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Y330">
    <cfRule type="cellIs" dxfId="485" priority="396" operator="equal">
      <formula>"OPORTUNIDADE"</formula>
    </cfRule>
  </conditionalFormatting>
  <conditionalFormatting sqref="Y330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Y330">
    <cfRule type="cellIs" dxfId="482" priority="393" operator="equal">
      <formula>"OPORTUNIDADE"</formula>
    </cfRule>
  </conditionalFormatting>
  <conditionalFormatting sqref="Y330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Y330">
    <cfRule type="cellIs" dxfId="479" priority="390" operator="equal">
      <formula>"OPORTUNIDADE"</formula>
    </cfRule>
  </conditionalFormatting>
  <conditionalFormatting sqref="Y330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Y330">
    <cfRule type="cellIs" dxfId="476" priority="387" operator="equal">
      <formula>"OPORTUNIDADE"</formula>
    </cfRule>
  </conditionalFormatting>
  <conditionalFormatting sqref="Y330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Y330">
    <cfRule type="cellIs" dxfId="473" priority="384" operator="equal">
      <formula>"OPORTUNIDADE"</formula>
    </cfRule>
  </conditionalFormatting>
  <conditionalFormatting sqref="Y330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Y330">
    <cfRule type="cellIs" dxfId="470" priority="381" operator="equal">
      <formula>"OPORTUNIDADE"</formula>
    </cfRule>
  </conditionalFormatting>
  <conditionalFormatting sqref="Y330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Y330">
    <cfRule type="cellIs" dxfId="467" priority="378" operator="equal">
      <formula>"OPORTUNIDADE"</formula>
    </cfRule>
  </conditionalFormatting>
  <conditionalFormatting sqref="Y330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Y330">
    <cfRule type="cellIs" dxfId="464" priority="375" operator="equal">
      <formula>"OPORTUNIDADE"</formula>
    </cfRule>
  </conditionalFormatting>
  <conditionalFormatting sqref="Y330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Y330">
    <cfRule type="cellIs" dxfId="461" priority="372" operator="equal">
      <formula>"OPORTUNIDADE"</formula>
    </cfRule>
  </conditionalFormatting>
  <conditionalFormatting sqref="Y330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Y330">
    <cfRule type="cellIs" dxfId="458" priority="369" operator="equal">
      <formula>"OPORTUNIDADE"</formula>
    </cfRule>
  </conditionalFormatting>
  <conditionalFormatting sqref="Y330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Y330">
    <cfRule type="cellIs" dxfId="455" priority="366" operator="equal">
      <formula>"OPORTUNIDADE"</formula>
    </cfRule>
  </conditionalFormatting>
  <conditionalFormatting sqref="Y330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Y330">
    <cfRule type="cellIs" dxfId="452" priority="363" operator="equal">
      <formula>"OPORTUNIDADE"</formula>
    </cfRule>
  </conditionalFormatting>
  <conditionalFormatting sqref="Y330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Y330">
    <cfRule type="cellIs" dxfId="449" priority="360" operator="equal">
      <formula>"OPORTUNIDADE"</formula>
    </cfRule>
  </conditionalFormatting>
  <conditionalFormatting sqref="Y330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Y330">
    <cfRule type="cellIs" dxfId="446" priority="357" operator="equal">
      <formula>"OPORTUNIDADE"</formula>
    </cfRule>
  </conditionalFormatting>
  <conditionalFormatting sqref="Y330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Y330">
    <cfRule type="cellIs" dxfId="443" priority="354" operator="equal">
      <formula>"OPORTUNIDADE"</formula>
    </cfRule>
  </conditionalFormatting>
  <conditionalFormatting sqref="Y330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Y330">
    <cfRule type="cellIs" dxfId="440" priority="351" operator="equal">
      <formula>"OPORTUNIDADE"</formula>
    </cfRule>
  </conditionalFormatting>
  <conditionalFormatting sqref="Y330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330">
    <cfRule type="cellIs" dxfId="437" priority="348" operator="equal">
      <formula>"OPORTUNIDADE"</formula>
    </cfRule>
  </conditionalFormatting>
  <conditionalFormatting sqref="Y330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Y330">
    <cfRule type="cellIs" dxfId="434" priority="345" operator="equal">
      <formula>"OPORTUNIDADE"</formula>
    </cfRule>
  </conditionalFormatting>
  <conditionalFormatting sqref="Y330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Y330">
    <cfRule type="cellIs" dxfId="431" priority="342" operator="equal">
      <formula>"OPORTUNIDADE"</formula>
    </cfRule>
  </conditionalFormatting>
  <conditionalFormatting sqref="Y330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Y330">
    <cfRule type="cellIs" dxfId="428" priority="339" operator="equal">
      <formula>"OPORTUNIDADE"</formula>
    </cfRule>
  </conditionalFormatting>
  <conditionalFormatting sqref="Y330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Y330">
    <cfRule type="cellIs" dxfId="425" priority="336" operator="equal">
      <formula>"OPORTUNIDADE"</formula>
    </cfRule>
  </conditionalFormatting>
  <conditionalFormatting sqref="Y330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Y330">
    <cfRule type="cellIs" dxfId="422" priority="333" operator="equal">
      <formula>"OPORTUNIDADE"</formula>
    </cfRule>
  </conditionalFormatting>
  <conditionalFormatting sqref="Y330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330">
    <cfRule type="cellIs" dxfId="419" priority="330" operator="equal">
      <formula>"OPORTUNIDADE"</formula>
    </cfRule>
  </conditionalFormatting>
  <conditionalFormatting sqref="Y330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Y330">
    <cfRule type="cellIs" dxfId="416" priority="327" operator="equal">
      <formula>"OPORTUNIDADE"</formula>
    </cfRule>
  </conditionalFormatting>
  <conditionalFormatting sqref="Y330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Y330">
    <cfRule type="cellIs" dxfId="413" priority="324" operator="equal">
      <formula>"OPORTUNIDADE"</formula>
    </cfRule>
  </conditionalFormatting>
  <conditionalFormatting sqref="Y330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Y330">
    <cfRule type="cellIs" dxfId="410" priority="321" operator="equal">
      <formula>"OPORTUNIDADE"</formula>
    </cfRule>
  </conditionalFormatting>
  <conditionalFormatting sqref="Y330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Y330">
    <cfRule type="cellIs" dxfId="407" priority="318" operator="equal">
      <formula>"OPORTUNIDADE"</formula>
    </cfRule>
  </conditionalFormatting>
  <conditionalFormatting sqref="Y330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Y330">
    <cfRule type="cellIs" dxfId="404" priority="315" operator="equal">
      <formula>"OPORTUNIDADE"</formula>
    </cfRule>
  </conditionalFormatting>
  <conditionalFormatting sqref="Y330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Y330">
    <cfRule type="cellIs" dxfId="401" priority="312" operator="equal">
      <formula>"OPORTUNIDADE"</formula>
    </cfRule>
  </conditionalFormatting>
  <conditionalFormatting sqref="Y330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Y330">
    <cfRule type="cellIs" dxfId="398" priority="309" operator="equal">
      <formula>"OPORTUNIDADE"</formula>
    </cfRule>
  </conditionalFormatting>
  <conditionalFormatting sqref="Y330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330">
    <cfRule type="cellIs" dxfId="395" priority="306" operator="equal">
      <formula>"OPORTUNIDADE"</formula>
    </cfRule>
  </conditionalFormatting>
  <conditionalFormatting sqref="Y330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Y330">
    <cfRule type="cellIs" dxfId="392" priority="303" operator="equal">
      <formula>"OPORTUNIDADE"</formula>
    </cfRule>
  </conditionalFormatting>
  <conditionalFormatting sqref="Y330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Y330">
    <cfRule type="cellIs" dxfId="389" priority="300" operator="equal">
      <formula>"OPORTUNIDADE"</formula>
    </cfRule>
  </conditionalFormatting>
  <conditionalFormatting sqref="Y330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Y330">
    <cfRule type="cellIs" dxfId="386" priority="297" operator="equal">
      <formula>"OPORTUNIDADE"</formula>
    </cfRule>
  </conditionalFormatting>
  <conditionalFormatting sqref="Y33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Y330">
    <cfRule type="cellIs" dxfId="383" priority="294" operator="equal">
      <formula>"OPORTUNIDADE"</formula>
    </cfRule>
  </conditionalFormatting>
  <conditionalFormatting sqref="Y33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Y330">
    <cfRule type="cellIs" dxfId="380" priority="291" operator="equal">
      <formula>"OPORTUNIDADE"</formula>
    </cfRule>
  </conditionalFormatting>
  <conditionalFormatting sqref="Y33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Y330">
    <cfRule type="cellIs" dxfId="377" priority="288" operator="equal">
      <formula>"OPORTUNIDADE"</formula>
    </cfRule>
  </conditionalFormatting>
  <conditionalFormatting sqref="Y33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Y330">
    <cfRule type="cellIs" dxfId="374" priority="285" operator="equal">
      <formula>"OPORTUNIDADE"</formula>
    </cfRule>
  </conditionalFormatting>
  <conditionalFormatting sqref="Y33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Y330">
    <cfRule type="cellIs" dxfId="371" priority="282" operator="equal">
      <formula>"OPORTUNIDADE"</formula>
    </cfRule>
  </conditionalFormatting>
  <conditionalFormatting sqref="Y330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330">
    <cfRule type="cellIs" dxfId="368" priority="279" operator="equal">
      <formula>"OPORTUNIDADE"</formula>
    </cfRule>
  </conditionalFormatting>
  <conditionalFormatting sqref="Y330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Y330">
    <cfRule type="cellIs" dxfId="365" priority="276" operator="equal">
      <formula>"OPORTUNIDADE"</formula>
    </cfRule>
  </conditionalFormatting>
  <conditionalFormatting sqref="Y330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Y330">
    <cfRule type="cellIs" dxfId="362" priority="273" operator="equal">
      <formula>"OPORTUNIDADE"</formula>
    </cfRule>
  </conditionalFormatting>
  <conditionalFormatting sqref="Y330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Z330">
    <cfRule type="cellIs" dxfId="359" priority="270" operator="equal">
      <formula>"OPORTUNIDADE"</formula>
    </cfRule>
  </conditionalFormatting>
  <conditionalFormatting sqref="Z330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Z330">
    <cfRule type="cellIs" dxfId="356" priority="267" operator="equal">
      <formula>"OPORTUNIDADE"</formula>
    </cfRule>
  </conditionalFormatting>
  <conditionalFormatting sqref="Z330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Z330">
    <cfRule type="cellIs" dxfId="353" priority="264" operator="equal">
      <formula>"OPORTUNIDADE"</formula>
    </cfRule>
  </conditionalFormatting>
  <conditionalFormatting sqref="Z330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Z330">
    <cfRule type="cellIs" dxfId="350" priority="261" operator="equal">
      <formula>"OPORTUNIDADE"</formula>
    </cfRule>
  </conditionalFormatting>
  <conditionalFormatting sqref="Z330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Z330">
    <cfRule type="cellIs" dxfId="347" priority="258" operator="equal">
      <formula>"OPORTUNIDADE"</formula>
    </cfRule>
  </conditionalFormatting>
  <conditionalFormatting sqref="Z330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Z330">
    <cfRule type="cellIs" dxfId="344" priority="255" operator="equal">
      <formula>"OPORTUNIDADE"</formula>
    </cfRule>
  </conditionalFormatting>
  <conditionalFormatting sqref="Z330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Z336:Z337">
    <cfRule type="cellIs" dxfId="341" priority="252" operator="equal">
      <formula>"OPORTUNIDADE"</formula>
    </cfRule>
  </conditionalFormatting>
  <conditionalFormatting sqref="Z336:Z337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BP29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38" priority="248" operator="equal">
      <formula>"OPORTUNIDADE"</formula>
    </cfRule>
  </conditionalFormatting>
  <conditionalFormatting sqref="Y321">
    <cfRule type="cellIs" dxfId="337" priority="246" operator="equal">
      <formula>"NÃO"</formula>
    </cfRule>
    <cfRule type="cellIs" dxfId="336" priority="247" operator="equal">
      <formula>"SIM"</formula>
    </cfRule>
  </conditionalFormatting>
  <conditionalFormatting sqref="Z321">
    <cfRule type="cellIs" dxfId="335" priority="245" operator="equal">
      <formula>"OPORTUNIDADE"</formula>
    </cfRule>
  </conditionalFormatting>
  <conditionalFormatting sqref="Z321">
    <cfRule type="cellIs" dxfId="334" priority="243" operator="equal">
      <formula>"NÃO"</formula>
    </cfRule>
    <cfRule type="cellIs" dxfId="333" priority="244" operator="equal">
      <formula>"SIM"</formula>
    </cfRule>
  </conditionalFormatting>
  <conditionalFormatting sqref="Z321">
    <cfRule type="cellIs" dxfId="332" priority="242" operator="equal">
      <formula>"OPORTUNIDADE"</formula>
    </cfRule>
  </conditionalFormatting>
  <conditionalFormatting sqref="Z321">
    <cfRule type="cellIs" dxfId="331" priority="240" operator="equal">
      <formula>"NÃO"</formula>
    </cfRule>
    <cfRule type="cellIs" dxfId="330" priority="241" operator="equal">
      <formula>"SIM"</formula>
    </cfRule>
  </conditionalFormatting>
  <conditionalFormatting sqref="Z321">
    <cfRule type="cellIs" dxfId="329" priority="239" operator="equal">
      <formula>"OPORTUNIDADE"</formula>
    </cfRule>
  </conditionalFormatting>
  <conditionalFormatting sqref="Z321">
    <cfRule type="cellIs" dxfId="328" priority="237" operator="equal">
      <formula>"NÃO"</formula>
    </cfRule>
    <cfRule type="cellIs" dxfId="327" priority="238" operator="equal">
      <formula>"SIM"</formula>
    </cfRule>
  </conditionalFormatting>
  <conditionalFormatting sqref="Z321">
    <cfRule type="cellIs" dxfId="326" priority="236" operator="equal">
      <formula>"OPORTUNIDADE"</formula>
    </cfRule>
  </conditionalFormatting>
  <conditionalFormatting sqref="Z321">
    <cfRule type="cellIs" dxfId="325" priority="234" operator="equal">
      <formula>"NÃO"</formula>
    </cfRule>
    <cfRule type="cellIs" dxfId="324" priority="235" operator="equal">
      <formula>"SIM"</formula>
    </cfRule>
  </conditionalFormatting>
  <conditionalFormatting sqref="Z321">
    <cfRule type="cellIs" dxfId="323" priority="233" operator="equal">
      <formula>"OPORTUNIDADE"</formula>
    </cfRule>
  </conditionalFormatting>
  <conditionalFormatting sqref="Z321">
    <cfRule type="cellIs" dxfId="322" priority="231" operator="equal">
      <formula>"NÃO"</formula>
    </cfRule>
    <cfRule type="cellIs" dxfId="321" priority="232" operator="equal">
      <formula>"SIM"</formula>
    </cfRule>
  </conditionalFormatting>
  <conditionalFormatting sqref="Z321">
    <cfRule type="cellIs" dxfId="320" priority="230" operator="equal">
      <formula>"OPORTUNIDADE"</formula>
    </cfRule>
  </conditionalFormatting>
  <conditionalFormatting sqref="Z321">
    <cfRule type="cellIs" dxfId="319" priority="228" operator="equal">
      <formula>"NÃO"</formula>
    </cfRule>
    <cfRule type="cellIs" dxfId="318" priority="229" operator="equal">
      <formula>"SIM"</formula>
    </cfRule>
  </conditionalFormatting>
  <conditionalFormatting sqref="Z321">
    <cfRule type="cellIs" dxfId="317" priority="227" operator="equal">
      <formula>"OPORTUNIDADE"</formula>
    </cfRule>
  </conditionalFormatting>
  <conditionalFormatting sqref="Z321">
    <cfRule type="cellIs" dxfId="316" priority="225" operator="equal">
      <formula>"NÃO"</formula>
    </cfRule>
    <cfRule type="cellIs" dxfId="315" priority="226" operator="equal">
      <formula>"SIM"</formula>
    </cfRule>
  </conditionalFormatting>
  <conditionalFormatting sqref="Z321">
    <cfRule type="cellIs" dxfId="314" priority="224" operator="equal">
      <formula>"OPORTUNIDADE"</formula>
    </cfRule>
  </conditionalFormatting>
  <conditionalFormatting sqref="Z321">
    <cfRule type="cellIs" dxfId="313" priority="222" operator="equal">
      <formula>"NÃO"</formula>
    </cfRule>
    <cfRule type="cellIs" dxfId="312" priority="223" operator="equal">
      <formula>"SIM"</formula>
    </cfRule>
  </conditionalFormatting>
  <conditionalFormatting sqref="Z321">
    <cfRule type="cellIs" dxfId="311" priority="221" operator="equal">
      <formula>"OPORTUNIDADE"</formula>
    </cfRule>
  </conditionalFormatting>
  <conditionalFormatting sqref="Z321">
    <cfRule type="cellIs" dxfId="310" priority="219" operator="equal">
      <formula>"NÃO"</formula>
    </cfRule>
    <cfRule type="cellIs" dxfId="309" priority="220" operator="equal">
      <formula>"SIM"</formula>
    </cfRule>
  </conditionalFormatting>
  <conditionalFormatting sqref="Z313">
    <cfRule type="cellIs" dxfId="308" priority="218" operator="equal">
      <formula>"OPORTUNIDADE"</formula>
    </cfRule>
  </conditionalFormatting>
  <conditionalFormatting sqref="Z313">
    <cfRule type="cellIs" dxfId="307" priority="216" operator="equal">
      <formula>"NÃO"</formula>
    </cfRule>
    <cfRule type="cellIs" dxfId="306" priority="217" operator="equal">
      <formula>"SIM"</formula>
    </cfRule>
  </conditionalFormatting>
  <conditionalFormatting sqref="Z313">
    <cfRule type="cellIs" dxfId="305" priority="215" operator="equal">
      <formula>"OPORTUNIDADE"</formula>
    </cfRule>
  </conditionalFormatting>
  <conditionalFormatting sqref="Z313">
    <cfRule type="cellIs" dxfId="304" priority="213" operator="equal">
      <formula>"NÃO"</formula>
    </cfRule>
    <cfRule type="cellIs" dxfId="303" priority="214" operator="equal">
      <formula>"SIM"</formula>
    </cfRule>
  </conditionalFormatting>
  <conditionalFormatting sqref="Z313">
    <cfRule type="cellIs" dxfId="302" priority="212" operator="equal">
      <formula>"OPORTUNIDADE"</formula>
    </cfRule>
  </conditionalFormatting>
  <conditionalFormatting sqref="Z313">
    <cfRule type="cellIs" dxfId="301" priority="210" operator="equal">
      <formula>"NÃO"</formula>
    </cfRule>
    <cfRule type="cellIs" dxfId="300" priority="211" operator="equal">
      <formula>"SIM"</formula>
    </cfRule>
  </conditionalFormatting>
  <conditionalFormatting sqref="Z313">
    <cfRule type="cellIs" dxfId="299" priority="209" operator="equal">
      <formula>"OPORTUNIDADE"</formula>
    </cfRule>
  </conditionalFormatting>
  <conditionalFormatting sqref="Z313">
    <cfRule type="cellIs" dxfId="298" priority="207" operator="equal">
      <formula>"NÃO"</formula>
    </cfRule>
    <cfRule type="cellIs" dxfId="297" priority="208" operator="equal">
      <formula>"SIM"</formula>
    </cfRule>
  </conditionalFormatting>
  <conditionalFormatting sqref="Z313">
    <cfRule type="cellIs" dxfId="296" priority="206" operator="equal">
      <formula>"OPORTUNIDADE"</formula>
    </cfRule>
  </conditionalFormatting>
  <conditionalFormatting sqref="Z313">
    <cfRule type="cellIs" dxfId="295" priority="204" operator="equal">
      <formula>"NÃO"</formula>
    </cfRule>
    <cfRule type="cellIs" dxfId="294" priority="205" operator="equal">
      <formula>"SIM"</formula>
    </cfRule>
  </conditionalFormatting>
  <conditionalFormatting sqref="Z313">
    <cfRule type="cellIs" dxfId="293" priority="203" operator="equal">
      <formula>"OPORTUNIDADE"</formula>
    </cfRule>
  </conditionalFormatting>
  <conditionalFormatting sqref="Z313">
    <cfRule type="cellIs" dxfId="292" priority="201" operator="equal">
      <formula>"NÃO"</formula>
    </cfRule>
    <cfRule type="cellIs" dxfId="291" priority="202" operator="equal">
      <formula>"SIM"</formula>
    </cfRule>
  </conditionalFormatting>
  <conditionalFormatting sqref="Z313">
    <cfRule type="cellIs" dxfId="290" priority="200" operator="equal">
      <formula>"OPORTUNIDADE"</formula>
    </cfRule>
  </conditionalFormatting>
  <conditionalFormatting sqref="Z313">
    <cfRule type="cellIs" dxfId="289" priority="198" operator="equal">
      <formula>"NÃO"</formula>
    </cfRule>
    <cfRule type="cellIs" dxfId="288" priority="199" operator="equal">
      <formula>"SIM"</formula>
    </cfRule>
  </conditionalFormatting>
  <conditionalFormatting sqref="Z312">
    <cfRule type="cellIs" dxfId="287" priority="197" operator="equal">
      <formula>"OPORTUNIDADE"</formula>
    </cfRule>
  </conditionalFormatting>
  <conditionalFormatting sqref="Z312">
    <cfRule type="cellIs" dxfId="286" priority="195" operator="equal">
      <formula>"NÃO"</formula>
    </cfRule>
    <cfRule type="cellIs" dxfId="285" priority="196" operator="equal">
      <formula>"SIM"</formula>
    </cfRule>
  </conditionalFormatting>
  <conditionalFormatting sqref="Y309:Y310">
    <cfRule type="cellIs" dxfId="284" priority="194" operator="equal">
      <formula>"OPORTUNIDADE"</formula>
    </cfRule>
  </conditionalFormatting>
  <conditionalFormatting sqref="Y309:Y310">
    <cfRule type="cellIs" dxfId="283" priority="192" operator="equal">
      <formula>"NÃO"</formula>
    </cfRule>
    <cfRule type="cellIs" dxfId="282" priority="193" operator="equal">
      <formula>"SIM"</formula>
    </cfRule>
  </conditionalFormatting>
  <conditionalFormatting sqref="Z310">
    <cfRule type="cellIs" dxfId="281" priority="191" operator="equal">
      <formula>"OPORTUNIDADE"</formula>
    </cfRule>
  </conditionalFormatting>
  <conditionalFormatting sqref="Z310">
    <cfRule type="cellIs" dxfId="280" priority="189" operator="equal">
      <formula>"NÃO"</formula>
    </cfRule>
    <cfRule type="cellIs" dxfId="279" priority="190" operator="equal">
      <formula>"SIM"</formula>
    </cfRule>
  </conditionalFormatting>
  <conditionalFormatting sqref="Z310">
    <cfRule type="cellIs" dxfId="278" priority="188" operator="equal">
      <formula>"OPORTUNIDADE"</formula>
    </cfRule>
  </conditionalFormatting>
  <conditionalFormatting sqref="Z310">
    <cfRule type="cellIs" dxfId="277" priority="186" operator="equal">
      <formula>"NÃO"</formula>
    </cfRule>
    <cfRule type="cellIs" dxfId="276" priority="187" operator="equal">
      <formula>"SIM"</formula>
    </cfRule>
  </conditionalFormatting>
  <conditionalFormatting sqref="Z310">
    <cfRule type="cellIs" dxfId="275" priority="185" operator="equal">
      <formula>"OPORTUNIDADE"</formula>
    </cfRule>
  </conditionalFormatting>
  <conditionalFormatting sqref="Z310">
    <cfRule type="cellIs" dxfId="274" priority="183" operator="equal">
      <formula>"NÃO"</formula>
    </cfRule>
    <cfRule type="cellIs" dxfId="273" priority="184" operator="equal">
      <formula>"SIM"</formula>
    </cfRule>
  </conditionalFormatting>
  <conditionalFormatting sqref="Z310">
    <cfRule type="cellIs" dxfId="272" priority="182" operator="equal">
      <formula>"OPORTUNIDADE"</formula>
    </cfRule>
  </conditionalFormatting>
  <conditionalFormatting sqref="Z310">
    <cfRule type="cellIs" dxfId="271" priority="180" operator="equal">
      <formula>"NÃO"</formula>
    </cfRule>
    <cfRule type="cellIs" dxfId="270" priority="181" operator="equal">
      <formula>"SIM"</formula>
    </cfRule>
  </conditionalFormatting>
  <conditionalFormatting sqref="Z310">
    <cfRule type="cellIs" dxfId="269" priority="179" operator="equal">
      <formula>"OPORTUNIDADE"</formula>
    </cfRule>
  </conditionalFormatting>
  <conditionalFormatting sqref="Z310">
    <cfRule type="cellIs" dxfId="268" priority="177" operator="equal">
      <formula>"NÃO"</formula>
    </cfRule>
    <cfRule type="cellIs" dxfId="267" priority="178" operator="equal">
      <formula>"SIM"</formula>
    </cfRule>
  </conditionalFormatting>
  <conditionalFormatting sqref="Z310">
    <cfRule type="cellIs" dxfId="266" priority="176" operator="equal">
      <formula>"OPORTUNIDADE"</formula>
    </cfRule>
  </conditionalFormatting>
  <conditionalFormatting sqref="Z310">
    <cfRule type="cellIs" dxfId="265" priority="174" operator="equal">
      <formula>"NÃO"</formula>
    </cfRule>
    <cfRule type="cellIs" dxfId="264" priority="175" operator="equal">
      <formula>"SIM"</formula>
    </cfRule>
  </conditionalFormatting>
  <conditionalFormatting sqref="Y322">
    <cfRule type="cellIs" dxfId="263" priority="173" operator="equal">
      <formula>"OPORTUNIDADE"</formula>
    </cfRule>
  </conditionalFormatting>
  <conditionalFormatting sqref="Y322">
    <cfRule type="cellIs" dxfId="262" priority="171" operator="equal">
      <formula>"NÃO"</formula>
    </cfRule>
    <cfRule type="cellIs" dxfId="261" priority="172" operator="equal">
      <formula>"SIM"</formula>
    </cfRule>
  </conditionalFormatting>
  <conditionalFormatting sqref="Z322">
    <cfRule type="cellIs" dxfId="260" priority="170" operator="equal">
      <formula>"OPORTUNIDADE"</formula>
    </cfRule>
  </conditionalFormatting>
  <conditionalFormatting sqref="Z322">
    <cfRule type="cellIs" dxfId="259" priority="168" operator="equal">
      <formula>"NÃO"</formula>
    </cfRule>
    <cfRule type="cellIs" dxfId="258" priority="169" operator="equal">
      <formula>"SIM"</formula>
    </cfRule>
  </conditionalFormatting>
  <conditionalFormatting sqref="Z322">
    <cfRule type="cellIs" dxfId="257" priority="167" operator="equal">
      <formula>"OPORTUNIDADE"</formula>
    </cfRule>
  </conditionalFormatting>
  <conditionalFormatting sqref="Z322">
    <cfRule type="cellIs" dxfId="256" priority="165" operator="equal">
      <formula>"NÃO"</formula>
    </cfRule>
    <cfRule type="cellIs" dxfId="255" priority="166" operator="equal">
      <formula>"SIM"</formula>
    </cfRule>
  </conditionalFormatting>
  <conditionalFormatting sqref="Z322">
    <cfRule type="cellIs" dxfId="254" priority="164" operator="equal">
      <formula>"OPORTUNIDADE"</formula>
    </cfRule>
  </conditionalFormatting>
  <conditionalFormatting sqref="Z322">
    <cfRule type="cellIs" dxfId="253" priority="162" operator="equal">
      <formula>"NÃO"</formula>
    </cfRule>
    <cfRule type="cellIs" dxfId="252" priority="163" operator="equal">
      <formula>"SIM"</formula>
    </cfRule>
  </conditionalFormatting>
  <conditionalFormatting sqref="Z322">
    <cfRule type="cellIs" dxfId="251" priority="161" operator="equal">
      <formula>"OPORTUNIDADE"</formula>
    </cfRule>
  </conditionalFormatting>
  <conditionalFormatting sqref="Z322">
    <cfRule type="cellIs" dxfId="250" priority="159" operator="equal">
      <formula>"NÃO"</formula>
    </cfRule>
    <cfRule type="cellIs" dxfId="249" priority="160" operator="equal">
      <formula>"SIM"</formula>
    </cfRule>
  </conditionalFormatting>
  <conditionalFormatting sqref="Z322">
    <cfRule type="cellIs" dxfId="248" priority="158" operator="equal">
      <formula>"OPORTUNIDADE"</formula>
    </cfRule>
  </conditionalFormatting>
  <conditionalFormatting sqref="Z322">
    <cfRule type="cellIs" dxfId="247" priority="156" operator="equal">
      <formula>"NÃO"</formula>
    </cfRule>
    <cfRule type="cellIs" dxfId="246" priority="157" operator="equal">
      <formula>"SIM"</formula>
    </cfRule>
  </conditionalFormatting>
  <conditionalFormatting sqref="Z322">
    <cfRule type="cellIs" dxfId="245" priority="155" operator="equal">
      <formula>"OPORTUNIDADE"</formula>
    </cfRule>
  </conditionalFormatting>
  <conditionalFormatting sqref="Z322">
    <cfRule type="cellIs" dxfId="244" priority="153" operator="equal">
      <formula>"NÃO"</formula>
    </cfRule>
    <cfRule type="cellIs" dxfId="243" priority="154" operator="equal">
      <formula>"SIM"</formula>
    </cfRule>
  </conditionalFormatting>
  <conditionalFormatting sqref="Z322">
    <cfRule type="cellIs" dxfId="242" priority="152" operator="equal">
      <formula>"OPORTUNIDADE"</formula>
    </cfRule>
  </conditionalFormatting>
  <conditionalFormatting sqref="Z322">
    <cfRule type="cellIs" dxfId="241" priority="150" operator="equal">
      <formula>"NÃO"</formula>
    </cfRule>
    <cfRule type="cellIs" dxfId="240" priority="151" operator="equal">
      <formula>"SIM"</formula>
    </cfRule>
  </conditionalFormatting>
  <conditionalFormatting sqref="Z321">
    <cfRule type="cellIs" dxfId="239" priority="149" operator="equal">
      <formula>"OPORTUNIDADE"</formula>
    </cfRule>
  </conditionalFormatting>
  <conditionalFormatting sqref="Z321">
    <cfRule type="cellIs" dxfId="238" priority="147" operator="equal">
      <formula>"NÃO"</formula>
    </cfRule>
    <cfRule type="cellIs" dxfId="237" priority="148" operator="equal">
      <formula>"SIM"</formula>
    </cfRule>
  </conditionalFormatting>
  <conditionalFormatting sqref="Y318">
    <cfRule type="cellIs" dxfId="236" priority="146" operator="equal">
      <formula>"OPORTUNIDADE"</formula>
    </cfRule>
  </conditionalFormatting>
  <conditionalFormatting sqref="Y318">
    <cfRule type="cellIs" dxfId="235" priority="144" operator="equal">
      <formula>"NÃO"</formula>
    </cfRule>
    <cfRule type="cellIs" dxfId="234" priority="145" operator="equal">
      <formula>"SIM"</formula>
    </cfRule>
  </conditionalFormatting>
  <conditionalFormatting sqref="Z318">
    <cfRule type="cellIs" dxfId="233" priority="143" operator="equal">
      <formula>"OPORTUNIDADE"</formula>
    </cfRule>
  </conditionalFormatting>
  <conditionalFormatting sqref="Z318">
    <cfRule type="cellIs" dxfId="232" priority="141" operator="equal">
      <formula>"NÃO"</formula>
    </cfRule>
    <cfRule type="cellIs" dxfId="231" priority="142" operator="equal">
      <formula>"SIM"</formula>
    </cfRule>
  </conditionalFormatting>
  <conditionalFormatting sqref="Z318">
    <cfRule type="cellIs" dxfId="230" priority="140" operator="equal">
      <formula>"OPORTUNIDADE"</formula>
    </cfRule>
  </conditionalFormatting>
  <conditionalFormatting sqref="Z318">
    <cfRule type="cellIs" dxfId="229" priority="138" operator="equal">
      <formula>"NÃO"</formula>
    </cfRule>
    <cfRule type="cellIs" dxfId="228" priority="139" operator="equal">
      <formula>"SIM"</formula>
    </cfRule>
  </conditionalFormatting>
  <conditionalFormatting sqref="Z318">
    <cfRule type="cellIs" dxfId="227" priority="137" operator="equal">
      <formula>"OPORTUNIDADE"</formula>
    </cfRule>
  </conditionalFormatting>
  <conditionalFormatting sqref="Z318">
    <cfRule type="cellIs" dxfId="226" priority="135" operator="equal">
      <formula>"NÃO"</formula>
    </cfRule>
    <cfRule type="cellIs" dxfId="225" priority="136" operator="equal">
      <formula>"SIM"</formula>
    </cfRule>
  </conditionalFormatting>
  <conditionalFormatting sqref="Z318">
    <cfRule type="cellIs" dxfId="224" priority="134" operator="equal">
      <formula>"OPORTUNIDADE"</formula>
    </cfRule>
  </conditionalFormatting>
  <conditionalFormatting sqref="Z318">
    <cfRule type="cellIs" dxfId="223" priority="132" operator="equal">
      <formula>"NÃO"</formula>
    </cfRule>
    <cfRule type="cellIs" dxfId="222" priority="133" operator="equal">
      <formula>"SIM"</formula>
    </cfRule>
  </conditionalFormatting>
  <conditionalFormatting sqref="Z318">
    <cfRule type="cellIs" dxfId="221" priority="131" operator="equal">
      <formula>"OPORTUNIDADE"</formula>
    </cfRule>
  </conditionalFormatting>
  <conditionalFormatting sqref="Z318">
    <cfRule type="cellIs" dxfId="220" priority="129" operator="equal">
      <formula>"NÃO"</formula>
    </cfRule>
    <cfRule type="cellIs" dxfId="219" priority="130" operator="equal">
      <formula>"SIM"</formula>
    </cfRule>
  </conditionalFormatting>
  <conditionalFormatting sqref="Z318">
    <cfRule type="cellIs" dxfId="218" priority="128" operator="equal">
      <formula>"OPORTUNIDADE"</formula>
    </cfRule>
  </conditionalFormatting>
  <conditionalFormatting sqref="Z318">
    <cfRule type="cellIs" dxfId="217" priority="126" operator="equal">
      <formula>"NÃO"</formula>
    </cfRule>
    <cfRule type="cellIs" dxfId="216" priority="127" operator="equal">
      <formula>"SIM"</formula>
    </cfRule>
  </conditionalFormatting>
  <conditionalFormatting sqref="Z318">
    <cfRule type="cellIs" dxfId="215" priority="125" operator="equal">
      <formula>"OPORTUNIDADE"</formula>
    </cfRule>
  </conditionalFormatting>
  <conditionalFormatting sqref="Z318">
    <cfRule type="cellIs" dxfId="214" priority="123" operator="equal">
      <formula>"NÃO"</formula>
    </cfRule>
    <cfRule type="cellIs" dxfId="213" priority="124" operator="equal">
      <formula>"SIM"</formula>
    </cfRule>
  </conditionalFormatting>
  <conditionalFormatting sqref="Z318">
    <cfRule type="cellIs" dxfId="212" priority="122" operator="equal">
      <formula>"OPORTUNIDADE"</formula>
    </cfRule>
  </conditionalFormatting>
  <conditionalFormatting sqref="Z318">
    <cfRule type="cellIs" dxfId="211" priority="120" operator="equal">
      <formula>"NÃO"</formula>
    </cfRule>
    <cfRule type="cellIs" dxfId="210" priority="121" operator="equal">
      <formula>"SIM"</formula>
    </cfRule>
  </conditionalFormatting>
  <conditionalFormatting sqref="Z318">
    <cfRule type="cellIs" dxfId="209" priority="119" operator="equal">
      <formula>"OPORTUNIDADE"</formula>
    </cfRule>
  </conditionalFormatting>
  <conditionalFormatting sqref="Z318">
    <cfRule type="cellIs" dxfId="208" priority="117" operator="equal">
      <formula>"NÃO"</formula>
    </cfRule>
    <cfRule type="cellIs" dxfId="207" priority="118" operator="equal">
      <formula>"SIM"</formula>
    </cfRule>
  </conditionalFormatting>
  <conditionalFormatting sqref="Y319">
    <cfRule type="cellIs" dxfId="206" priority="116" operator="equal">
      <formula>"OPORTUNIDADE"</formula>
    </cfRule>
  </conditionalFormatting>
  <conditionalFormatting sqref="Y319">
    <cfRule type="cellIs" dxfId="205" priority="114" operator="equal">
      <formula>"NÃO"</formula>
    </cfRule>
    <cfRule type="cellIs" dxfId="204" priority="115" operator="equal">
      <formula>"SIM"</formula>
    </cfRule>
  </conditionalFormatting>
  <conditionalFormatting sqref="Z319">
    <cfRule type="cellIs" dxfId="203" priority="113" operator="equal">
      <formula>"OPORTUNIDADE"</formula>
    </cfRule>
  </conditionalFormatting>
  <conditionalFormatting sqref="Z319">
    <cfRule type="cellIs" dxfId="202" priority="111" operator="equal">
      <formula>"NÃO"</formula>
    </cfRule>
    <cfRule type="cellIs" dxfId="201" priority="112" operator="equal">
      <formula>"SIM"</formula>
    </cfRule>
  </conditionalFormatting>
  <conditionalFormatting sqref="Z319">
    <cfRule type="cellIs" dxfId="200" priority="110" operator="equal">
      <formula>"OPORTUNIDADE"</formula>
    </cfRule>
  </conditionalFormatting>
  <conditionalFormatting sqref="Z319">
    <cfRule type="cellIs" dxfId="199" priority="108" operator="equal">
      <formula>"NÃO"</formula>
    </cfRule>
    <cfRule type="cellIs" dxfId="198" priority="109" operator="equal">
      <formula>"SIM"</formula>
    </cfRule>
  </conditionalFormatting>
  <conditionalFormatting sqref="Z319">
    <cfRule type="cellIs" dxfId="197" priority="107" operator="equal">
      <formula>"OPORTUNIDADE"</formula>
    </cfRule>
  </conditionalFormatting>
  <conditionalFormatting sqref="Z319">
    <cfRule type="cellIs" dxfId="196" priority="105" operator="equal">
      <formula>"NÃO"</formula>
    </cfRule>
    <cfRule type="cellIs" dxfId="195" priority="106" operator="equal">
      <formula>"SIM"</formula>
    </cfRule>
  </conditionalFormatting>
  <conditionalFormatting sqref="Z319">
    <cfRule type="cellIs" dxfId="194" priority="104" operator="equal">
      <formula>"OPORTUNIDADE"</formula>
    </cfRule>
  </conditionalFormatting>
  <conditionalFormatting sqref="Z319">
    <cfRule type="cellIs" dxfId="193" priority="102" operator="equal">
      <formula>"NÃO"</formula>
    </cfRule>
    <cfRule type="cellIs" dxfId="192" priority="103" operator="equal">
      <formula>"SIM"</formula>
    </cfRule>
  </conditionalFormatting>
  <conditionalFormatting sqref="Z319">
    <cfRule type="cellIs" dxfId="191" priority="101" operator="equal">
      <formula>"OPORTUNIDADE"</formula>
    </cfRule>
  </conditionalFormatting>
  <conditionalFormatting sqref="Z319">
    <cfRule type="cellIs" dxfId="190" priority="99" operator="equal">
      <formula>"NÃO"</formula>
    </cfRule>
    <cfRule type="cellIs" dxfId="189" priority="100" operator="equal">
      <formula>"SIM"</formula>
    </cfRule>
  </conditionalFormatting>
  <conditionalFormatting sqref="Z319">
    <cfRule type="cellIs" dxfId="188" priority="98" operator="equal">
      <formula>"OPORTUNIDADE"</formula>
    </cfRule>
  </conditionalFormatting>
  <conditionalFormatting sqref="Z319">
    <cfRule type="cellIs" dxfId="187" priority="96" operator="equal">
      <formula>"NÃO"</formula>
    </cfRule>
    <cfRule type="cellIs" dxfId="186" priority="97" operator="equal">
      <formula>"SIM"</formula>
    </cfRule>
  </conditionalFormatting>
  <conditionalFormatting sqref="Y308:Y315">
    <cfRule type="cellIs" dxfId="185" priority="95" operator="equal">
      <formula>"OPORTUNIDADE"</formula>
    </cfRule>
  </conditionalFormatting>
  <conditionalFormatting sqref="Y308:Y315">
    <cfRule type="cellIs" dxfId="184" priority="93" operator="equal">
      <formula>"NÃO"</formula>
    </cfRule>
    <cfRule type="cellIs" dxfId="183" priority="94" operator="equal">
      <formula>"SIM"</formula>
    </cfRule>
  </conditionalFormatting>
  <conditionalFormatting sqref="Z308">
    <cfRule type="cellIs" dxfId="182" priority="92" operator="equal">
      <formula>"OPORTUNIDADE"</formula>
    </cfRule>
  </conditionalFormatting>
  <conditionalFormatting sqref="Z308">
    <cfRule type="cellIs" dxfId="181" priority="90" operator="equal">
      <formula>"NÃO"</formula>
    </cfRule>
    <cfRule type="cellIs" dxfId="180" priority="91" operator="equal">
      <formula>"SIM"</formula>
    </cfRule>
  </conditionalFormatting>
  <conditionalFormatting sqref="Z308">
    <cfRule type="cellIs" dxfId="179" priority="89" operator="equal">
      <formula>"OPORTUNIDADE"</formula>
    </cfRule>
  </conditionalFormatting>
  <conditionalFormatting sqref="Z308">
    <cfRule type="cellIs" dxfId="178" priority="87" operator="equal">
      <formula>"NÃO"</formula>
    </cfRule>
    <cfRule type="cellIs" dxfId="177" priority="88" operator="equal">
      <formula>"SIM"</formula>
    </cfRule>
  </conditionalFormatting>
  <conditionalFormatting sqref="Z308">
    <cfRule type="cellIs" dxfId="176" priority="86" operator="equal">
      <formula>"OPORTUNIDADE"</formula>
    </cfRule>
  </conditionalFormatting>
  <conditionalFormatting sqref="Z308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308">
    <cfRule type="cellIs" dxfId="173" priority="83" operator="equal">
      <formula>"OPORTUNIDADE"</formula>
    </cfRule>
  </conditionalFormatting>
  <conditionalFormatting sqref="Z308">
    <cfRule type="cellIs" dxfId="172" priority="81" operator="equal">
      <formula>"NÃO"</formula>
    </cfRule>
    <cfRule type="cellIs" dxfId="171" priority="82" operator="equal">
      <formula>"SIM"</formula>
    </cfRule>
  </conditionalFormatting>
  <conditionalFormatting sqref="Z308">
    <cfRule type="cellIs" dxfId="170" priority="80" operator="equal">
      <formula>"OPORTUNIDADE"</formula>
    </cfRule>
  </conditionalFormatting>
  <conditionalFormatting sqref="Z308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308">
    <cfRule type="cellIs" dxfId="167" priority="77" operator="equal">
      <formula>"OPORTUNIDADE"</formula>
    </cfRule>
  </conditionalFormatting>
  <conditionalFormatting sqref="Z308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Z308">
    <cfRule type="cellIs" dxfId="164" priority="74" operator="equal">
      <formula>"OPORTUNIDADE"</formula>
    </cfRule>
  </conditionalFormatting>
  <conditionalFormatting sqref="Z308">
    <cfRule type="cellIs" dxfId="163" priority="72" operator="equal">
      <formula>"NÃO"</formula>
    </cfRule>
    <cfRule type="cellIs" dxfId="162" priority="73" operator="equal">
      <formula>"SIM"</formula>
    </cfRule>
  </conditionalFormatting>
  <conditionalFormatting sqref="Z308">
    <cfRule type="cellIs" dxfId="161" priority="71" operator="equal">
      <formula>"OPORTUNIDADE"</formula>
    </cfRule>
  </conditionalFormatting>
  <conditionalFormatting sqref="Z308">
    <cfRule type="cellIs" dxfId="160" priority="69" operator="equal">
      <formula>"NÃO"</formula>
    </cfRule>
    <cfRule type="cellIs" dxfId="159" priority="70" operator="equal">
      <formula>"SIM"</formula>
    </cfRule>
  </conditionalFormatting>
  <conditionalFormatting sqref="Z308">
    <cfRule type="cellIs" dxfId="158" priority="68" operator="equal">
      <formula>"OPORTUNIDADE"</formula>
    </cfRule>
  </conditionalFormatting>
  <conditionalFormatting sqref="Z308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Z334">
    <cfRule type="cellIs" dxfId="155" priority="65" operator="equal">
      <formula>"OPORTUNIDADE"</formula>
    </cfRule>
  </conditionalFormatting>
  <conditionalFormatting sqref="Z334">
    <cfRule type="cellIs" dxfId="154" priority="63" operator="equal">
      <formula>"NÃO"</formula>
    </cfRule>
    <cfRule type="cellIs" dxfId="153" priority="64" operator="equal">
      <formula>"SIM"</formula>
    </cfRule>
  </conditionalFormatting>
  <conditionalFormatting sqref="Z326">
    <cfRule type="cellIs" dxfId="152" priority="59" operator="equal">
      <formula>"OPORTUNIDADE"</formula>
    </cfRule>
  </conditionalFormatting>
  <conditionalFormatting sqref="Z326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Y326">
    <cfRule type="cellIs" dxfId="149" priority="56" operator="equal">
      <formula>"OPORTUNIDADE"</formula>
    </cfRule>
  </conditionalFormatting>
  <conditionalFormatting sqref="Y326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Y328">
    <cfRule type="cellIs" dxfId="146" priority="53" operator="equal">
      <formula>"OPORTUNIDADE"</formula>
    </cfRule>
  </conditionalFormatting>
  <conditionalFormatting sqref="Y328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Z328">
    <cfRule type="cellIs" dxfId="143" priority="50" operator="equal">
      <formula>"OPORTUNIDADE"</formula>
    </cfRule>
  </conditionalFormatting>
  <conditionalFormatting sqref="Z328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328">
    <cfRule type="cellIs" dxfId="140" priority="47" operator="equal">
      <formula>"OPORTUNIDADE"</formula>
    </cfRule>
  </conditionalFormatting>
  <conditionalFormatting sqref="Z328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328">
    <cfRule type="cellIs" dxfId="137" priority="44" operator="equal">
      <formula>"OPORTUNIDADE"</formula>
    </cfRule>
  </conditionalFormatting>
  <conditionalFormatting sqref="Z328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328">
    <cfRule type="cellIs" dxfId="134" priority="41" operator="equal">
      <formula>"OPORTUNIDADE"</formula>
    </cfRule>
  </conditionalFormatting>
  <conditionalFormatting sqref="Z328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328">
    <cfRule type="cellIs" dxfId="131" priority="38" operator="equal">
      <formula>"OPORTUNIDADE"</formula>
    </cfRule>
  </conditionalFormatting>
  <conditionalFormatting sqref="Z328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328">
    <cfRule type="cellIs" dxfId="128" priority="35" operator="equal">
      <formula>"OPORTUNIDADE"</formula>
    </cfRule>
  </conditionalFormatting>
  <conditionalFormatting sqref="Z328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328">
    <cfRule type="cellIs" dxfId="125" priority="32" operator="equal">
      <formula>"OPORTUNIDADE"</formula>
    </cfRule>
  </conditionalFormatting>
  <conditionalFormatting sqref="Z328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328">
    <cfRule type="cellIs" dxfId="122" priority="29" operator="equal">
      <formula>"OPORTUNIDADE"</formula>
    </cfRule>
  </conditionalFormatting>
  <conditionalFormatting sqref="Z328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Z328">
    <cfRule type="cellIs" dxfId="119" priority="26" operator="equal">
      <formula>"OPORTUNIDADE"</formula>
    </cfRule>
  </conditionalFormatting>
  <conditionalFormatting sqref="Z328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BJ3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331:BK3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343">
    <cfRule type="cellIs" dxfId="116" priority="15" operator="equal">
      <formula>"OPORTUNIDADE"</formula>
    </cfRule>
  </conditionalFormatting>
  <conditionalFormatting sqref="Z343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BK3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351">
    <cfRule type="cellIs" dxfId="113" priority="9" operator="equal">
      <formula>"OPORTUNIDADE"</formula>
    </cfRule>
  </conditionalFormatting>
  <conditionalFormatting sqref="Z35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51:Z352">
    <cfRule type="cellIs" dxfId="110" priority="6" operator="equal">
      <formula>"OPORTUNIDADE"</formula>
    </cfRule>
  </conditionalFormatting>
  <conditionalFormatting sqref="Z351:Z35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52">
    <cfRule type="cellIs" dxfId="107" priority="3" operator="equal">
      <formula>"OPORTUNIDADE"</formula>
    </cfRule>
  </conditionalFormatting>
  <conditionalFormatting sqref="Z35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5" workbookViewId="0">
      <selection activeCell="A319" sqref="A319:Q33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1" bestFit="1" customWidth="1"/>
    <col min="16" max="16" width="12.42578125" style="163" hidden="1" customWidth="1"/>
    <col min="17" max="17" width="75.140625" style="202" customWidth="1"/>
    <col min="18" max="18" width="5.7109375" bestFit="1" customWidth="1"/>
  </cols>
  <sheetData>
    <row r="1" spans="1:17">
      <c r="A1" s="93" t="s">
        <v>944</v>
      </c>
      <c r="B1" s="94"/>
      <c r="Q1" s="201"/>
    </row>
    <row r="2" spans="1:17">
      <c r="A2" s="96">
        <v>1</v>
      </c>
      <c r="B2" s="97"/>
    </row>
    <row r="3" spans="1:17">
      <c r="O3" s="282"/>
      <c r="P3" s="162"/>
    </row>
    <row r="4" spans="1:17" ht="15.75" customHeight="1">
      <c r="O4" s="282"/>
      <c r="P4" s="162"/>
    </row>
    <row r="5" spans="1:17" s="99" customFormat="1" ht="11.25" customHeight="1">
      <c r="A5"/>
      <c r="B5" s="98"/>
      <c r="C5" s="368" t="s">
        <v>1917</v>
      </c>
      <c r="D5" s="369"/>
      <c r="E5" s="369"/>
      <c r="F5" s="369"/>
      <c r="G5" s="369"/>
      <c r="H5" s="369"/>
      <c r="I5" s="369"/>
      <c r="J5" s="370"/>
      <c r="K5" s="371" t="s">
        <v>1918</v>
      </c>
      <c r="L5" s="372"/>
      <c r="M5" s="372"/>
      <c r="N5" s="372"/>
      <c r="O5" s="373" t="s">
        <v>1919</v>
      </c>
      <c r="P5" s="374"/>
      <c r="Q5" s="375"/>
    </row>
    <row r="6" spans="1:17" s="99" customFormat="1" ht="15.75" customHeight="1">
      <c r="A6" s="93" t="s">
        <v>1920</v>
      </c>
      <c r="B6" s="100" t="s">
        <v>1921</v>
      </c>
      <c r="C6" s="101" t="s">
        <v>1163</v>
      </c>
      <c r="D6" s="102" t="s">
        <v>1164</v>
      </c>
      <c r="E6" s="101" t="s">
        <v>1922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1923</v>
      </c>
      <c r="M6" s="145" t="s">
        <v>628</v>
      </c>
      <c r="N6" s="146" t="s">
        <v>1158</v>
      </c>
      <c r="O6" s="283" t="s">
        <v>1201</v>
      </c>
      <c r="P6" s="164"/>
      <c r="Q6" s="203" t="s">
        <v>1924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4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4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4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4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4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4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4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4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4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4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4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4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4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4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4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4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4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4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4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4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4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4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4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4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4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4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4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4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4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4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4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4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4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4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4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4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4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4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4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4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4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4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4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4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4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4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4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4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4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4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4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4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4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4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4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4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4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4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4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4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4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4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4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4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4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4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4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4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4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4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4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4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4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4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4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4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4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4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4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4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4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4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4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4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4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4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4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4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4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4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4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4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4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4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4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4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4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4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4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4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4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4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4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4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4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4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4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4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4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4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4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4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4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4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4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4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4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4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4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4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4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4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4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4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4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4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4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4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4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4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4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4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4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4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4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4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4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4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4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4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4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4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4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4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4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4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4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4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4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4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4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4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4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4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4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4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4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4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4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4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4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4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4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4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4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4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4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4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4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4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4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4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4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4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4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4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4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4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4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4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4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4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4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4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4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4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4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4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4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4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4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4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4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4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4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4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4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4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4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4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4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4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4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4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4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4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4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4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4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4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4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4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4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4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4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4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4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4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4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4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4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4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4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4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4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4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4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4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4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4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4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4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4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4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4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4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4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4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4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4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4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4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4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4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4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4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4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4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4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4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4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4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4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4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4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4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4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4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4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4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4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4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4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4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4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4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4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4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4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4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4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4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4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4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4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4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4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4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4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4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4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4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4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4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4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4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4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4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4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4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4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4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4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4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4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4">
        <f>FN_MC!BH308</f>
        <v>2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TIP1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TIP1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4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4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4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4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7.6388888888888895E-2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4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PUD1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PUD1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4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4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4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4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4">
        <f>FN_MC!BH318</f>
        <v>0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4">
        <f>FN_MC!BH319</f>
        <v>2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4">
        <f>FN_MC!BH320</f>
        <v>2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0.125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4">
        <f>FN_MC!BH321</f>
        <v>2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4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4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4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>
        <f>IF(FN_MC!B325="","*",FN_MC!B325)</f>
        <v>45957</v>
      </c>
      <c r="B319" s="104" t="str">
        <f>IF(FN_MC!X325="","*",FN_MC!X325)</f>
        <v>Contrato</v>
      </c>
      <c r="C319" s="105" t="str">
        <f>IF(FN_MC!S325="","*",FN_MC!S325)</f>
        <v>FERRONORTE</v>
      </c>
      <c r="D319" s="105" t="str">
        <f>IF(FN_MC!T325="","*",FN_MC!T325)</f>
        <v>TGR-TRO</v>
      </c>
      <c r="E319" s="105" t="str">
        <f>IF(FN_MC!D325="","*",FN_MC!D325)</f>
        <v>W71</v>
      </c>
      <c r="F319" s="105" t="str">
        <f>IF(FN_MC!H325="","*",FN_MC!H325)</f>
        <v>TGR2</v>
      </c>
      <c r="G319" s="105" t="str">
        <f>IF(FN_MC!M325="","*",FN_MC!M325)</f>
        <v>TAG-TRO</v>
      </c>
      <c r="H319" s="161">
        <f>IF(FN_MC!K325="","*",FN_MC!K325)</f>
        <v>502</v>
      </c>
      <c r="I319" s="138">
        <f>IF(FN_MC!O325="","*",FN_MC!O325)</f>
        <v>0.79166666666666663</v>
      </c>
      <c r="J319" s="138">
        <f>IF(FN_MC!P325="","*",FN_MC!P325)</f>
        <v>4.1666666666666664E-2</v>
      </c>
      <c r="K319" s="147" t="str">
        <f>IF(FN_MC!AK325="","*",FN_MC!AK325)</f>
        <v>TGR2</v>
      </c>
      <c r="L319" s="147" t="str">
        <f>IF(FN_MC!AM325="","*",FN_MC!AM325)</f>
        <v>TAG-TRO</v>
      </c>
      <c r="M319" s="147">
        <f>IF(FN_MC!AP325="","*",FN_MC!AP325)</f>
        <v>502</v>
      </c>
      <c r="N319" s="147" t="str">
        <f>IF(FN_MC!AM325="","*",FN_MC!AM325)</f>
        <v>TAG-TRO</v>
      </c>
      <c r="O319" s="184">
        <f>FN_MC!BH325</f>
        <v>0</v>
      </c>
      <c r="P319" s="96"/>
      <c r="Q319" s="152" t="str">
        <f>IF($A$2=1,IF(FN_MC!BJ325="","*",FN_MC!BJ325),IF(FN_MC!BK325="","*",FN_MC!BK325))</f>
        <v>Ag. a confirmação da FX com CCO para deslocamento do W71 de TGR-RVD, MC1 às 19h00</v>
      </c>
    </row>
    <row r="320" spans="1:17" hidden="1">
      <c r="A320" s="103">
        <f>IF(FN_MC!B326="","*",FN_MC!B326)</f>
        <v>45957</v>
      </c>
      <c r="B320" s="104" t="str">
        <f>IF(FN_MC!X326="","*",FN_MC!X326)</f>
        <v>Oportunidade</v>
      </c>
      <c r="C320" s="105" t="str">
        <f>IF(FN_MC!S326="","*",FN_MC!S326)</f>
        <v>FERRONORTE</v>
      </c>
      <c r="D320" s="105" t="str">
        <f>IF(FN_MC!T326="","*",FN_MC!T326)</f>
        <v>TCS-TGR</v>
      </c>
      <c r="E320" s="105" t="str">
        <f>IF(FN_MC!D326="","*",FN_MC!D326)</f>
        <v>W48</v>
      </c>
      <c r="F320" s="105" t="str">
        <f>IF(FN_MC!H326="","*",FN_MC!H326)</f>
        <v>TOM2</v>
      </c>
      <c r="G320" s="105" t="str">
        <f>IF(FN_MC!M326="","*",FN_MC!M326)</f>
        <v>TBA-TIP</v>
      </c>
      <c r="H320" s="161">
        <f>IF(FN_MC!K326="","*",FN_MC!K326)</f>
        <v>385.4</v>
      </c>
      <c r="I320" s="138">
        <f>IF(FN_MC!O326="","*",FN_MC!O326)</f>
        <v>0.35416666666666669</v>
      </c>
      <c r="J320" s="138">
        <f>IF(FN_MC!P326="","*",FN_MC!P326)</f>
        <v>8.3333333333333329E-2</v>
      </c>
      <c r="K320" s="147" t="str">
        <f>IF(FN_MC!AK326="","*",FN_MC!AK326)</f>
        <v>TOM2</v>
      </c>
      <c r="L320" s="147" t="str">
        <f>IF(FN_MC!AM326="","*",FN_MC!AM326)</f>
        <v>TBA-TIP</v>
      </c>
      <c r="M320" s="147">
        <f>IF(FN_MC!AP326="","*",FN_MC!AP326)</f>
        <v>385.4</v>
      </c>
      <c r="N320" s="147" t="str">
        <f>IF(FN_MC!AM326="","*",FN_MC!AM326)</f>
        <v>TBA-TIP</v>
      </c>
      <c r="O320" s="184">
        <f>FN_MC!BH326</f>
        <v>1</v>
      </c>
      <c r="P320" s="96"/>
      <c r="Q320" s="152" t="str">
        <f>IF($A$2=1,IF(FN_MC!BJ326="","*",FN_MC!BJ326),IF(FN_MC!BK326="","*",FN_MC!BK326))</f>
        <v>Aguardando envio MC1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4">
        <f>FN_MC!BH327</f>
        <v>1</v>
      </c>
      <c r="P321" s="96"/>
      <c r="Q321" s="152" t="str">
        <f>IF($A$2=1,IF(FN_MC!BJ327="","*",FN_MC!BJ327),IF(FN_MC!BK327="","*",FN_MC!BK327))</f>
        <v xml:space="preserve">Previsão MC1 11HRS 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4">
        <f>FN_MC!BH328</f>
        <v>1</v>
      </c>
      <c r="P322" s="96"/>
      <c r="Q322" s="152" t="str">
        <f>IF($A$2=1,IF(FN_MC!BJ328="","*",FN_MC!BJ328),IF(FN_MC!BK328="","*",FN_MC!BK328))</f>
        <v xml:space="preserve">Verifcando faixa cm CCO 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TMTTOM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TMTTOM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4">
        <f>FN_MC!BH329</f>
        <v>1</v>
      </c>
      <c r="P323" s="96"/>
      <c r="Q323" s="152" t="str">
        <f>IF($A$2=1,IF(FN_MC!BJ329="","*",FN_MC!BJ329),IF(FN_MC!BK329="","*",FN_MC!BK329))</f>
        <v>Aguardando TP ficar pronta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4">
        <f>FN_MC!BH330</f>
        <v>1</v>
      </c>
      <c r="P324" s="96"/>
      <c r="Q324" s="152" t="str">
        <f>IF($A$2=1,IF(FN_MC!BJ330="","*",FN_MC!BJ330),IF(FN_MC!BK330="","*",FN_MC!BK330))</f>
        <v xml:space="preserve">Previsão MC1 12HRS 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4">
        <f>FN_MC!BH331</f>
        <v>2</v>
      </c>
      <c r="P325" s="96"/>
      <c r="Q325" s="152" t="str">
        <f>IF($A$2=1,IF(FN_MC!BJ331="","*",FN_MC!BJ331),IF(FN_MC!BK331="","*",FN_MC!BK331))</f>
        <v>Inspeção R7D entre TVI-TMI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4">
        <f>FN_MC!BH332</f>
        <v>1</v>
      </c>
      <c r="P326" s="96"/>
      <c r="Q326" s="152" t="str">
        <f>IF($A$2=1,IF(FN_MC!BJ332="","*",FN_MC!BJ332),IF(FN_MC!BK332="","*",FN_MC!BK332))</f>
        <v xml:space="preserve">MC1 08:43, verificando faixa cm cco 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TMO155</v>
      </c>
      <c r="G327" s="105" t="str">
        <f>IF(FN_MC!M333="","*",FN_MC!M333)</f>
        <v>TMO-TCE</v>
      </c>
      <c r="H327" s="161">
        <f>IF(FN_MC!K333="","*",FN_MC!K333)</f>
        <v>147.75</v>
      </c>
      <c r="I327" s="138">
        <f>IF(FN_MC!O333="","*",FN_MC!O333)</f>
        <v>0.375</v>
      </c>
      <c r="J327" s="138">
        <f>IF(FN_MC!P333="","*",FN_MC!P333)</f>
        <v>6.25E-2</v>
      </c>
      <c r="K327" s="147" t="str">
        <f>IF(FN_MC!AK333="","*",FN_MC!AK333)</f>
        <v>TMO155</v>
      </c>
      <c r="L327" s="147" t="str">
        <f>IF(FN_MC!AM333="","*",FN_MC!AM333)</f>
        <v>TMO-TCE</v>
      </c>
      <c r="M327" s="147">
        <f>IF(FN_MC!AP333="","*",FN_MC!AP333)</f>
        <v>147.75</v>
      </c>
      <c r="N327" s="147" t="str">
        <f>IF(FN_MC!AM333="","*",FN_MC!AM333)</f>
        <v>TMO-TCE</v>
      </c>
      <c r="O327" s="184">
        <f>FN_MC!BH333</f>
        <v>2</v>
      </c>
      <c r="P327" s="96"/>
      <c r="Q327" s="152" t="str">
        <f>IF($A$2=1,IF(FN_MC!BJ333="","*",FN_MC!BJ333),IF(FN_MC!BK333="","*",FN_MC!BK333))</f>
        <v xml:space="preserve">TP pronta 08:26, em execução da solda , intervalo das 08:27 ate 09:47/1 solda 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4">
        <f>FN_MC!BH334</f>
        <v>1</v>
      </c>
      <c r="P328" s="96"/>
      <c r="Q328" s="152" t="str">
        <f>IF($A$2=1,IF(FN_MC!BJ334="","*",FN_MC!BJ334),IF(FN_MC!BK334="","*",FN_MC!BK334))</f>
        <v>Previsão MCI as 09:30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4">
        <f>FN_MC!BH335</f>
        <v>1</v>
      </c>
      <c r="P329" s="96"/>
      <c r="Q329" s="152" t="str">
        <f>IF($A$2=1,IF(FN_MC!BJ335="","*",FN_MC!BJ335),IF(FN_MC!BK335="","*",FN_MC!BK335))</f>
        <v>Equipe aguardando o tempo melhorar pra enviar MC1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4">
        <f>FN_MC!BH336</f>
        <v>2</v>
      </c>
      <c r="P330" s="96"/>
      <c r="Q330" s="152" t="str">
        <f>IF($A$2=1,IF(FN_MC!BJ336="","*",FN_MC!BJ336),IF(FN_MC!BK336="","*",FN_MC!BK336))</f>
        <v>MC1 06:18, Realizando o trabalho entre ZGT-ZXE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4">
        <f>FN_MC!BH337</f>
        <v>1</v>
      </c>
      <c r="P331" s="96"/>
      <c r="Q331" s="152" t="str">
        <f>IF($A$2=1,IF(FN_MC!BJ337="","*",FN_MC!BJ337),IF(FN_MC!BK337="","*",FN_MC!BK337))</f>
        <v>Previsão MC1 09hrs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PUD1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PUD1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4">
        <f>FN_MC!BH338</f>
        <v>1</v>
      </c>
      <c r="P332" s="96"/>
      <c r="Q332" s="152" t="str">
        <f>IF($A$2=1,IF(FN_MC!BJ338="","*",FN_MC!BJ338),IF(FN_MC!BK338="","*",FN_MC!BK338))</f>
        <v>Aguardando TP ficar pronta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4">
        <f>FN_MC!BH339</f>
        <v>1</v>
      </c>
      <c r="P333" s="96"/>
      <c r="Q333" s="152" t="str">
        <f>IF($A$2=1,IF(FN_MC!BJ339="","*",FN_MC!BJ339),IF(FN_MC!BK339="","*",FN_MC!BK339))</f>
        <v>Aguardando envio MC1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4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4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4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>
        <f>IF(FN_MC!B343="","*",FN_MC!B343)</f>
        <v>45958</v>
      </c>
      <c r="B337" s="104" t="str">
        <f>IF(FN_MC!X343="","*",FN_MC!X343)</f>
        <v>Contrato</v>
      </c>
      <c r="C337" s="105" t="str">
        <f>IF(FN_MC!S343="","*",FN_MC!S343)</f>
        <v>FERRONORTE</v>
      </c>
      <c r="D337" s="105" t="str">
        <f>IF(FN_MC!T343="","*",FN_MC!T343)</f>
        <v>TGR-TRO</v>
      </c>
      <c r="E337" s="105" t="str">
        <f>IF(FN_MC!D343="","*",FN_MC!D343)</f>
        <v>W71</v>
      </c>
      <c r="F337" s="105" t="str">
        <f>IF(FN_MC!H343="","*",FN_MC!H343)</f>
        <v>TGR2</v>
      </c>
      <c r="G337" s="105" t="str">
        <f>IF(FN_MC!M343="","*",FN_MC!M343)</f>
        <v>TAG-TRO</v>
      </c>
      <c r="H337" s="161">
        <f>IF(FN_MC!K343="","*",FN_MC!K343)</f>
        <v>502</v>
      </c>
      <c r="I337" s="138">
        <f>IF(FN_MC!O343="","*",FN_MC!O343)</f>
        <v>0.79166666666666663</v>
      </c>
      <c r="J337" s="138">
        <f>IF(FN_MC!P343="","*",FN_MC!P343)</f>
        <v>4.1666666666666664E-2</v>
      </c>
      <c r="K337" s="147" t="str">
        <f>IF(FN_MC!AK343="","*",FN_MC!AK343)</f>
        <v>TGR2</v>
      </c>
      <c r="L337" s="147" t="str">
        <f>IF(FN_MC!AM343="","*",FN_MC!AM343)</f>
        <v>TAG-TRO</v>
      </c>
      <c r="M337" s="147">
        <f>IF(FN_MC!AP343="","*",FN_MC!AP343)</f>
        <v>502</v>
      </c>
      <c r="N337" s="147" t="str">
        <f>IF(FN_MC!AM343="","*",FN_MC!AM343)</f>
        <v>TAG-TRO</v>
      </c>
      <c r="O337" s="184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4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4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4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4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4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4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4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>
        <f>IF(FN_MC!B351="","*",FN_MC!B351)</f>
        <v>45958</v>
      </c>
      <c r="B345" s="104" t="str">
        <f>IF(FN_MC!X351="","*",FN_MC!X351)</f>
        <v>Oportunidade</v>
      </c>
      <c r="C345" s="105" t="str">
        <f>IF(FN_MC!S351="","*",FN_MC!S351)</f>
        <v>MALHA CENTRAL</v>
      </c>
      <c r="D345" s="105" t="str">
        <f>IF(FN_MC!T351="","*",FN_MC!T351)</f>
        <v>RAMAL</v>
      </c>
      <c r="E345" s="105" t="str">
        <f>IF(FN_MC!D351="","*",FN_MC!D351)</f>
        <v>E17</v>
      </c>
      <c r="F345" s="105" t="str">
        <f>IF(FN_MC!H351="","*",FN_MC!H351)</f>
        <v>ZTEZVT</v>
      </c>
      <c r="G345" s="105" t="str">
        <f>IF(FN_MC!M351="","*",FN_MC!M351)</f>
        <v>ZTE-ZVT</v>
      </c>
      <c r="H345" s="161">
        <f>IF(FN_MC!K351="","*",FN_MC!K351)</f>
        <v>244</v>
      </c>
      <c r="I345" s="138">
        <f>IF(FN_MC!O351="","*",FN_MC!O351)</f>
        <v>0.375</v>
      </c>
      <c r="J345" s="138">
        <f>IF(FN_MC!P351="","*",FN_MC!P351)</f>
        <v>0.16666666666666666</v>
      </c>
      <c r="K345" s="147" t="str">
        <f>IF(FN_MC!AK351="","*",FN_MC!AK351)</f>
        <v>ZTEZVT</v>
      </c>
      <c r="L345" s="147" t="str">
        <f>IF(FN_MC!AM351="","*",FN_MC!AM351)</f>
        <v>ZTE-ZVT</v>
      </c>
      <c r="M345" s="147">
        <f>IF(FN_MC!AP351="","*",FN_MC!AP351)</f>
        <v>244</v>
      </c>
      <c r="N345" s="147" t="str">
        <f>IF(FN_MC!AM351="","*",FN_MC!AM351)</f>
        <v>ZTE-ZVT</v>
      </c>
      <c r="O345" s="184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>
        <f>IF(FN_MC!B352="","*",FN_MC!B352)</f>
        <v>45958</v>
      </c>
      <c r="B346" s="104" t="str">
        <f>IF(FN_MC!X352="","*",FN_MC!X352)</f>
        <v>Oportunidade</v>
      </c>
      <c r="C346" s="105" t="str">
        <f>IF(FN_MC!S352="","*",FN_MC!S352)</f>
        <v>MALHA CENTRAL</v>
      </c>
      <c r="D346" s="105" t="str">
        <f>IF(FN_MC!T352="","*",FN_MC!T352)</f>
        <v>RAMAL</v>
      </c>
      <c r="E346" s="105" t="str">
        <f>IF(FN_MC!D352="","*",FN_MC!D352)</f>
        <v>V42</v>
      </c>
      <c r="F346" s="105" t="str">
        <f>IF(FN_MC!H352="","*",FN_MC!H352)</f>
        <v>ZGT1</v>
      </c>
      <c r="G346" s="105" t="str">
        <f>IF(FN_MC!M352="","*",FN_MC!M352)</f>
        <v>ZGT</v>
      </c>
      <c r="H346" s="161">
        <f>IF(FN_MC!K352="","*",FN_MC!K352)</f>
        <v>297</v>
      </c>
      <c r="I346" s="138">
        <f>IF(FN_MC!O352="","*",FN_MC!O352)</f>
        <v>0.27083333333333331</v>
      </c>
      <c r="J346" s="138">
        <f>IF(FN_MC!P352="","*",FN_MC!P352)</f>
        <v>8.3333333333333329E-2</v>
      </c>
      <c r="K346" s="147" t="str">
        <f>IF(FN_MC!AK352="","*",FN_MC!AK352)</f>
        <v>ZGT1</v>
      </c>
      <c r="L346" s="147" t="str">
        <f>IF(FN_MC!AM352="","*",FN_MC!AM352)</f>
        <v>ZGT</v>
      </c>
      <c r="M346" s="147">
        <f>IF(FN_MC!AP352="","*",FN_MC!AP352)</f>
        <v>297</v>
      </c>
      <c r="N346" s="147" t="str">
        <f>IF(FN_MC!AM352="","*",FN_MC!AM352)</f>
        <v>ZGT</v>
      </c>
      <c r="O346" s="184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4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4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4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4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4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4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4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4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4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4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4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4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4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4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4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4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4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4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4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4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4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4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4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4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4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4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4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4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4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4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4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4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4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4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4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4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4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4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4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4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4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4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4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4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4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4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4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4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4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4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4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4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4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4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4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4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4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4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4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4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4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4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4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4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4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4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4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4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4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4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4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4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4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4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4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4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4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4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4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4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4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4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4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4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4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4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4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4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4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4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4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4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4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4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4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4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4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4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4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4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4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4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4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4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4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4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4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4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4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4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4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4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4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4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4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4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4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4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4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4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4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4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4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4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4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4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4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4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4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4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4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4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4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4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4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4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4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4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4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4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4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4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4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4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4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4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4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4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4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4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4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4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4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4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4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4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4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4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4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4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4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4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4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4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4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4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4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4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4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4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4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4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4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4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4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4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4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4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4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4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4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4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4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4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4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4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4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4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4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4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4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4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4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4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4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4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4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4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4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4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4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4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4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4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4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4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4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4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4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4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4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4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4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4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4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4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4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4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4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4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4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4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4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4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4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4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4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4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4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4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4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4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4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4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4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4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4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4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4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4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4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4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4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4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4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4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4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4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4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4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4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4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4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4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4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4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4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4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4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4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4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4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4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4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4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4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4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4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4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4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4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4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4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4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4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4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4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4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4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4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4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4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4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4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4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4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4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4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4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4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4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4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4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4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4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4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4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4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4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4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4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4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4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4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4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4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4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4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4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4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4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4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4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4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4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4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4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4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4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4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4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4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4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4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4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4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4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4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4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4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4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4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4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4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4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4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4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4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4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4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4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4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4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4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4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4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4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4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4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4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4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4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4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4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4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4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4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4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4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4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4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4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4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4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4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4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4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4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4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4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4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4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4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4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4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4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4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4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4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4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4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4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4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4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4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4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4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4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4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4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4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4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4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4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4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4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4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4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4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4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4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4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4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4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4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4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4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4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4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4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4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4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4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4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4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4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4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4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4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4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4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4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4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4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4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4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4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4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4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4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4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4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4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4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4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4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4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4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4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4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4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4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4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4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4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4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4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4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4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4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4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4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4"/>
      <c r="P1001" s="96"/>
      <c r="Q1001" s="152"/>
    </row>
    <row r="1002" spans="1:17">
      <c r="A1002" s="225"/>
      <c r="B1002" s="224"/>
      <c r="C1002" s="223"/>
      <c r="D1002" s="223"/>
      <c r="E1002" s="223"/>
      <c r="F1002" s="223"/>
      <c r="G1002" s="223"/>
      <c r="H1002" s="222"/>
      <c r="I1002" s="221"/>
      <c r="J1002" s="221"/>
      <c r="K1002" s="220"/>
      <c r="L1002" s="220"/>
      <c r="M1002" s="220"/>
      <c r="N1002" s="220"/>
      <c r="O1002" s="285"/>
      <c r="P1002" s="218"/>
      <c r="Q1002" s="152"/>
    </row>
    <row r="1003" spans="1:17">
      <c r="A1003" s="225"/>
      <c r="B1003" s="224"/>
      <c r="C1003" s="223"/>
      <c r="D1003" s="223"/>
      <c r="E1003" s="223"/>
      <c r="F1003" s="223"/>
      <c r="G1003" s="223"/>
      <c r="H1003" s="222"/>
      <c r="I1003" s="221"/>
      <c r="J1003" s="221"/>
      <c r="K1003" s="220"/>
      <c r="L1003" s="220"/>
      <c r="M1003" s="220"/>
      <c r="N1003" s="220"/>
      <c r="O1003" s="285"/>
      <c r="P1003" s="234"/>
      <c r="Q1003" s="152"/>
    </row>
    <row r="1004" spans="1:17">
      <c r="A1004" s="225"/>
      <c r="B1004" s="224"/>
      <c r="C1004" s="223"/>
      <c r="D1004" s="223"/>
      <c r="E1004" s="223"/>
      <c r="F1004" s="223"/>
      <c r="G1004" s="223"/>
      <c r="H1004" s="222"/>
      <c r="I1004" s="221"/>
      <c r="J1004" s="221"/>
      <c r="K1004" s="220"/>
      <c r="L1004" s="220"/>
      <c r="M1004" s="220"/>
      <c r="N1004" s="220"/>
      <c r="O1004" s="285"/>
      <c r="P1004" s="203" t="s">
        <v>1924</v>
      </c>
      <c r="Q1004" s="207"/>
    </row>
    <row r="1005" spans="1:17">
      <c r="A1005" s="225"/>
      <c r="B1005" s="224"/>
      <c r="C1005" s="223"/>
      <c r="D1005" s="223"/>
      <c r="E1005" s="223"/>
      <c r="F1005" s="223"/>
      <c r="G1005" s="223"/>
      <c r="H1005" s="222"/>
      <c r="I1005" s="221"/>
      <c r="J1005" s="221"/>
      <c r="K1005" s="220"/>
      <c r="L1005" s="220"/>
      <c r="M1005" s="220"/>
      <c r="N1005" s="220"/>
      <c r="O1005" s="285"/>
      <c r="P1005" s="219"/>
      <c r="Q1005" s="207"/>
    </row>
    <row r="1006" spans="1:17">
      <c r="A1006" s="225"/>
      <c r="B1006" s="224"/>
      <c r="C1006" s="223"/>
      <c r="D1006" s="223"/>
      <c r="E1006" s="223"/>
      <c r="F1006" s="223"/>
      <c r="G1006" s="223"/>
      <c r="H1006" s="222"/>
      <c r="I1006" s="221"/>
      <c r="J1006" s="221"/>
      <c r="K1006" s="220"/>
      <c r="L1006" s="220"/>
      <c r="M1006" s="220"/>
      <c r="N1006" s="220"/>
      <c r="O1006" s="285"/>
      <c r="P1006" s="219"/>
      <c r="Q1006" s="207"/>
    </row>
    <row r="1007" spans="1:17">
      <c r="A1007" s="225"/>
      <c r="B1007" s="224"/>
      <c r="C1007" s="223"/>
      <c r="D1007" s="223"/>
      <c r="E1007" s="223"/>
      <c r="F1007" s="223"/>
      <c r="G1007" s="223"/>
      <c r="H1007" s="222"/>
      <c r="I1007" s="221"/>
      <c r="J1007" s="221"/>
      <c r="K1007" s="220"/>
      <c r="L1007" s="220"/>
      <c r="M1007" s="220"/>
      <c r="N1007" s="220"/>
      <c r="O1007" s="285"/>
      <c r="P1007" s="219"/>
      <c r="Q1007" s="207"/>
    </row>
    <row r="1008" spans="1:17">
      <c r="A1008" s="225"/>
      <c r="B1008" s="224"/>
      <c r="C1008" s="223"/>
      <c r="D1008" s="223"/>
      <c r="E1008" s="223"/>
      <c r="F1008" s="223"/>
      <c r="G1008" s="223"/>
      <c r="H1008" s="222"/>
      <c r="I1008" s="221"/>
      <c r="J1008" s="221"/>
      <c r="K1008" s="220"/>
      <c r="L1008" s="220"/>
      <c r="M1008" s="220"/>
      <c r="N1008" s="220"/>
      <c r="O1008" s="285"/>
      <c r="P1008" s="219"/>
      <c r="Q1008" s="207"/>
    </row>
    <row r="1009" spans="1:17">
      <c r="A1009" s="225"/>
      <c r="B1009" s="224"/>
      <c r="C1009" s="223"/>
      <c r="D1009" s="223"/>
      <c r="E1009" s="223"/>
      <c r="F1009" s="223"/>
      <c r="G1009" s="223"/>
      <c r="H1009" s="222"/>
      <c r="I1009" s="221"/>
      <c r="J1009" s="221"/>
      <c r="K1009" s="220"/>
      <c r="L1009" s="220"/>
      <c r="M1009" s="220"/>
      <c r="N1009" s="220"/>
      <c r="O1009" s="285"/>
      <c r="P1009" s="219"/>
      <c r="Q1009" s="207"/>
    </row>
    <row r="1010" spans="1:17">
      <c r="A1010" s="225"/>
      <c r="B1010" s="224"/>
      <c r="C1010" s="223"/>
      <c r="D1010" s="223"/>
      <c r="E1010" s="223"/>
      <c r="F1010" s="223"/>
      <c r="G1010" s="223"/>
      <c r="H1010" s="222"/>
      <c r="I1010" s="221"/>
      <c r="J1010" s="221"/>
      <c r="K1010" s="220"/>
      <c r="L1010" s="220"/>
      <c r="M1010" s="220"/>
      <c r="N1010" s="220"/>
      <c r="O1010" s="285"/>
      <c r="P1010" s="219"/>
      <c r="Q1010" s="207"/>
    </row>
    <row r="1011" spans="1:17">
      <c r="A1011" s="225"/>
      <c r="B1011" s="224"/>
      <c r="C1011" s="223"/>
      <c r="D1011" s="223"/>
      <c r="E1011" s="223"/>
      <c r="F1011" s="223"/>
      <c r="G1011" s="223"/>
      <c r="H1011" s="222"/>
      <c r="I1011" s="221"/>
      <c r="J1011" s="221"/>
      <c r="K1011" s="220"/>
      <c r="L1011" s="220"/>
      <c r="M1011" s="220"/>
      <c r="N1011" s="220"/>
      <c r="O1011" s="285"/>
      <c r="P1011" s="219"/>
      <c r="Q1011" s="207"/>
    </row>
    <row r="1012" spans="1:17">
      <c r="A1012" s="225"/>
      <c r="B1012" s="224"/>
      <c r="C1012" s="223"/>
      <c r="D1012" s="223"/>
      <c r="E1012" s="223"/>
      <c r="F1012" s="223"/>
      <c r="G1012" s="223"/>
      <c r="H1012" s="222"/>
      <c r="I1012" s="221"/>
      <c r="J1012" s="221"/>
      <c r="K1012" s="220"/>
      <c r="L1012" s="220"/>
      <c r="M1012" s="220"/>
      <c r="N1012" s="220"/>
      <c r="O1012" s="285"/>
      <c r="P1012" s="219"/>
      <c r="Q1012" s="207"/>
    </row>
    <row r="1013" spans="1:17">
      <c r="A1013" s="225"/>
      <c r="B1013" s="224"/>
      <c r="C1013" s="223"/>
      <c r="D1013" s="223"/>
      <c r="E1013" s="223"/>
      <c r="F1013" s="223"/>
      <c r="G1013" s="223"/>
      <c r="H1013" s="222"/>
      <c r="I1013" s="221"/>
      <c r="J1013" s="221"/>
      <c r="K1013" s="220"/>
      <c r="L1013" s="220"/>
      <c r="M1013" s="220"/>
      <c r="N1013" s="220"/>
      <c r="O1013" s="285"/>
      <c r="P1013" s="219"/>
      <c r="Q1013" s="207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4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4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4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4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4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4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4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4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4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4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4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4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4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4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4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4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4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4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4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4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4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4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4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4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4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4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4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4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4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4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4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4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4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4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4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4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4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4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4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4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4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4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4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4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4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4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4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4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4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4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4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4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4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4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4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4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4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4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4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4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4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4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4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4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4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4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4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4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4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4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4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4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4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4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4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4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4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4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4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4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4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4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4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4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4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4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4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4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4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4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4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4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4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4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4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4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4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4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4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4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4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4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4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4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4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4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4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4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4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4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4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4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4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4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4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4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4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4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4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4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4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4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4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4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4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4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4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4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4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4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4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4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4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4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4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4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4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4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4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4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4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4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4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4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4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4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4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4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4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4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4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4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4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4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4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4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4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4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4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4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4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4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4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4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4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4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4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4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4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4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4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4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4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4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4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4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4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4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4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4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4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4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4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4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4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4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4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4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4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4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4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4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4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4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4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4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4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4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4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4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4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4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4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4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4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4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4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4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4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4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4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4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4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4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4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4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4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4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4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4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4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4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4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4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4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4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4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4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4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4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4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4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4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4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4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4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4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4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4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4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4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4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4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4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4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4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4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4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4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4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4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4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4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4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4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4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4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4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4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4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4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4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4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4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4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4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4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4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4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4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4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4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4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4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4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4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4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4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4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4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4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4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4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4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4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4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4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4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4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4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4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4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4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4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4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4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4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4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4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4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4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4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4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4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4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4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4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4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4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4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4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4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4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4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4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4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4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4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4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4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4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4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4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4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4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4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4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4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4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4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4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4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4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4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4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4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4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4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4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4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4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4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4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4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4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4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4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4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4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4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4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4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4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4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4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4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4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4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4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4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4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4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4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4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4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4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4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4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4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4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4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4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4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4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4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4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4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4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4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4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4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4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4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4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4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4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4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4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4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4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4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4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4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4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4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4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4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4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4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4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4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4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4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4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4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4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4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4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4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4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4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4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4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4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4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4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4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4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4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4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4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4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4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4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4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4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4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4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4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4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4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4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4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4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4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4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4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4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4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4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4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4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4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4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4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4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4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4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4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4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4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4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4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4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4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4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4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4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4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4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4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4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4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4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4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4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4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4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4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4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4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4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4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4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4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4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4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4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4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4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4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4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4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4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4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4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4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4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4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4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4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4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4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4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4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4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4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4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4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4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4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4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4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4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4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4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4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4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4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4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4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4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4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4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4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4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4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4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4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4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4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4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4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4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4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4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4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4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4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4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4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4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4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4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4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4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4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4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4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4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4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4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4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4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4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4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4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4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4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4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4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4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4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4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4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4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4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4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4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4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4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4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4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4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4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4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4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4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4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4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4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4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4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4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4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4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4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4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4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4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4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4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4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4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4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4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4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4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4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4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4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4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4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4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4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4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4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4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4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4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4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4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4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4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4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4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4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4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4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4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4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4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4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4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4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4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4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4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4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4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4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4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4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4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4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4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4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4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4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4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4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4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4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4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4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4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4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4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4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4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4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4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4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4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4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4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4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4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4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4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4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4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4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4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4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4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4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4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4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4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4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4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4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4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4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4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4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4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4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4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4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4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4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4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4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4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4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4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4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4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4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4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4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4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4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4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4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4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4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4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4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4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4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4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4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4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4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4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4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4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4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4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4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4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4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4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4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4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4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4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4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4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4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4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4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4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4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4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4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4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4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4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4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4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4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4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4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4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4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4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4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4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4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4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4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4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4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4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4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4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4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4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4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4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4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4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4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4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4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4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4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4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4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4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4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4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4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4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4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4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4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4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4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4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4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4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4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4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4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4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4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4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4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4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4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4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4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4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4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4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4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4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4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4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4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4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4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4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4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4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4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4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4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4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4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4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4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4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4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4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4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4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4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4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4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4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4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4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4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4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4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4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4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4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4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4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4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4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4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4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4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4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4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4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4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4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4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4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4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4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4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4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4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4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4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4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4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4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4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4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4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4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4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4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4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4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4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4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4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4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4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4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4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4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4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4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4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4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4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4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4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4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4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4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4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4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4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4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4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4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4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4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4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4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4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4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4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4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4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4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4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4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4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4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4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4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4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4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4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4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4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4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4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4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4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4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4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4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4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4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4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4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4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4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4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4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4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4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4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4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4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4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4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4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4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4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4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4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4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4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4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4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4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4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4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4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4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4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4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4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4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4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4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4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4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4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4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4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4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4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4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4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4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4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4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4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4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4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4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4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4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4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4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4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4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4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4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4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4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4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4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4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4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4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4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4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4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4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4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4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4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4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4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4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4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4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4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4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4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4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4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4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4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4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4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4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4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4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4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4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4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4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4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4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4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4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4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4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4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4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4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4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4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4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4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4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4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4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4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4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4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4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4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4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4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4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4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4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4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4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4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4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4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4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4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4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4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4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4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4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4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4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4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4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4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4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4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4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4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4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4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4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4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4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4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4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4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4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4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4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4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4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4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4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4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4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4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4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4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4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4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4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4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4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4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4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4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4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4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4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4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4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4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4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4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4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4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4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4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4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4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4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4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4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4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4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4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4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4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4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4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4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4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4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4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4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4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4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4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4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4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4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4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4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4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4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4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4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4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4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4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4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4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4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4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4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4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4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4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4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4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4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4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4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4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4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4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4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4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4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4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4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4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4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4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4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4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4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4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4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4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4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4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4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4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4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4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4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4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4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4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4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4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4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4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4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4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4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4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4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4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4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4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4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4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4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4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4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4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4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4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4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4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4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4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4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4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4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4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4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4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4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4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4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4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4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4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4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4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4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4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4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4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4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4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4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4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4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4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4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4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4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4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4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4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4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4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4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4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4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4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4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4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4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4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4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4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4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4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4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4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4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4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4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4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4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4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4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4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4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4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4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4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4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4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4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4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4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4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4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4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4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4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4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4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4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4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4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4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4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4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4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4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4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4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4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4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4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4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4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4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4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4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4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4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4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4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4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4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4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4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4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4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4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4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4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4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4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4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4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4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4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4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4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4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4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4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4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4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4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4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4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4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4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4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4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4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4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4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4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4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4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4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4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4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4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4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4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4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4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4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4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4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4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4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4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4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4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4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4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4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4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4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4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4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4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4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4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4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4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4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4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4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4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4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4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4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4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4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4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4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4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4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4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4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4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4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4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4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4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4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4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4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4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4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4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4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4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4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4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4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4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4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4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4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4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4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4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4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4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4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4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4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4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4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4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4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4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4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4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4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4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4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4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4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4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4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4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4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4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4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4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4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4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4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4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4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4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4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4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4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4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4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4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4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4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4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4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4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4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4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4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4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4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4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4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4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4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4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4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4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4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4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4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4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4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4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4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4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4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4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4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4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4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4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4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4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4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4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4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4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4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4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4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4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4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4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4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4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4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4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4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4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4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4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4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4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4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4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4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4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4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4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4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4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4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4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4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4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4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4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4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4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4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4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4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4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4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4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4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4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4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4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4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4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4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4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4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4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4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4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4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4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4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4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4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4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4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4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4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4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4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4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4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4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4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4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4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4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4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4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4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4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4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4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4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4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4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4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4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4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4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4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4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4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4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4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4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4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4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4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4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4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4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4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4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4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4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4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4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4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4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4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4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4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4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4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4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4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4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4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4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4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4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4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4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4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4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4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4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4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4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4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4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4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4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4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4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4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4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4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4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4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4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4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4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4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4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4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4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4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4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4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4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4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4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4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4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4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4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4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4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4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4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4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4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4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4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4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4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4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4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4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4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4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4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4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4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4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4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4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4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4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4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4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4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4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4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4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4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4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4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4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4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4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4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4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4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4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4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4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4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4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4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4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4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4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4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4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4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4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4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4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4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4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4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4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4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4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4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4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4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4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4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4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4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4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4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4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4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4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4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4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4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4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4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4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4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4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4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4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4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4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4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4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4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4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4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4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4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4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4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4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4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4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4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4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4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4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4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4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4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4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4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4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4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4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4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4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4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4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4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4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4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4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4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4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4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4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4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4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4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4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4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4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4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4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4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4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4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4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4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4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4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4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4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4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4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4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4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4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4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4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4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4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4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4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4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4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4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4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4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4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4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4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4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4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4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4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4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4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4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4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4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4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4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4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4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4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4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4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4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4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4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4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4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4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4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4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4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4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4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4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4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4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4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4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4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4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4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4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4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4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4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4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4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4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4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4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4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4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4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4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4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4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4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4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4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4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4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4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4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4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4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4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4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4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4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4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4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4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4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4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4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4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4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4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4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4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4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4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4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4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4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4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4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4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4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4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4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4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4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4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4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4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4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4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4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4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4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4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4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4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4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4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4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4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4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4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4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4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4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4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4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4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4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4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4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4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4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4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4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4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4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4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4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4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4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4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4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4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4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4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4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4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4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4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4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4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4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4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4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4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4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4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4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4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4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4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4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4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4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4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4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4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4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4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4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4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4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4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4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4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4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4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4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4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4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4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4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4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4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4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4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4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4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4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4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4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4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4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4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4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4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4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4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4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4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4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4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4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4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4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4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4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4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4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4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4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4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4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4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4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4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4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4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4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4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4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4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4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4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4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4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4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4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4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4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4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4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4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4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4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4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4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4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4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4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4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4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4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4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4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4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4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4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4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4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4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4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4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4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4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4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4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4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4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G1" workbookViewId="0">
      <selection activeCell="N1" sqref="N1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9.7109375" style="340" customWidth="1"/>
    <col min="15" max="15" width="6" style="340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6"/>
      <c r="B1" s="377"/>
      <c r="C1" s="378"/>
      <c r="L1" s="107"/>
      <c r="M1" s="130"/>
      <c r="N1" s="336"/>
      <c r="O1" s="336"/>
      <c r="P1" s="180"/>
      <c r="Q1" s="379" t="s">
        <v>1211</v>
      </c>
      <c r="R1" s="380"/>
      <c r="U1" s="108"/>
      <c r="V1" s="381" t="s">
        <v>1925</v>
      </c>
      <c r="W1" s="381"/>
      <c r="X1" s="381"/>
      <c r="Y1" s="110"/>
    </row>
    <row r="2" spans="1:25" s="106" customFormat="1" ht="11.25" customHeight="1">
      <c r="A2" s="111" t="s">
        <v>1926</v>
      </c>
      <c r="B2" s="111" t="s">
        <v>1921</v>
      </c>
      <c r="C2" s="111" t="s">
        <v>605</v>
      </c>
      <c r="D2" s="112" t="s">
        <v>1163</v>
      </c>
      <c r="E2" s="112" t="s">
        <v>1164</v>
      </c>
      <c r="F2" s="112" t="s">
        <v>1920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337" t="s">
        <v>1156</v>
      </c>
      <c r="O2" s="337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1927</v>
      </c>
      <c r="U2" s="114" t="s">
        <v>1166</v>
      </c>
      <c r="V2" s="109">
        <f ca="1">TODAY()-1</f>
        <v>45956</v>
      </c>
      <c r="W2" s="109">
        <f ca="1">V2-1</f>
        <v>45955</v>
      </c>
      <c r="X2" s="109">
        <f ca="1">W2-1</f>
        <v>45954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338">
        <f>IF(FN_MC!K6="","*",FN_MC!K6)</f>
        <v>235</v>
      </c>
      <c r="O3" s="338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str">
        <f ca="1">_xlfn.XLOOKUP(G3&amp;$V$2,BS_CONTROLE[CHAVE],BS_CONTROLE[Quantidade_11],"-")</f>
        <v>-</v>
      </c>
      <c r="W3" s="118" t="str">
        <f ca="1">_xlfn.XLOOKUP(G3&amp;$W$2,BS_CONTROLE[CHAVE],BS_CONTROLE[Quantidade_11],"-")</f>
        <v>-</v>
      </c>
      <c r="X3" s="118" t="str">
        <f ca="1">_xlfn.XLOOKUP(G3&amp;$X$2,BS_CONTROLE[CHAVE],BS_CONTROLE[Quantidade_11],"-")</f>
        <v>-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338">
        <f>IF(FN_MC!K7="","*",FN_MC!K7)</f>
        <v>752.38</v>
      </c>
      <c r="O4" s="338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str">
        <f ca="1">_xlfn.XLOOKUP(G4&amp;$V$2,BS_CONTROLE[CHAVE],BS_CONTROLE[Quantidade_11],"-")</f>
        <v>-</v>
      </c>
      <c r="W4" s="118" t="str">
        <f ca="1">_xlfn.XLOOKUP(G4&amp;$W$2,BS_CONTROLE[CHAVE],BS_CONTROLE[Quantidade_11],"-")</f>
        <v>-</v>
      </c>
      <c r="X4" s="118">
        <f ca="1">_xlfn.XLOOKUP(G4&amp;$X$2,BS_CONTROLE[CHAVE],BS_CONTROLE[Quantidade_11],"-")</f>
        <v>1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338">
        <f>IF(FN_MC!K8="","*",FN_MC!K8)</f>
        <v>2031</v>
      </c>
      <c r="O5" s="338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str">
        <f ca="1">_xlfn.XLOOKUP(G5&amp;$V$2,BS_CONTROLE[CHAVE],BS_CONTROLE[Quantidade_11],"-")</f>
        <v>-</v>
      </c>
      <c r="W5" s="118" t="str">
        <f ca="1">_xlfn.XLOOKUP(G5&amp;$W$2,BS_CONTROLE[CHAVE],BS_CONTROLE[Quantidade_11],"-")</f>
        <v>-</v>
      </c>
      <c r="X5" s="118">
        <f ca="1">_xlfn.XLOOKUP(G5&amp;$X$2,BS_CONTROLE[CHAVE],BS_CONTROLE[Quantidade_11],"-")</f>
        <v>1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338">
        <f>IF(FN_MC!K9="","*",FN_MC!K9)</f>
        <v>463</v>
      </c>
      <c r="O6" s="338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>
        <f ca="1">_xlfn.XLOOKUP(G6&amp;$V$2,BS_CONTROLE[CHAVE],BS_CONTROLE[Quantidade_11],"-")</f>
        <v>0</v>
      </c>
      <c r="W6" s="118">
        <f ca="1">_xlfn.XLOOKUP(G6&amp;$W$2,BS_CONTROLE[CHAVE],BS_CONTROLE[Quantidade_11],"-")</f>
        <v>58010</v>
      </c>
      <c r="X6" s="118">
        <f ca="1">_xlfn.XLOOKUP(G6&amp;$X$2,BS_CONTROLE[CHAVE],BS_CONTROLE[Quantidade_11],"-")</f>
        <v>45750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338">
        <f>IF(FN_MC!K10="","*",FN_MC!K10)</f>
        <v>209</v>
      </c>
      <c r="O7" s="338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str">
        <f ca="1">_xlfn.XLOOKUP(G7&amp;$V$2,BS_CONTROLE[CHAVE],BS_CONTROLE[Quantidade_11],"-")</f>
        <v>-</v>
      </c>
      <c r="W7" s="118" t="str">
        <f ca="1">_xlfn.XLOOKUP(G7&amp;$W$2,BS_CONTROLE[CHAVE],BS_CONTROLE[Quantidade_11],"-")</f>
        <v>-</v>
      </c>
      <c r="X7" s="118" t="str">
        <f ca="1">_xlfn.XLOOKUP(G7&amp;$X$2,BS_CONTROLE[CHAVE],BS_CONTROLE[Quantidade_11],"-")</f>
        <v>-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338">
        <f>IF(FN_MC!K11="","*",FN_MC!K11)</f>
        <v>301</v>
      </c>
      <c r="O8" s="338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>
        <f ca="1">_xlfn.XLOOKUP(G8&amp;$V$2,BS_CONTROLE[CHAVE],BS_CONTROLE[Quantidade_11],"-")</f>
        <v>800</v>
      </c>
      <c r="W8" s="118">
        <f ca="1">_xlfn.XLOOKUP(G8&amp;$W$2,BS_CONTROLE[CHAVE],BS_CONTROLE[Quantidade_11],"-")</f>
        <v>290</v>
      </c>
      <c r="X8" s="118">
        <f ca="1">_xlfn.XLOOKUP(G8&amp;$X$2,BS_CONTROLE[CHAVE],BS_CONTROLE[Quantidade_11],"-")</f>
        <v>0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338">
        <f>IF(FN_MC!K12="","*",FN_MC!K12)</f>
        <v>560</v>
      </c>
      <c r="O9" s="338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str">
        <f ca="1">_xlfn.XLOOKUP(G9&amp;$V$2,BS_CONTROLE[CHAVE],BS_CONTROLE[Quantidade_11],"-")</f>
        <v>-</v>
      </c>
      <c r="W9" s="118" t="str">
        <f ca="1">_xlfn.XLOOKUP(G9&amp;$W$2,BS_CONTROLE[CHAVE],BS_CONTROLE[Quantidade_11],"-")</f>
        <v>-</v>
      </c>
      <c r="X9" s="118">
        <f ca="1">_xlfn.XLOOKUP(G9&amp;$X$2,BS_CONTROLE[CHAVE],BS_CONTROLE[Quantidade_11],"-")</f>
        <v>0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338">
        <f>IF(FN_MC!K13="","*",FN_MC!K13)</f>
        <v>596.20000000000005</v>
      </c>
      <c r="O10" s="338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str">
        <f ca="1">_xlfn.XLOOKUP(G10&amp;$V$2,BS_CONTROLE[CHAVE],BS_CONTROLE[Quantidade_11],"-")</f>
        <v>-</v>
      </c>
      <c r="W10" s="118" t="str">
        <f ca="1">_xlfn.XLOOKUP(G10&amp;$W$2,BS_CONTROLE[CHAVE],BS_CONTROLE[Quantidade_11],"-")</f>
        <v>-</v>
      </c>
      <c r="X10" s="118" t="str">
        <f ca="1">_xlfn.XLOOKUP(G10&amp;$X$2,BS_CONTROLE[CHAVE],BS_CONTROLE[Quantidade_11],"-")</f>
        <v>-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338">
        <f>IF(FN_MC!K14="","*",FN_MC!K14)</f>
        <v>482</v>
      </c>
      <c r="O11" s="338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str">
        <f ca="1">_xlfn.XLOOKUP(G11&amp;$V$2,BS_CONTROLE[CHAVE],BS_CONTROLE[Quantidade_11],"-")</f>
        <v>-</v>
      </c>
      <c r="W11" s="118">
        <f ca="1">_xlfn.XLOOKUP(G11&amp;$W$2,BS_CONTROLE[CHAVE],BS_CONTROLE[Quantidade_11],"-")</f>
        <v>0</v>
      </c>
      <c r="X11" s="118">
        <f ca="1">_xlfn.XLOOKUP(G11&amp;$X$2,BS_CONTROLE[CHAVE],BS_CONTROLE[Quantidade_11],"-")</f>
        <v>1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338">
        <f>IF(FN_MC!K15="","*",FN_MC!K15)</f>
        <v>2090</v>
      </c>
      <c r="O12" s="338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str">
        <f ca="1">_xlfn.XLOOKUP(G12&amp;$V$2,BS_CONTROLE[CHAVE],BS_CONTROLE[Quantidade_11],"-")</f>
        <v>-</v>
      </c>
      <c r="W12" s="118">
        <f ca="1">_xlfn.XLOOKUP(G12&amp;$W$2,BS_CONTROLE[CHAVE],BS_CONTROLE[Quantidade_11],"-")</f>
        <v>2</v>
      </c>
      <c r="X12" s="118">
        <f ca="1">_xlfn.XLOOKUP(G12&amp;$X$2,BS_CONTROLE[CHAVE],BS_CONTROLE[Quantidade_11],"-")</f>
        <v>2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338">
        <f>IF(FN_MC!K16="","*",FN_MC!K16)</f>
        <v>188</v>
      </c>
      <c r="O13" s="338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str">
        <f ca="1">_xlfn.XLOOKUP(G13&amp;$V$2,BS_CONTROLE[CHAVE],BS_CONTROLE[Quantidade_11],"-")</f>
        <v>-</v>
      </c>
      <c r="W13" s="118" t="str">
        <f ca="1">_xlfn.XLOOKUP(G13&amp;$W$2,BS_CONTROLE[CHAVE],BS_CONTROLE[Quantidade_11],"-")</f>
        <v>-</v>
      </c>
      <c r="X13" s="118" t="str">
        <f ca="1">_xlfn.XLOOKUP(G13&amp;$X$2,BS_CONTROLE[CHAVE],BS_CONTROLE[Quantidade_11],"-")</f>
        <v>-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338">
        <f>IF(FN_MC!K17="","*",FN_MC!K17)</f>
        <v>190</v>
      </c>
      <c r="O14" s="338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str">
        <f ca="1">_xlfn.XLOOKUP(G14&amp;$V$2,BS_CONTROLE[CHAVE],BS_CONTROLE[Quantidade_11],"-")</f>
        <v>-</v>
      </c>
      <c r="W14" s="118" t="str">
        <f ca="1">_xlfn.XLOOKUP(G14&amp;$W$2,BS_CONTROLE[CHAVE],BS_CONTROLE[Quantidade_11],"-")</f>
        <v>-</v>
      </c>
      <c r="X14" s="118" t="str">
        <f ca="1">_xlfn.XLOOKUP(G14&amp;$X$2,BS_CONTROLE[CHAVE],BS_CONTROLE[Quantidade_11],"-")</f>
        <v>-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338">
        <f>IF(FN_MC!K18="","*",FN_MC!K18)</f>
        <v>752.38</v>
      </c>
      <c r="O15" s="338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str">
        <f ca="1">_xlfn.XLOOKUP(G15&amp;$V$2,BS_CONTROLE[CHAVE],BS_CONTROLE[Quantidade_11],"-")</f>
        <v>-</v>
      </c>
      <c r="W15" s="118" t="str">
        <f ca="1">_xlfn.XLOOKUP(G15&amp;$W$2,BS_CONTROLE[CHAVE],BS_CONTROLE[Quantidade_11],"-")</f>
        <v>-</v>
      </c>
      <c r="X15" s="118">
        <f ca="1">_xlfn.XLOOKUP(G15&amp;$X$2,BS_CONTROLE[CHAVE],BS_CONTROLE[Quantidade_11],"-")</f>
        <v>1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338">
        <f>IF(FN_MC!K19="","*",FN_MC!K19)</f>
        <v>290</v>
      </c>
      <c r="O16" s="338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str">
        <f ca="1">_xlfn.XLOOKUP(G16&amp;$V$2,BS_CONTROLE[CHAVE],BS_CONTROLE[Quantidade_11],"-")</f>
        <v>-</v>
      </c>
      <c r="W16" s="118" t="str">
        <f ca="1">_xlfn.XLOOKUP(G16&amp;$W$2,BS_CONTROLE[CHAVE],BS_CONTROLE[Quantidade_11],"-")</f>
        <v>-</v>
      </c>
      <c r="X16" s="118" t="str">
        <f ca="1">_xlfn.XLOOKUP(G16&amp;$X$2,BS_CONTROLE[CHAVE],BS_CONTROLE[Quantidade_11],"-")</f>
        <v>-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338">
        <f>IF(FN_MC!K20="","*",FN_MC!K20)</f>
        <v>501</v>
      </c>
      <c r="O17" s="338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str">
        <f ca="1">_xlfn.XLOOKUP(G17&amp;$V$2,BS_CONTROLE[CHAVE],BS_CONTROLE[Quantidade_11],"-")</f>
        <v>-</v>
      </c>
      <c r="W17" s="118" t="str">
        <f ca="1">_xlfn.XLOOKUP(G17&amp;$W$2,BS_CONTROLE[CHAVE],BS_CONTROLE[Quantidade_11],"-")</f>
        <v>-</v>
      </c>
      <c r="X17" s="118" t="str">
        <f ca="1">_xlfn.XLOOKUP(G17&amp;$X$2,BS_CONTROLE[CHAVE],BS_CONTROLE[Quantidade_11],"-")</f>
        <v>-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338">
        <f>IF(FN_MC!K21="","*",FN_MC!K21)</f>
        <v>501</v>
      </c>
      <c r="O18" s="338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>
        <f ca="1">_xlfn.XLOOKUP(G18&amp;$V$2,BS_CONTROLE[CHAVE],BS_CONTROLE[Quantidade_11],"-")</f>
        <v>0</v>
      </c>
      <c r="W18" s="118">
        <f ca="1">_xlfn.XLOOKUP(G18&amp;$W$2,BS_CONTROLE[CHAVE],BS_CONTROLE[Quantidade_11],"-")</f>
        <v>58010</v>
      </c>
      <c r="X18" s="118">
        <f ca="1">_xlfn.XLOOKUP(G18&amp;$X$2,BS_CONTROLE[CHAVE],BS_CONTROLE[Quantidade_11],"-")</f>
        <v>45750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338">
        <f>IF(FN_MC!K22="","*",FN_MC!K22)</f>
        <v>209</v>
      </c>
      <c r="O19" s="338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str">
        <f ca="1">_xlfn.XLOOKUP(G19&amp;$V$2,BS_CONTROLE[CHAVE],BS_CONTROLE[Quantidade_11],"-")</f>
        <v>-</v>
      </c>
      <c r="W19" s="118" t="str">
        <f ca="1">_xlfn.XLOOKUP(G19&amp;$W$2,BS_CONTROLE[CHAVE],BS_CONTROLE[Quantidade_11],"-")</f>
        <v>-</v>
      </c>
      <c r="X19" s="118" t="str">
        <f ca="1">_xlfn.XLOOKUP(G19&amp;$X$2,BS_CONTROLE[CHAVE],BS_CONTROLE[Quantidade_11],"-")</f>
        <v>-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338">
        <f>IF(FN_MC!K23="","*",FN_MC!K23)</f>
        <v>290</v>
      </c>
      <c r="O20" s="338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str">
        <f ca="1">_xlfn.XLOOKUP(G20&amp;$V$2,BS_CONTROLE[CHAVE],BS_CONTROLE[Quantidade_11],"-")</f>
        <v>-</v>
      </c>
      <c r="W20" s="118" t="str">
        <f ca="1">_xlfn.XLOOKUP(G20&amp;$W$2,BS_CONTROLE[CHAVE],BS_CONTROLE[Quantidade_11],"-")</f>
        <v>-</v>
      </c>
      <c r="X20" s="118" t="str">
        <f ca="1">_xlfn.XLOOKUP(G20&amp;$X$2,BS_CONTROLE[CHAVE],BS_CONTROLE[Quantidade_11],"-")</f>
        <v>-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338">
        <f>IF(FN_MC!K24="","*",FN_MC!K24)</f>
        <v>1966</v>
      </c>
      <c r="O21" s="338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str">
        <f ca="1">_xlfn.XLOOKUP(G21&amp;$V$2,BS_CONTROLE[CHAVE],BS_CONTROLE[Quantidade_11],"-")</f>
        <v>-</v>
      </c>
      <c r="W21" s="118" t="str">
        <f ca="1">_xlfn.XLOOKUP(G21&amp;$W$2,BS_CONTROLE[CHAVE],BS_CONTROLE[Quantidade_11],"-")</f>
        <v>-</v>
      </c>
      <c r="X21" s="118">
        <f ca="1">_xlfn.XLOOKUP(G21&amp;$X$2,BS_CONTROLE[CHAVE],BS_CONTROLE[Quantidade_11],"-")</f>
        <v>1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338">
        <f>IF(FN_MC!K25="","*",FN_MC!K25)</f>
        <v>596.28599999999994</v>
      </c>
      <c r="O22" s="338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str">
        <f ca="1">_xlfn.XLOOKUP(G22&amp;$V$2,BS_CONTROLE[CHAVE],BS_CONTROLE[Quantidade_11],"-")</f>
        <v>-</v>
      </c>
      <c r="W22" s="118" t="str">
        <f ca="1">_xlfn.XLOOKUP(G22&amp;$W$2,BS_CONTROLE[CHAVE],BS_CONTROLE[Quantidade_11],"-")</f>
        <v>-</v>
      </c>
      <c r="X22" s="118" t="str">
        <f ca="1">_xlfn.XLOOKUP(G22&amp;$X$2,BS_CONTROLE[CHAVE],BS_CONTROLE[Quantidade_11],"-")</f>
        <v>-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338">
        <f>IF(FN_MC!K26="","*",FN_MC!K26)</f>
        <v>482</v>
      </c>
      <c r="O23" s="338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str">
        <f ca="1">_xlfn.XLOOKUP(G23&amp;$V$2,BS_CONTROLE[CHAVE],BS_CONTROLE[Quantidade_11],"-")</f>
        <v>-</v>
      </c>
      <c r="W23" s="118">
        <f ca="1">_xlfn.XLOOKUP(G23&amp;$W$2,BS_CONTROLE[CHAVE],BS_CONTROLE[Quantidade_11],"-")</f>
        <v>0</v>
      </c>
      <c r="X23" s="118">
        <f ca="1">_xlfn.XLOOKUP(G23&amp;$X$2,BS_CONTROLE[CHAVE],BS_CONTROLE[Quantidade_11],"-")</f>
        <v>1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338">
        <f>IF(FN_MC!K27="","*",FN_MC!K27)</f>
        <v>2090</v>
      </c>
      <c r="O24" s="338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str">
        <f ca="1">_xlfn.XLOOKUP(G24&amp;$V$2,BS_CONTROLE[CHAVE],BS_CONTROLE[Quantidade_11],"-")</f>
        <v>-</v>
      </c>
      <c r="W24" s="118">
        <f ca="1">_xlfn.XLOOKUP(G24&amp;$W$2,BS_CONTROLE[CHAVE],BS_CONTROLE[Quantidade_11],"-")</f>
        <v>2</v>
      </c>
      <c r="X24" s="118">
        <f ca="1">_xlfn.XLOOKUP(G24&amp;$X$2,BS_CONTROLE[CHAVE],BS_CONTROLE[Quantidade_11],"-")</f>
        <v>2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338">
        <f>IF(FN_MC!K28="","*",FN_MC!K28)</f>
        <v>666</v>
      </c>
      <c r="O25" s="338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str">
        <f ca="1">_xlfn.XLOOKUP(G25&amp;$V$2,BS_CONTROLE[CHAVE],BS_CONTROLE[Quantidade_11],"-")</f>
        <v>-</v>
      </c>
      <c r="W25" s="118" t="str">
        <f ca="1">_xlfn.XLOOKUP(G25&amp;$W$2,BS_CONTROLE[CHAVE],BS_CONTROLE[Quantidade_11],"-")</f>
        <v>-</v>
      </c>
      <c r="X25" s="118">
        <f ca="1">_xlfn.XLOOKUP(G25&amp;$X$2,BS_CONTROLE[CHAVE],BS_CONTROLE[Quantidade_11],"-")</f>
        <v>0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338">
        <f>IF(FN_MC!K29="","*",FN_MC!K29)</f>
        <v>336</v>
      </c>
      <c r="O26" s="338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str">
        <f ca="1">_xlfn.XLOOKUP(G26&amp;$V$2,BS_CONTROLE[CHAVE],BS_CONTROLE[Quantidade_11],"-")</f>
        <v>-</v>
      </c>
      <c r="W26" s="118" t="str">
        <f ca="1">_xlfn.XLOOKUP(G26&amp;$W$2,BS_CONTROLE[CHAVE],BS_CONTROLE[Quantidade_11],"-")</f>
        <v>-</v>
      </c>
      <c r="X26" s="118" t="str">
        <f ca="1">_xlfn.XLOOKUP(G26&amp;$X$2,BS_CONTROLE[CHAVE],BS_CONTROLE[Quantidade_11],"-")</f>
        <v>-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338">
        <f>IF(FN_MC!K30="","*",FN_MC!K30)</f>
        <v>502</v>
      </c>
      <c r="O27" s="338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str">
        <f ca="1">_xlfn.XLOOKUP(G27&amp;$V$2,BS_CONTROLE[CHAVE],BS_CONTROLE[Quantidade_11],"-")</f>
        <v>-</v>
      </c>
      <c r="W27" s="118" t="str">
        <f ca="1">_xlfn.XLOOKUP(G27&amp;$W$2,BS_CONTROLE[CHAVE],BS_CONTROLE[Quantidade_11],"-")</f>
        <v>-</v>
      </c>
      <c r="X27" s="118">
        <f ca="1">_xlfn.XLOOKUP(G27&amp;$X$2,BS_CONTROLE[CHAVE],BS_CONTROLE[Quantidade_11],"-")</f>
        <v>1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338">
        <f>IF(FN_MC!K31="","*",FN_MC!K31)</f>
        <v>1983</v>
      </c>
      <c r="O28" s="338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str">
        <f ca="1">_xlfn.XLOOKUP(G28&amp;$V$2,BS_CONTROLE[CHAVE],BS_CONTROLE[Quantidade_11],"-")</f>
        <v>-</v>
      </c>
      <c r="W28" s="118" t="str">
        <f ca="1">_xlfn.XLOOKUP(G28&amp;$W$2,BS_CONTROLE[CHAVE],BS_CONTROLE[Quantidade_11],"-")</f>
        <v>-</v>
      </c>
      <c r="X28" s="118">
        <f ca="1">_xlfn.XLOOKUP(G28&amp;$X$2,BS_CONTROLE[CHAVE],BS_CONTROLE[Quantidade_11],"-")</f>
        <v>1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338">
        <f>IF(FN_MC!K32="","*",FN_MC!K32)</f>
        <v>111</v>
      </c>
      <c r="O29" s="338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str">
        <f ca="1">_xlfn.XLOOKUP(G29&amp;$V$2,BS_CONTROLE[CHAVE],BS_CONTROLE[Quantidade_11],"-")</f>
        <v>-</v>
      </c>
      <c r="W29" s="118" t="str">
        <f ca="1">_xlfn.XLOOKUP(G29&amp;$W$2,BS_CONTROLE[CHAVE],BS_CONTROLE[Quantidade_11],"-")</f>
        <v>-</v>
      </c>
      <c r="X29" s="118" t="str">
        <f ca="1">_xlfn.XLOOKUP(G29&amp;$X$2,BS_CONTROLE[CHAVE],BS_CONTROLE[Quantidade_11],"-")</f>
        <v>-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338">
        <f>IF(FN_MC!K33="","*",FN_MC!K33)</f>
        <v>185</v>
      </c>
      <c r="O30" s="338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str">
        <f ca="1">_xlfn.XLOOKUP(G30&amp;$V$2,BS_CONTROLE[CHAVE],BS_CONTROLE[Quantidade_11],"-")</f>
        <v>-</v>
      </c>
      <c r="W30" s="118" t="str">
        <f ca="1">_xlfn.XLOOKUP(G30&amp;$W$2,BS_CONTROLE[CHAVE],BS_CONTROLE[Quantidade_11],"-")</f>
        <v>-</v>
      </c>
      <c r="X30" s="118" t="str">
        <f ca="1">_xlfn.XLOOKUP(G30&amp;$X$2,BS_CONTROLE[CHAVE],BS_CONTROLE[Quantidade_11],"-")</f>
        <v>-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338">
        <f>IF(FN_MC!K34="","*",FN_MC!K34)</f>
        <v>501</v>
      </c>
      <c r="O31" s="338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>
        <f ca="1">_xlfn.XLOOKUP(G31&amp;$V$2,BS_CONTROLE[CHAVE],BS_CONTROLE[Quantidade_11],"-")</f>
        <v>0</v>
      </c>
      <c r="W31" s="118">
        <f ca="1">_xlfn.XLOOKUP(G31&amp;$W$2,BS_CONTROLE[CHAVE],BS_CONTROLE[Quantidade_11],"-")</f>
        <v>58010</v>
      </c>
      <c r="X31" s="118">
        <f ca="1">_xlfn.XLOOKUP(G31&amp;$X$2,BS_CONTROLE[CHAVE],BS_CONTROLE[Quantidade_11],"-")</f>
        <v>45750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338">
        <f>IF(FN_MC!K35="","*",FN_MC!K35)</f>
        <v>207.6</v>
      </c>
      <c r="O32" s="338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str">
        <f ca="1">_xlfn.XLOOKUP(G32&amp;$V$2,BS_CONTROLE[CHAVE],BS_CONTROLE[Quantidade_11],"-")</f>
        <v>-</v>
      </c>
      <c r="W32" s="118" t="str">
        <f ca="1">_xlfn.XLOOKUP(G32&amp;$W$2,BS_CONTROLE[CHAVE],BS_CONTROLE[Quantidade_11],"-")</f>
        <v>-</v>
      </c>
      <c r="X32" s="118" t="str">
        <f ca="1">_xlfn.XLOOKUP(G32&amp;$X$2,BS_CONTROLE[CHAVE],BS_CONTROLE[Quantidade_11],"-")</f>
        <v>-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338">
        <f>IF(FN_MC!K36="","*",FN_MC!K36)</f>
        <v>268</v>
      </c>
      <c r="O33" s="338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>
        <f ca="1">_xlfn.XLOOKUP(G33&amp;$V$2,BS_CONTROLE[CHAVE],BS_CONTROLE[Quantidade_11],"-")</f>
        <v>800</v>
      </c>
      <c r="W33" s="118">
        <f ca="1">_xlfn.XLOOKUP(G33&amp;$W$2,BS_CONTROLE[CHAVE],BS_CONTROLE[Quantidade_11],"-")</f>
        <v>290</v>
      </c>
      <c r="X33" s="118">
        <f ca="1">_xlfn.XLOOKUP(G33&amp;$X$2,BS_CONTROLE[CHAVE],BS_CONTROLE[Quantidade_11],"-")</f>
        <v>0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338">
        <f>IF(FN_MC!K37="","*",FN_MC!K37)</f>
        <v>335</v>
      </c>
      <c r="O34" s="338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str">
        <f ca="1">_xlfn.XLOOKUP(G34&amp;$V$2,BS_CONTROLE[CHAVE],BS_CONTROLE[Quantidade_11],"-")</f>
        <v>-</v>
      </c>
      <c r="W34" s="118" t="str">
        <f ca="1">_xlfn.XLOOKUP(G34&amp;$W$2,BS_CONTROLE[CHAVE],BS_CONTROLE[Quantidade_11],"-")</f>
        <v>-</v>
      </c>
      <c r="X34" s="118" t="str">
        <f ca="1">_xlfn.XLOOKUP(G34&amp;$X$2,BS_CONTROLE[CHAVE],BS_CONTROLE[Quantidade_11],"-")</f>
        <v>-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338">
        <f>IF(FN_MC!K38="","*",FN_MC!K38)</f>
        <v>596.28599999999994</v>
      </c>
      <c r="O35" s="338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str">
        <f ca="1">_xlfn.XLOOKUP(G35&amp;$V$2,BS_CONTROLE[CHAVE],BS_CONTROLE[Quantidade_11],"-")</f>
        <v>-</v>
      </c>
      <c r="W35" s="118" t="str">
        <f ca="1">_xlfn.XLOOKUP(G35&amp;$W$2,BS_CONTROLE[CHAVE],BS_CONTROLE[Quantidade_11],"-")</f>
        <v>-</v>
      </c>
      <c r="X35" s="118" t="str">
        <f ca="1">_xlfn.XLOOKUP(G35&amp;$X$2,BS_CONTROLE[CHAVE],BS_CONTROLE[Quantidade_11],"-")</f>
        <v>-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338">
        <f>IF(FN_MC!K39="","*",FN_MC!K39)</f>
        <v>482</v>
      </c>
      <c r="O36" s="338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str">
        <f ca="1">_xlfn.XLOOKUP(G36&amp;$V$2,BS_CONTROLE[CHAVE],BS_CONTROLE[Quantidade_11],"-")</f>
        <v>-</v>
      </c>
      <c r="W36" s="118">
        <f ca="1">_xlfn.XLOOKUP(G36&amp;$W$2,BS_CONTROLE[CHAVE],BS_CONTROLE[Quantidade_11],"-")</f>
        <v>0</v>
      </c>
      <c r="X36" s="118">
        <f ca="1">_xlfn.XLOOKUP(G36&amp;$X$2,BS_CONTROLE[CHAVE],BS_CONTROLE[Quantidade_11],"-")</f>
        <v>1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338">
        <f>IF(FN_MC!K40="","*",FN_MC!K40)</f>
        <v>2100</v>
      </c>
      <c r="O37" s="338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str">
        <f ca="1">_xlfn.XLOOKUP(G37&amp;$V$2,BS_CONTROLE[CHAVE],BS_CONTROLE[Quantidade_11],"-")</f>
        <v>-</v>
      </c>
      <c r="W37" s="118">
        <f ca="1">_xlfn.XLOOKUP(G37&amp;$W$2,BS_CONTROLE[CHAVE],BS_CONTROLE[Quantidade_11],"-")</f>
        <v>2</v>
      </c>
      <c r="X37" s="118">
        <f ca="1">_xlfn.XLOOKUP(G37&amp;$X$2,BS_CONTROLE[CHAVE],BS_CONTROLE[Quantidade_11],"-")</f>
        <v>2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338">
        <f>IF(FN_MC!K41="","*",FN_MC!K41)</f>
        <v>666</v>
      </c>
      <c r="O38" s="338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str">
        <f ca="1">_xlfn.XLOOKUP(G38&amp;$V$2,BS_CONTROLE[CHAVE],BS_CONTROLE[Quantidade_11],"-")</f>
        <v>-</v>
      </c>
      <c r="W38" s="118" t="str">
        <f ca="1">_xlfn.XLOOKUP(G38&amp;$W$2,BS_CONTROLE[CHAVE],BS_CONTROLE[Quantidade_11],"-")</f>
        <v>-</v>
      </c>
      <c r="X38" s="118">
        <f ca="1">_xlfn.XLOOKUP(G38&amp;$X$2,BS_CONTROLE[CHAVE],BS_CONTROLE[Quantidade_11],"-")</f>
        <v>0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338">
        <f>IF(FN_MC!K42="","*",FN_MC!K42)</f>
        <v>501</v>
      </c>
      <c r="O39" s="338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>
        <f ca="1">_xlfn.XLOOKUP(G39&amp;$V$2,BS_CONTROLE[CHAVE],BS_CONTROLE[Quantidade_11],"-")</f>
        <v>0</v>
      </c>
      <c r="W39" s="118">
        <f ca="1">_xlfn.XLOOKUP(G39&amp;$W$2,BS_CONTROLE[CHAVE],BS_CONTROLE[Quantidade_11],"-")</f>
        <v>58010</v>
      </c>
      <c r="X39" s="118">
        <f ca="1">_xlfn.XLOOKUP(G39&amp;$X$2,BS_CONTROLE[CHAVE],BS_CONTROLE[Quantidade_11],"-")</f>
        <v>45750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338">
        <f>IF(FN_MC!K43="","*",FN_MC!K43)</f>
        <v>207.6</v>
      </c>
      <c r="O40" s="338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str">
        <f ca="1">_xlfn.XLOOKUP(G40&amp;$V$2,BS_CONTROLE[CHAVE],BS_CONTROLE[Quantidade_11],"-")</f>
        <v>-</v>
      </c>
      <c r="W40" s="118" t="str">
        <f ca="1">_xlfn.XLOOKUP(G40&amp;$W$2,BS_CONTROLE[CHAVE],BS_CONTROLE[Quantidade_11],"-")</f>
        <v>-</v>
      </c>
      <c r="X40" s="118" t="str">
        <f ca="1">_xlfn.XLOOKUP(G40&amp;$X$2,BS_CONTROLE[CHAVE],BS_CONTROLE[Quantidade_11],"-")</f>
        <v>-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338">
        <f>IF(FN_MC!K44="","*",FN_MC!K44)</f>
        <v>754</v>
      </c>
      <c r="O41" s="338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str">
        <f ca="1">_xlfn.XLOOKUP(G41&amp;$V$2,BS_CONTROLE[CHAVE],BS_CONTROLE[Quantidade_11],"-")</f>
        <v>-</v>
      </c>
      <c r="W41" s="118" t="str">
        <f ca="1">_xlfn.XLOOKUP(G41&amp;$W$2,BS_CONTROLE[CHAVE],BS_CONTROLE[Quantidade_11],"-")</f>
        <v>-</v>
      </c>
      <c r="X41" s="118">
        <f ca="1">_xlfn.XLOOKUP(G41&amp;$X$2,BS_CONTROLE[CHAVE],BS_CONTROLE[Quantidade_11],"-")</f>
        <v>1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338">
        <f>IF(FN_MC!K45="","*",FN_MC!K45)</f>
        <v>716</v>
      </c>
      <c r="O42" s="338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str">
        <f ca="1">_xlfn.XLOOKUP(G42&amp;$V$2,BS_CONTROLE[CHAVE],BS_CONTROLE[Quantidade_11],"-")</f>
        <v>-</v>
      </c>
      <c r="W42" s="118" t="str">
        <f ca="1">_xlfn.XLOOKUP(G42&amp;$W$2,BS_CONTROLE[CHAVE],BS_CONTROLE[Quantidade_11],"-")</f>
        <v>-</v>
      </c>
      <c r="X42" s="118">
        <f ca="1">_xlfn.XLOOKUP(G42&amp;$X$2,BS_CONTROLE[CHAVE],BS_CONTROLE[Quantidade_11],"-")</f>
        <v>1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338">
        <f>IF(FN_MC!K46="","*",FN_MC!K46)</f>
        <v>334</v>
      </c>
      <c r="O43" s="338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str">
        <f ca="1">_xlfn.XLOOKUP(G43&amp;$V$2,BS_CONTROLE[CHAVE],BS_CONTROLE[Quantidade_11],"-")</f>
        <v>-</v>
      </c>
      <c r="W43" s="118" t="str">
        <f ca="1">_xlfn.XLOOKUP(G43&amp;$W$2,BS_CONTROLE[CHAVE],BS_CONTROLE[Quantidade_11],"-")</f>
        <v>-</v>
      </c>
      <c r="X43" s="118" t="str">
        <f ca="1">_xlfn.XLOOKUP(G43&amp;$X$2,BS_CONTROLE[CHAVE],BS_CONTROLE[Quantidade_11],"-")</f>
        <v>-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338">
        <f>IF(FN_MC!K47="","*",FN_MC!K47)</f>
        <v>103</v>
      </c>
      <c r="O44" s="338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str">
        <f ca="1">_xlfn.XLOOKUP(G44&amp;$V$2,BS_CONTROLE[CHAVE],BS_CONTROLE[Quantidade_11],"-")</f>
        <v>-</v>
      </c>
      <c r="W44" s="118">
        <f ca="1">_xlfn.XLOOKUP(G44&amp;$W$2,BS_CONTROLE[CHAVE],BS_CONTROLE[Quantidade_11],"-")</f>
        <v>0</v>
      </c>
      <c r="X44" s="118">
        <f ca="1">_xlfn.XLOOKUP(G44&amp;$X$2,BS_CONTROLE[CHAVE],BS_CONTROLE[Quantidade_11],"-")</f>
        <v>1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338">
        <f>IF(FN_MC!K48="","*",FN_MC!K48)</f>
        <v>2085</v>
      </c>
      <c r="O45" s="338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str">
        <f ca="1">_xlfn.XLOOKUP(G45&amp;$V$2,BS_CONTROLE[CHAVE],BS_CONTROLE[Quantidade_11],"-")</f>
        <v>-</v>
      </c>
      <c r="W45" s="118">
        <f ca="1">_xlfn.XLOOKUP(G45&amp;$W$2,BS_CONTROLE[CHAVE],BS_CONTROLE[Quantidade_11],"-")</f>
        <v>2</v>
      </c>
      <c r="X45" s="118">
        <f ca="1">_xlfn.XLOOKUP(G45&amp;$X$2,BS_CONTROLE[CHAVE],BS_CONTROLE[Quantidade_11],"-")</f>
        <v>2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338">
        <f>IF(FN_MC!K49="","*",FN_MC!K49)</f>
        <v>334</v>
      </c>
      <c r="O46" s="338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str">
        <f ca="1">_xlfn.XLOOKUP(G46&amp;$V$2,BS_CONTROLE[CHAVE],BS_CONTROLE[Quantidade_11],"-")</f>
        <v>-</v>
      </c>
      <c r="W46" s="118" t="str">
        <f ca="1">_xlfn.XLOOKUP(G46&amp;$W$2,BS_CONTROLE[CHAVE],BS_CONTROLE[Quantidade_11],"-")</f>
        <v>-</v>
      </c>
      <c r="X46" s="118" t="str">
        <f ca="1">_xlfn.XLOOKUP(G46&amp;$X$2,BS_CONTROLE[CHAVE],BS_CONTROLE[Quantidade_11],"-")</f>
        <v>-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338">
        <f>IF(FN_MC!K50="","*",FN_MC!K50)</f>
        <v>426.85</v>
      </c>
      <c r="O47" s="338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str">
        <f ca="1">_xlfn.XLOOKUP(G47&amp;$V$2,BS_CONTROLE[CHAVE],BS_CONTROLE[Quantidade_11],"-")</f>
        <v>-</v>
      </c>
      <c r="W47" s="118" t="str">
        <f ca="1">_xlfn.XLOOKUP(G47&amp;$W$2,BS_CONTROLE[CHAVE],BS_CONTROLE[Quantidade_11],"-")</f>
        <v>-</v>
      </c>
      <c r="X47" s="118" t="str">
        <f ca="1">_xlfn.XLOOKUP(G47&amp;$X$2,BS_CONTROLE[CHAVE],BS_CONTROLE[Quantidade_11],"-")</f>
        <v>-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338">
        <f>IF(FN_MC!K51="","*",FN_MC!K51)</f>
        <v>406.1</v>
      </c>
      <c r="O48" s="338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str">
        <f ca="1">_xlfn.XLOOKUP(G48&amp;$V$2,BS_CONTROLE[CHAVE],BS_CONTROLE[Quantidade_11],"-")</f>
        <v>-</v>
      </c>
      <c r="W48" s="118" t="str">
        <f ca="1">_xlfn.XLOOKUP(G48&amp;$W$2,BS_CONTROLE[CHAVE],BS_CONTROLE[Quantidade_11],"-")</f>
        <v>-</v>
      </c>
      <c r="X48" s="118" t="str">
        <f ca="1">_xlfn.XLOOKUP(G48&amp;$X$2,BS_CONTROLE[CHAVE],BS_CONTROLE[Quantidade_11],"-")</f>
        <v>-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338">
        <f>IF(FN_MC!K52="","*",FN_MC!K52)</f>
        <v>103</v>
      </c>
      <c r="O49" s="338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str">
        <f ca="1">_xlfn.XLOOKUP(G49&amp;$V$2,BS_CONTROLE[CHAVE],BS_CONTROLE[Quantidade_11],"-")</f>
        <v>-</v>
      </c>
      <c r="W49" s="118" t="str">
        <f ca="1">_xlfn.XLOOKUP(G49&amp;$W$2,BS_CONTROLE[CHAVE],BS_CONTROLE[Quantidade_11],"-")</f>
        <v>-</v>
      </c>
      <c r="X49" s="118" t="str">
        <f ca="1">_xlfn.XLOOKUP(G49&amp;$X$2,BS_CONTROLE[CHAVE],BS_CONTROLE[Quantidade_11],"-")</f>
        <v>-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338">
        <f>IF(FN_MC!K53="","*",FN_MC!K53)</f>
        <v>250</v>
      </c>
      <c r="O50" s="338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str">
        <f ca="1">_xlfn.XLOOKUP(G50&amp;$V$2,BS_CONTROLE[CHAVE],BS_CONTROLE[Quantidade_11],"-")</f>
        <v>-</v>
      </c>
      <c r="W50" s="118" t="str">
        <f ca="1">_xlfn.XLOOKUP(G50&amp;$W$2,BS_CONTROLE[CHAVE],BS_CONTROLE[Quantidade_11],"-")</f>
        <v>-</v>
      </c>
      <c r="X50" s="118" t="str">
        <f ca="1">_xlfn.XLOOKUP(G50&amp;$X$2,BS_CONTROLE[CHAVE],BS_CONTROLE[Quantidade_11],"-")</f>
        <v>-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338">
        <f>IF(FN_MC!K54="","*",FN_MC!K54)</f>
        <v>562</v>
      </c>
      <c r="O51" s="338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str">
        <f ca="1">_xlfn.XLOOKUP(G51&amp;$V$2,BS_CONTROLE[CHAVE],BS_CONTROLE[Quantidade_11],"-")</f>
        <v>-</v>
      </c>
      <c r="W51" s="118" t="str">
        <f ca="1">_xlfn.XLOOKUP(G51&amp;$W$2,BS_CONTROLE[CHAVE],BS_CONTROLE[Quantidade_11],"-")</f>
        <v>-</v>
      </c>
      <c r="X51" s="118">
        <f ca="1">_xlfn.XLOOKUP(G51&amp;$X$2,BS_CONTROLE[CHAVE],BS_CONTROLE[Quantidade_11],"-")</f>
        <v>0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338">
        <f>IF(FN_MC!K55="","*",FN_MC!K55)</f>
        <v>501</v>
      </c>
      <c r="O52" s="338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str">
        <f ca="1">_xlfn.XLOOKUP(G52&amp;$V$2,BS_CONTROLE[CHAVE],BS_CONTROLE[Quantidade_11],"-")</f>
        <v>-</v>
      </c>
      <c r="W52" s="118" t="str">
        <f ca="1">_xlfn.XLOOKUP(G52&amp;$W$2,BS_CONTROLE[CHAVE],BS_CONTROLE[Quantidade_11],"-")</f>
        <v>-</v>
      </c>
      <c r="X52" s="118" t="str">
        <f ca="1">_xlfn.XLOOKUP(G52&amp;$X$2,BS_CONTROLE[CHAVE],BS_CONTROLE[Quantidade_11],"-")</f>
        <v>-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338">
        <f>IF(FN_MC!K56="","*",FN_MC!K56)</f>
        <v>615</v>
      </c>
      <c r="O53" s="338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>
        <f ca="1">_xlfn.XLOOKUP(G53&amp;$V$2,BS_CONTROLE[CHAVE],BS_CONTROLE[Quantidade_11],"-")</f>
        <v>0</v>
      </c>
      <c r="W53" s="118">
        <f ca="1">_xlfn.XLOOKUP(G53&amp;$W$2,BS_CONTROLE[CHAVE],BS_CONTROLE[Quantidade_11],"-")</f>
        <v>58010</v>
      </c>
      <c r="X53" s="118">
        <f ca="1">_xlfn.XLOOKUP(G53&amp;$X$2,BS_CONTROLE[CHAVE],BS_CONTROLE[Quantidade_11],"-")</f>
        <v>45750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338">
        <f>IF(FN_MC!K57="","*",FN_MC!K57)</f>
        <v>207.6</v>
      </c>
      <c r="O54" s="338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str">
        <f ca="1">_xlfn.XLOOKUP(G54&amp;$V$2,BS_CONTROLE[CHAVE],BS_CONTROLE[Quantidade_11],"-")</f>
        <v>-</v>
      </c>
      <c r="W54" s="118" t="str">
        <f ca="1">_xlfn.XLOOKUP(G54&amp;$W$2,BS_CONTROLE[CHAVE],BS_CONTROLE[Quantidade_11],"-")</f>
        <v>-</v>
      </c>
      <c r="X54" s="118" t="str">
        <f ca="1">_xlfn.XLOOKUP(G54&amp;$X$2,BS_CONTROLE[CHAVE],BS_CONTROLE[Quantidade_11],"-")</f>
        <v>-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338">
        <f>IF(FN_MC!K58="","*",FN_MC!K58)</f>
        <v>617</v>
      </c>
      <c r="O55" s="338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str">
        <f ca="1">_xlfn.XLOOKUP(G55&amp;$V$2,BS_CONTROLE[CHAVE],BS_CONTROLE[Quantidade_11],"-")</f>
        <v>-</v>
      </c>
      <c r="W55" s="118" t="str">
        <f ca="1">_xlfn.XLOOKUP(G55&amp;$W$2,BS_CONTROLE[CHAVE],BS_CONTROLE[Quantidade_11],"-")</f>
        <v>-</v>
      </c>
      <c r="X55" s="118">
        <f ca="1">_xlfn.XLOOKUP(G55&amp;$X$2,BS_CONTROLE[CHAVE],BS_CONTROLE[Quantidade_11],"-")</f>
        <v>0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338">
        <f>IF(FN_MC!K59="","*",FN_MC!K59)</f>
        <v>336</v>
      </c>
      <c r="O56" s="338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str">
        <f ca="1">_xlfn.XLOOKUP(G56&amp;$V$2,BS_CONTROLE[CHAVE],BS_CONTROLE[Quantidade_11],"-")</f>
        <v>-</v>
      </c>
      <c r="W56" s="118" t="str">
        <f ca="1">_xlfn.XLOOKUP(G56&amp;$W$2,BS_CONTROLE[CHAVE],BS_CONTROLE[Quantidade_11],"-")</f>
        <v>-</v>
      </c>
      <c r="X56" s="118" t="str">
        <f ca="1">_xlfn.XLOOKUP(G56&amp;$X$2,BS_CONTROLE[CHAVE],BS_CONTROLE[Quantidade_11],"-")</f>
        <v>-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338">
        <f>IF(FN_MC!K60="","*",FN_MC!K60)</f>
        <v>207.6</v>
      </c>
      <c r="O57" s="338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str">
        <f ca="1">_xlfn.XLOOKUP(G57&amp;$V$2,BS_CONTROLE[CHAVE],BS_CONTROLE[Quantidade_11],"-")</f>
        <v>-</v>
      </c>
      <c r="W57" s="118" t="str">
        <f ca="1">_xlfn.XLOOKUP(G57&amp;$W$2,BS_CONTROLE[CHAVE],BS_CONTROLE[Quantidade_11],"-")</f>
        <v>-</v>
      </c>
      <c r="X57" s="118" t="str">
        <f ca="1">_xlfn.XLOOKUP(G57&amp;$X$2,BS_CONTROLE[CHAVE],BS_CONTROLE[Quantidade_11],"-")</f>
        <v>-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338">
        <f>IF(FN_MC!K61="","*",FN_MC!K61)</f>
        <v>502</v>
      </c>
      <c r="O58" s="338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str">
        <f ca="1">_xlfn.XLOOKUP(G58&amp;$V$2,BS_CONTROLE[CHAVE],BS_CONTROLE[Quantidade_11],"-")</f>
        <v>-</v>
      </c>
      <c r="W58" s="118" t="str">
        <f ca="1">_xlfn.XLOOKUP(G58&amp;$W$2,BS_CONTROLE[CHAVE],BS_CONTROLE[Quantidade_11],"-")</f>
        <v>-</v>
      </c>
      <c r="X58" s="118">
        <f ca="1">_xlfn.XLOOKUP(G58&amp;$X$2,BS_CONTROLE[CHAVE],BS_CONTROLE[Quantidade_11],"-")</f>
        <v>1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338">
        <f>IF(FN_MC!K62="","*",FN_MC!K62)</f>
        <v>290</v>
      </c>
      <c r="O59" s="338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str">
        <f ca="1">_xlfn.XLOOKUP(G59&amp;$V$2,BS_CONTROLE[CHAVE],BS_CONTROLE[Quantidade_11],"-")</f>
        <v>-</v>
      </c>
      <c r="W59" s="118" t="str">
        <f ca="1">_xlfn.XLOOKUP(G59&amp;$W$2,BS_CONTROLE[CHAVE],BS_CONTROLE[Quantidade_11],"-")</f>
        <v>-</v>
      </c>
      <c r="X59" s="118" t="str">
        <f ca="1">_xlfn.XLOOKUP(G59&amp;$X$2,BS_CONTROLE[CHAVE],BS_CONTROLE[Quantidade_11],"-")</f>
        <v>-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338">
        <f>IF(FN_MC!K63="","*",FN_MC!K63)</f>
        <v>615</v>
      </c>
      <c r="O60" s="338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str">
        <f ca="1">_xlfn.XLOOKUP(G60&amp;$V$2,BS_CONTROLE[CHAVE],BS_CONTROLE[Quantidade_11],"-")</f>
        <v>-</v>
      </c>
      <c r="W60" s="118" t="str">
        <f ca="1">_xlfn.XLOOKUP(G60&amp;$W$2,BS_CONTROLE[CHAVE],BS_CONTROLE[Quantidade_11],"-")</f>
        <v>-</v>
      </c>
      <c r="X60" s="118" t="str">
        <f ca="1">_xlfn.XLOOKUP(G60&amp;$X$2,BS_CONTROLE[CHAVE],BS_CONTROLE[Quantidade_11],"-")</f>
        <v>-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338">
        <f>IF(FN_MC!K64="","*",FN_MC!K64)</f>
        <v>615</v>
      </c>
      <c r="O61" s="338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>
        <f ca="1">_xlfn.XLOOKUP(G61&amp;$V$2,BS_CONTROLE[CHAVE],BS_CONTROLE[Quantidade_11],"-")</f>
        <v>0</v>
      </c>
      <c r="W61" s="118">
        <f ca="1">_xlfn.XLOOKUP(G61&amp;$W$2,BS_CONTROLE[CHAVE],BS_CONTROLE[Quantidade_11],"-")</f>
        <v>58010</v>
      </c>
      <c r="X61" s="118">
        <f ca="1">_xlfn.XLOOKUP(G61&amp;$X$2,BS_CONTROLE[CHAVE],BS_CONTROLE[Quantidade_11],"-")</f>
        <v>45750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338">
        <f>IF(FN_MC!K65="","*",FN_MC!K65)</f>
        <v>295</v>
      </c>
      <c r="O62" s="338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>
        <f ca="1">_xlfn.XLOOKUP(G62&amp;$V$2,BS_CONTROLE[CHAVE],BS_CONTROLE[Quantidade_11],"-")</f>
        <v>800</v>
      </c>
      <c r="W62" s="118">
        <f ca="1">_xlfn.XLOOKUP(G62&amp;$W$2,BS_CONTROLE[CHAVE],BS_CONTROLE[Quantidade_11],"-")</f>
        <v>290</v>
      </c>
      <c r="X62" s="118">
        <f ca="1">_xlfn.XLOOKUP(G62&amp;$X$2,BS_CONTROLE[CHAVE],BS_CONTROLE[Quantidade_11],"-")</f>
        <v>0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338">
        <f>IF(FN_MC!K66="","*",FN_MC!K66)</f>
        <v>407</v>
      </c>
      <c r="O63" s="338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str">
        <f ca="1">_xlfn.XLOOKUP(G63&amp;$V$2,BS_CONTROLE[CHAVE],BS_CONTROLE[Quantidade_11],"-")</f>
        <v>-</v>
      </c>
      <c r="W63" s="118" t="str">
        <f ca="1">_xlfn.XLOOKUP(G63&amp;$W$2,BS_CONTROLE[CHAVE],BS_CONTROLE[Quantidade_11],"-")</f>
        <v>-</v>
      </c>
      <c r="X63" s="118" t="str">
        <f ca="1">_xlfn.XLOOKUP(G63&amp;$X$2,BS_CONTROLE[CHAVE],BS_CONTROLE[Quantidade_11],"-")</f>
        <v>-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338">
        <f>IF(FN_MC!K67="","*",FN_MC!K67)</f>
        <v>1472</v>
      </c>
      <c r="O64" s="338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str">
        <f ca="1">_xlfn.XLOOKUP(G64&amp;$V$2,BS_CONTROLE[CHAVE],BS_CONTROLE[Quantidade_11],"-")</f>
        <v>-</v>
      </c>
      <c r="W64" s="118" t="str">
        <f ca="1">_xlfn.XLOOKUP(G64&amp;$W$2,BS_CONTROLE[CHAVE],BS_CONTROLE[Quantidade_11],"-")</f>
        <v>-</v>
      </c>
      <c r="X64" s="118" t="str">
        <f ca="1">_xlfn.XLOOKUP(G64&amp;$X$2,BS_CONTROLE[CHAVE],BS_CONTROLE[Quantidade_11],"-")</f>
        <v>-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338">
        <f>IF(FN_MC!K68="","*",FN_MC!K68)</f>
        <v>502</v>
      </c>
      <c r="O65" s="338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str">
        <f ca="1">_xlfn.XLOOKUP(G65&amp;$V$2,BS_CONTROLE[CHAVE],BS_CONTROLE[Quantidade_11],"-")</f>
        <v>-</v>
      </c>
      <c r="W65" s="118" t="str">
        <f ca="1">_xlfn.XLOOKUP(G65&amp;$W$2,BS_CONTROLE[CHAVE],BS_CONTROLE[Quantidade_11],"-")</f>
        <v>-</v>
      </c>
      <c r="X65" s="118">
        <f ca="1">_xlfn.XLOOKUP(G65&amp;$X$2,BS_CONTROLE[CHAVE],BS_CONTROLE[Quantidade_11],"-")</f>
        <v>1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338">
        <f>IF(FN_MC!K69="","*",FN_MC!K69)</f>
        <v>183.5</v>
      </c>
      <c r="O66" s="338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str">
        <f ca="1">_xlfn.XLOOKUP(G66&amp;$V$2,BS_CONTROLE[CHAVE],BS_CONTROLE[Quantidade_11],"-")</f>
        <v>-</v>
      </c>
      <c r="W66" s="118" t="str">
        <f ca="1">_xlfn.XLOOKUP(G66&amp;$W$2,BS_CONTROLE[CHAVE],BS_CONTROLE[Quantidade_11],"-")</f>
        <v>-</v>
      </c>
      <c r="X66" s="118" t="str">
        <f ca="1">_xlfn.XLOOKUP(G66&amp;$X$2,BS_CONTROLE[CHAVE],BS_CONTROLE[Quantidade_11],"-")</f>
        <v>-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338">
        <f>IF(FN_MC!K70="","*",FN_MC!K70)</f>
        <v>380</v>
      </c>
      <c r="O67" s="338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str">
        <f ca="1">_xlfn.XLOOKUP(G67&amp;$V$2,BS_CONTROLE[CHAVE],BS_CONTROLE[Quantidade_11],"-")</f>
        <v>-</v>
      </c>
      <c r="W67" s="118" t="str">
        <f ca="1">_xlfn.XLOOKUP(G67&amp;$W$2,BS_CONTROLE[CHAVE],BS_CONTROLE[Quantidade_11],"-")</f>
        <v>-</v>
      </c>
      <c r="X67" s="118" t="str">
        <f ca="1">_xlfn.XLOOKUP(G67&amp;$X$2,BS_CONTROLE[CHAVE],BS_CONTROLE[Quantidade_11],"-")</f>
        <v>-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338">
        <f>IF(FN_MC!K71="","*",FN_MC!K71)</f>
        <v>404.08</v>
      </c>
      <c r="O68" s="338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>
        <f ca="1">_xlfn.XLOOKUP(G68&amp;$V$2,BS_CONTROLE[CHAVE],BS_CONTROLE[Quantidade_11],"-")</f>
        <v>1414</v>
      </c>
      <c r="W68" s="118">
        <f ca="1">_xlfn.XLOOKUP(G68&amp;$W$2,BS_CONTROLE[CHAVE],BS_CONTROLE[Quantidade_11],"-")</f>
        <v>0</v>
      </c>
      <c r="X68" s="118">
        <f ca="1">_xlfn.XLOOKUP(G68&amp;$X$2,BS_CONTROLE[CHAVE],BS_CONTROLE[Quantidade_11],"-")</f>
        <v>2724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338">
        <f>IF(FN_MC!K72="","*",FN_MC!K72)</f>
        <v>616</v>
      </c>
      <c r="O69" s="338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>
        <f ca="1">_xlfn.XLOOKUP(G69&amp;$V$2,BS_CONTROLE[CHAVE],BS_CONTROLE[Quantidade_11],"-")</f>
        <v>0</v>
      </c>
      <c r="W69" s="118">
        <f ca="1">_xlfn.XLOOKUP(G69&amp;$W$2,BS_CONTROLE[CHAVE],BS_CONTROLE[Quantidade_11],"-")</f>
        <v>58010</v>
      </c>
      <c r="X69" s="118">
        <f ca="1">_xlfn.XLOOKUP(G69&amp;$X$2,BS_CONTROLE[CHAVE],BS_CONTROLE[Quantidade_11],"-")</f>
        <v>45750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338">
        <f>IF(FN_MC!K73="","*",FN_MC!K73)</f>
        <v>301</v>
      </c>
      <c r="O70" s="338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>
        <f ca="1">_xlfn.XLOOKUP(G70&amp;$V$2,BS_CONTROLE[CHAVE],BS_CONTROLE[Quantidade_11],"-")</f>
        <v>800</v>
      </c>
      <c r="W70" s="118">
        <f ca="1">_xlfn.XLOOKUP(G70&amp;$W$2,BS_CONTROLE[CHAVE],BS_CONTROLE[Quantidade_11],"-")</f>
        <v>290</v>
      </c>
      <c r="X70" s="118">
        <f ca="1">_xlfn.XLOOKUP(G70&amp;$X$2,BS_CONTROLE[CHAVE],BS_CONTROLE[Quantidade_11],"-")</f>
        <v>0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338">
        <f>IF(FN_MC!K74="","*",FN_MC!K74)</f>
        <v>529.322</v>
      </c>
      <c r="O71" s="338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str">
        <f ca="1">_xlfn.XLOOKUP(G71&amp;$V$2,BS_CONTROLE[CHAVE],BS_CONTROLE[Quantidade_11],"-")</f>
        <v>-</v>
      </c>
      <c r="W71" s="118" t="str">
        <f ca="1">_xlfn.XLOOKUP(G71&amp;$W$2,BS_CONTROLE[CHAVE],BS_CONTROLE[Quantidade_11],"-")</f>
        <v>-</v>
      </c>
      <c r="X71" s="118">
        <f ca="1">_xlfn.XLOOKUP(G71&amp;$X$2,BS_CONTROLE[CHAVE],BS_CONTROLE[Quantidade_11],"-")</f>
        <v>0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338">
        <f>IF(FN_MC!K75="","*",FN_MC!K75)</f>
        <v>407</v>
      </c>
      <c r="O72" s="338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str">
        <f ca="1">_xlfn.XLOOKUP(G72&amp;$V$2,BS_CONTROLE[CHAVE],BS_CONTROLE[Quantidade_11],"-")</f>
        <v>-</v>
      </c>
      <c r="W72" s="118" t="str">
        <f ca="1">_xlfn.XLOOKUP(G72&amp;$W$2,BS_CONTROLE[CHAVE],BS_CONTROLE[Quantidade_11],"-")</f>
        <v>-</v>
      </c>
      <c r="X72" s="118" t="str">
        <f ca="1">_xlfn.XLOOKUP(G72&amp;$X$2,BS_CONTROLE[CHAVE],BS_CONTROLE[Quantidade_11],"-")</f>
        <v>-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338">
        <f>IF(FN_MC!K76="","*",FN_MC!K76)</f>
        <v>134</v>
      </c>
      <c r="O73" s="338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str">
        <f ca="1">_xlfn.XLOOKUP(G73&amp;$V$2,BS_CONTROLE[CHAVE],BS_CONTROLE[Quantidade_11],"-")</f>
        <v>-</v>
      </c>
      <c r="W73" s="118">
        <f ca="1">_xlfn.XLOOKUP(G73&amp;$W$2,BS_CONTROLE[CHAVE],BS_CONTROLE[Quantidade_11],"-")</f>
        <v>0</v>
      </c>
      <c r="X73" s="118">
        <f ca="1">_xlfn.XLOOKUP(G73&amp;$X$2,BS_CONTROLE[CHAVE],BS_CONTROLE[Quantidade_11],"-")</f>
        <v>1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338">
        <f>IF(FN_MC!K77="","*",FN_MC!K77)</f>
        <v>11</v>
      </c>
      <c r="O74" s="338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str">
        <f ca="1">_xlfn.XLOOKUP(G74&amp;$V$2,BS_CONTROLE[CHAVE],BS_CONTROLE[Quantidade_11],"-")</f>
        <v>-</v>
      </c>
      <c r="W74" s="118" t="str">
        <f ca="1">_xlfn.XLOOKUP(G74&amp;$W$2,BS_CONTROLE[CHAVE],BS_CONTROLE[Quantidade_11],"-")</f>
        <v>-</v>
      </c>
      <c r="X74" s="118" t="str">
        <f ca="1">_xlfn.XLOOKUP(G74&amp;$X$2,BS_CONTROLE[CHAVE],BS_CONTROLE[Quantidade_11],"-")</f>
        <v>-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338">
        <f>IF(FN_MC!K78="","*",FN_MC!K78)</f>
        <v>1496</v>
      </c>
      <c r="O75" s="338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str">
        <f ca="1">_xlfn.XLOOKUP(G75&amp;$V$2,BS_CONTROLE[CHAVE],BS_CONTROLE[Quantidade_11],"-")</f>
        <v>-</v>
      </c>
      <c r="W75" s="118" t="str">
        <f ca="1">_xlfn.XLOOKUP(G75&amp;$W$2,BS_CONTROLE[CHAVE],BS_CONTROLE[Quantidade_11],"-")</f>
        <v>-</v>
      </c>
      <c r="X75" s="118" t="str">
        <f ca="1">_xlfn.XLOOKUP(G75&amp;$X$2,BS_CONTROLE[CHAVE],BS_CONTROLE[Quantidade_11],"-")</f>
        <v>-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338">
        <f>IF(FN_MC!K79="","*",FN_MC!K79)</f>
        <v>501</v>
      </c>
      <c r="O76" s="338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str">
        <f ca="1">_xlfn.XLOOKUP(G76&amp;$V$2,BS_CONTROLE[CHAVE],BS_CONTROLE[Quantidade_11],"-")</f>
        <v>-</v>
      </c>
      <c r="W76" s="118" t="str">
        <f ca="1">_xlfn.XLOOKUP(G76&amp;$W$2,BS_CONTROLE[CHAVE],BS_CONTROLE[Quantidade_11],"-")</f>
        <v>-</v>
      </c>
      <c r="X76" s="118">
        <f ca="1">_xlfn.XLOOKUP(G76&amp;$X$2,BS_CONTROLE[CHAVE],BS_CONTROLE[Quantidade_11],"-")</f>
        <v>0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338">
        <f>IF(FN_MC!K80="","*",FN_MC!K80)</f>
        <v>752.38</v>
      </c>
      <c r="O77" s="338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str">
        <f ca="1">_xlfn.XLOOKUP(G77&amp;$V$2,BS_CONTROLE[CHAVE],BS_CONTROLE[Quantidade_11],"-")</f>
        <v>-</v>
      </c>
      <c r="W77" s="118" t="str">
        <f ca="1">_xlfn.XLOOKUP(G77&amp;$W$2,BS_CONTROLE[CHAVE],BS_CONTROLE[Quantidade_11],"-")</f>
        <v>-</v>
      </c>
      <c r="X77" s="118">
        <f ca="1">_xlfn.XLOOKUP(G77&amp;$X$2,BS_CONTROLE[CHAVE],BS_CONTROLE[Quantidade_11],"-")</f>
        <v>1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338">
        <f>IF(FN_MC!K81="","*",FN_MC!K81)</f>
        <v>290</v>
      </c>
      <c r="O78" s="338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str">
        <f ca="1">_xlfn.XLOOKUP(G78&amp;$V$2,BS_CONTROLE[CHAVE],BS_CONTROLE[Quantidade_11],"-")</f>
        <v>-</v>
      </c>
      <c r="W78" s="118" t="str">
        <f ca="1">_xlfn.XLOOKUP(G78&amp;$W$2,BS_CONTROLE[CHAVE],BS_CONTROLE[Quantidade_11],"-")</f>
        <v>-</v>
      </c>
      <c r="X78" s="118" t="str">
        <f ca="1">_xlfn.XLOOKUP(G78&amp;$X$2,BS_CONTROLE[CHAVE],BS_CONTROLE[Quantidade_11],"-")</f>
        <v>-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338">
        <f>IF(FN_MC!K82="","*",FN_MC!K82)</f>
        <v>404.08</v>
      </c>
      <c r="O79" s="338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>
        <f ca="1">_xlfn.XLOOKUP(G79&amp;$V$2,BS_CONTROLE[CHAVE],BS_CONTROLE[Quantidade_11],"-")</f>
        <v>1414</v>
      </c>
      <c r="W79" s="118">
        <f ca="1">_xlfn.XLOOKUP(G79&amp;$W$2,BS_CONTROLE[CHAVE],BS_CONTROLE[Quantidade_11],"-")</f>
        <v>0</v>
      </c>
      <c r="X79" s="118">
        <f ca="1">_xlfn.XLOOKUP(G79&amp;$X$2,BS_CONTROLE[CHAVE],BS_CONTROLE[Quantidade_11],"-")</f>
        <v>2724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338">
        <f>IF(FN_MC!K83="","*",FN_MC!K83)</f>
        <v>616</v>
      </c>
      <c r="O80" s="338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>
        <f ca="1">_xlfn.XLOOKUP(G80&amp;$V$2,BS_CONTROLE[CHAVE],BS_CONTROLE[Quantidade_11],"-")</f>
        <v>0</v>
      </c>
      <c r="W80" s="118">
        <f ca="1">_xlfn.XLOOKUP(G80&amp;$W$2,BS_CONTROLE[CHAVE],BS_CONTROLE[Quantidade_11],"-")</f>
        <v>58010</v>
      </c>
      <c r="X80" s="118">
        <f ca="1">_xlfn.XLOOKUP(G80&amp;$X$2,BS_CONTROLE[CHAVE],BS_CONTROLE[Quantidade_11],"-")</f>
        <v>45750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338">
        <f>IF(FN_MC!K84="","*",FN_MC!K84)</f>
        <v>1887</v>
      </c>
      <c r="O81" s="338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str">
        <f ca="1">_xlfn.XLOOKUP(G81&amp;$V$2,BS_CONTROLE[CHAVE],BS_CONTROLE[Quantidade_11],"-")</f>
        <v>-</v>
      </c>
      <c r="W81" s="118">
        <f ca="1">_xlfn.XLOOKUP(G81&amp;$W$2,BS_CONTROLE[CHAVE],BS_CONTROLE[Quantidade_11],"-")</f>
        <v>1</v>
      </c>
      <c r="X81" s="118">
        <f ca="1">_xlfn.XLOOKUP(G81&amp;$X$2,BS_CONTROLE[CHAVE],BS_CONTROLE[Quantidade_11],"-")</f>
        <v>1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338">
        <f>IF(FN_MC!K85="","*",FN_MC!K85)</f>
        <v>407</v>
      </c>
      <c r="O82" s="338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str">
        <f ca="1">_xlfn.XLOOKUP(G82&amp;$V$2,BS_CONTROLE[CHAVE],BS_CONTROLE[Quantidade_11],"-")</f>
        <v>-</v>
      </c>
      <c r="W82" s="118" t="str">
        <f ca="1">_xlfn.XLOOKUP(G82&amp;$W$2,BS_CONTROLE[CHAVE],BS_CONTROLE[Quantidade_11],"-")</f>
        <v>-</v>
      </c>
      <c r="X82" s="118" t="str">
        <f ca="1">_xlfn.XLOOKUP(G82&amp;$X$2,BS_CONTROLE[CHAVE],BS_CONTROLE[Quantidade_11],"-")</f>
        <v>-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338">
        <f>IF(FN_MC!K86="","*",FN_MC!K86)</f>
        <v>134</v>
      </c>
      <c r="O83" s="338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str">
        <f ca="1">_xlfn.XLOOKUP(G83&amp;$V$2,BS_CONTROLE[CHAVE],BS_CONTROLE[Quantidade_11],"-")</f>
        <v>-</v>
      </c>
      <c r="W83" s="118">
        <f ca="1">_xlfn.XLOOKUP(G83&amp;$W$2,BS_CONTROLE[CHAVE],BS_CONTROLE[Quantidade_11],"-")</f>
        <v>0</v>
      </c>
      <c r="X83" s="118">
        <f ca="1">_xlfn.XLOOKUP(G83&amp;$X$2,BS_CONTROLE[CHAVE],BS_CONTROLE[Quantidade_11],"-")</f>
        <v>1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338">
        <f>IF(FN_MC!K87="","*",FN_MC!K87)</f>
        <v>11</v>
      </c>
      <c r="O84" s="338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str">
        <f ca="1">_xlfn.XLOOKUP(G84&amp;$V$2,BS_CONTROLE[CHAVE],BS_CONTROLE[Quantidade_11],"-")</f>
        <v>-</v>
      </c>
      <c r="W84" s="118" t="str">
        <f ca="1">_xlfn.XLOOKUP(G84&amp;$W$2,BS_CONTROLE[CHAVE],BS_CONTROLE[Quantidade_11],"-")</f>
        <v>-</v>
      </c>
      <c r="X84" s="118" t="str">
        <f ca="1">_xlfn.XLOOKUP(G84&amp;$X$2,BS_CONTROLE[CHAVE],BS_CONTROLE[Quantidade_11],"-")</f>
        <v>-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338">
        <f>IF(FN_MC!K88="","*",FN_MC!K88)</f>
        <v>1496</v>
      </c>
      <c r="O85" s="338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str">
        <f ca="1">_xlfn.XLOOKUP(G85&amp;$V$2,BS_CONTROLE[CHAVE],BS_CONTROLE[Quantidade_11],"-")</f>
        <v>-</v>
      </c>
      <c r="W85" s="118" t="str">
        <f ca="1">_xlfn.XLOOKUP(G85&amp;$W$2,BS_CONTROLE[CHAVE],BS_CONTROLE[Quantidade_11],"-")</f>
        <v>-</v>
      </c>
      <c r="X85" s="118" t="str">
        <f ca="1">_xlfn.XLOOKUP(G85&amp;$X$2,BS_CONTROLE[CHAVE],BS_CONTROLE[Quantidade_11],"-")</f>
        <v>-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338">
        <f>IF(FN_MC!K89="","*",FN_MC!K89)</f>
        <v>235</v>
      </c>
      <c r="O86" s="338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str">
        <f ca="1">_xlfn.XLOOKUP(G86&amp;$V$2,BS_CONTROLE[CHAVE],BS_CONTROLE[Quantidade_11],"-")</f>
        <v>-</v>
      </c>
      <c r="W86" s="118" t="str">
        <f ca="1">_xlfn.XLOOKUP(G86&amp;$W$2,BS_CONTROLE[CHAVE],BS_CONTROLE[Quantidade_11],"-")</f>
        <v>-</v>
      </c>
      <c r="X86" s="118" t="str">
        <f ca="1">_xlfn.XLOOKUP(G86&amp;$X$2,BS_CONTROLE[CHAVE],BS_CONTROLE[Quantidade_11],"-")</f>
        <v>-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338">
        <f>IF(FN_MC!K90="","*",FN_MC!K90)</f>
        <v>502</v>
      </c>
      <c r="O87" s="338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str">
        <f ca="1">_xlfn.XLOOKUP(G87&amp;$V$2,BS_CONTROLE[CHAVE],BS_CONTROLE[Quantidade_11],"-")</f>
        <v>-</v>
      </c>
      <c r="W87" s="118" t="str">
        <f ca="1">_xlfn.XLOOKUP(G87&amp;$W$2,BS_CONTROLE[CHAVE],BS_CONTROLE[Quantidade_11],"-")</f>
        <v>-</v>
      </c>
      <c r="X87" s="118">
        <f ca="1">_xlfn.XLOOKUP(G87&amp;$X$2,BS_CONTROLE[CHAVE],BS_CONTROLE[Quantidade_11],"-")</f>
        <v>1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338">
        <f>IF(FN_MC!K91="","*",FN_MC!K91)</f>
        <v>500</v>
      </c>
      <c r="O88" s="338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str">
        <f ca="1">_xlfn.XLOOKUP(G88&amp;$V$2,BS_CONTROLE[CHAVE],BS_CONTROLE[Quantidade_11],"-")</f>
        <v>-</v>
      </c>
      <c r="W88" s="118" t="str">
        <f ca="1">_xlfn.XLOOKUP(G88&amp;$W$2,BS_CONTROLE[CHAVE],BS_CONTROLE[Quantidade_11],"-")</f>
        <v>-</v>
      </c>
      <c r="X88" s="118" t="str">
        <f ca="1">_xlfn.XLOOKUP(G88&amp;$X$2,BS_CONTROLE[CHAVE],BS_CONTROLE[Quantidade_11],"-")</f>
        <v>-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338">
        <f>IF(FN_MC!K92="","*",FN_MC!K92)</f>
        <v>183</v>
      </c>
      <c r="O89" s="338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str">
        <f ca="1">_xlfn.XLOOKUP(G89&amp;$V$2,BS_CONTROLE[CHAVE],BS_CONTROLE[Quantidade_11],"-")</f>
        <v>-</v>
      </c>
      <c r="W89" s="118" t="str">
        <f ca="1">_xlfn.XLOOKUP(G89&amp;$W$2,BS_CONTROLE[CHAVE],BS_CONTROLE[Quantidade_11],"-")</f>
        <v>-</v>
      </c>
      <c r="X89" s="118" t="str">
        <f ca="1">_xlfn.XLOOKUP(G89&amp;$X$2,BS_CONTROLE[CHAVE],BS_CONTROLE[Quantidade_11],"-")</f>
        <v>-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338">
        <f>IF(FN_MC!K93="","*",FN_MC!K93)</f>
        <v>404.08</v>
      </c>
      <c r="O90" s="338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>
        <f ca="1">_xlfn.XLOOKUP(G90&amp;$V$2,BS_CONTROLE[CHAVE],BS_CONTROLE[Quantidade_11],"-")</f>
        <v>1414</v>
      </c>
      <c r="W90" s="118">
        <f ca="1">_xlfn.XLOOKUP(G90&amp;$W$2,BS_CONTROLE[CHAVE],BS_CONTROLE[Quantidade_11],"-")</f>
        <v>0</v>
      </c>
      <c r="X90" s="118">
        <f ca="1">_xlfn.XLOOKUP(G90&amp;$X$2,BS_CONTROLE[CHAVE],BS_CONTROLE[Quantidade_11],"-")</f>
        <v>2724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338">
        <f>IF(FN_MC!K94="","*",FN_MC!K94)</f>
        <v>616</v>
      </c>
      <c r="O91" s="338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>
        <f ca="1">_xlfn.XLOOKUP(G91&amp;$V$2,BS_CONTROLE[CHAVE],BS_CONTROLE[Quantidade_11],"-")</f>
        <v>0</v>
      </c>
      <c r="W91" s="118">
        <f ca="1">_xlfn.XLOOKUP(G91&amp;$W$2,BS_CONTROLE[CHAVE],BS_CONTROLE[Quantidade_11],"-")</f>
        <v>58010</v>
      </c>
      <c r="X91" s="118">
        <f ca="1">_xlfn.XLOOKUP(G91&amp;$X$2,BS_CONTROLE[CHAVE],BS_CONTROLE[Quantidade_11],"-")</f>
        <v>45750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338">
        <f>IF(FN_MC!K95="","*",FN_MC!K95)</f>
        <v>286</v>
      </c>
      <c r="O92" s="338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>
        <f ca="1">_xlfn.XLOOKUP(G92&amp;$V$2,BS_CONTROLE[CHAVE],BS_CONTROLE[Quantidade_11],"-")</f>
        <v>800</v>
      </c>
      <c r="W92" s="118">
        <f ca="1">_xlfn.XLOOKUP(G92&amp;$W$2,BS_CONTROLE[CHAVE],BS_CONTROLE[Quantidade_11],"-")</f>
        <v>290</v>
      </c>
      <c r="X92" s="118">
        <f ca="1">_xlfn.XLOOKUP(G92&amp;$X$2,BS_CONTROLE[CHAVE],BS_CONTROLE[Quantidade_11],"-")</f>
        <v>0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338">
        <f>IF(FN_MC!K96="","*",FN_MC!K96)</f>
        <v>1887</v>
      </c>
      <c r="O93" s="338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str">
        <f ca="1">_xlfn.XLOOKUP(G93&amp;$V$2,BS_CONTROLE[CHAVE],BS_CONTROLE[Quantidade_11],"-")</f>
        <v>-</v>
      </c>
      <c r="W93" s="118">
        <f ca="1">_xlfn.XLOOKUP(G93&amp;$W$2,BS_CONTROLE[CHAVE],BS_CONTROLE[Quantidade_11],"-")</f>
        <v>1</v>
      </c>
      <c r="X93" s="118">
        <f ca="1">_xlfn.XLOOKUP(G93&amp;$X$2,BS_CONTROLE[CHAVE],BS_CONTROLE[Quantidade_11],"-")</f>
        <v>1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338">
        <f>IF(FN_MC!K97="","*",FN_MC!K97)</f>
        <v>406.1</v>
      </c>
      <c r="O94" s="338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str">
        <f ca="1">_xlfn.XLOOKUP(G94&amp;$V$2,BS_CONTROLE[CHAVE],BS_CONTROLE[Quantidade_11],"-")</f>
        <v>-</v>
      </c>
      <c r="W94" s="118" t="str">
        <f ca="1">_xlfn.XLOOKUP(G94&amp;$W$2,BS_CONTROLE[CHAVE],BS_CONTROLE[Quantidade_11],"-")</f>
        <v>-</v>
      </c>
      <c r="X94" s="118" t="str">
        <f ca="1">_xlfn.XLOOKUP(G94&amp;$X$2,BS_CONTROLE[CHAVE],BS_CONTROLE[Quantidade_11],"-")</f>
        <v>-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338">
        <f>IF(FN_MC!K98="","*",FN_MC!K98)</f>
        <v>62.2</v>
      </c>
      <c r="O95" s="338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str">
        <f ca="1">_xlfn.XLOOKUP(G95&amp;$V$2,BS_CONTROLE[CHAVE],BS_CONTROLE[Quantidade_11],"-")</f>
        <v>-</v>
      </c>
      <c r="W95" s="118" t="str">
        <f ca="1">_xlfn.XLOOKUP(G95&amp;$W$2,BS_CONTROLE[CHAVE],BS_CONTROLE[Quantidade_11],"-")</f>
        <v>-</v>
      </c>
      <c r="X95" s="118" t="str">
        <f ca="1">_xlfn.XLOOKUP(G95&amp;$X$2,BS_CONTROLE[CHAVE],BS_CONTROLE[Quantidade_11],"-")</f>
        <v>-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338">
        <f>IF(FN_MC!K99="","*",FN_MC!K99)</f>
        <v>235</v>
      </c>
      <c r="O96" s="338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>
        <f ca="1">_xlfn.XLOOKUP(G96&amp;$V$2,BS_CONTROLE[CHAVE],BS_CONTROLE[Quantidade_11],"-")</f>
        <v>2</v>
      </c>
      <c r="W96" s="118">
        <f ca="1">_xlfn.XLOOKUP(G96&amp;$W$2,BS_CONTROLE[CHAVE],BS_CONTROLE[Quantidade_11],"-")</f>
        <v>4</v>
      </c>
      <c r="X96" s="118">
        <f ca="1">_xlfn.XLOOKUP(G96&amp;$X$2,BS_CONTROLE[CHAVE],BS_CONTROLE[Quantidade_11],"-")</f>
        <v>0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338">
        <f>IF(FN_MC!K100="","*",FN_MC!K100)</f>
        <v>752.38</v>
      </c>
      <c r="O97" s="338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str">
        <f ca="1">_xlfn.XLOOKUP(G97&amp;$V$2,BS_CONTROLE[CHAVE],BS_CONTROLE[Quantidade_11],"-")</f>
        <v>-</v>
      </c>
      <c r="W97" s="118" t="str">
        <f ca="1">_xlfn.XLOOKUP(G97&amp;$W$2,BS_CONTROLE[CHAVE],BS_CONTROLE[Quantidade_11],"-")</f>
        <v>-</v>
      </c>
      <c r="X97" s="118">
        <f ca="1">_xlfn.XLOOKUP(G97&amp;$X$2,BS_CONTROLE[CHAVE],BS_CONTROLE[Quantidade_11],"-")</f>
        <v>1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338">
        <f>IF(FN_MC!K101="","*",FN_MC!K101)</f>
        <v>183</v>
      </c>
      <c r="O98" s="338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str">
        <f ca="1">_xlfn.XLOOKUP(G98&amp;$V$2,BS_CONTROLE[CHAVE],BS_CONTROLE[Quantidade_11],"-")</f>
        <v>-</v>
      </c>
      <c r="W98" s="118" t="str">
        <f ca="1">_xlfn.XLOOKUP(G98&amp;$W$2,BS_CONTROLE[CHAVE],BS_CONTROLE[Quantidade_11],"-")</f>
        <v>-</v>
      </c>
      <c r="X98" s="118" t="str">
        <f ca="1">_xlfn.XLOOKUP(G98&amp;$X$2,BS_CONTROLE[CHAVE],BS_CONTROLE[Quantidade_11],"-")</f>
        <v>-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338">
        <f>IF(FN_MC!K102="","*",FN_MC!K102)</f>
        <v>404.08</v>
      </c>
      <c r="O99" s="338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>
        <f ca="1">_xlfn.XLOOKUP(G99&amp;$V$2,BS_CONTROLE[CHAVE],BS_CONTROLE[Quantidade_11],"-")</f>
        <v>1414</v>
      </c>
      <c r="W99" s="118">
        <f ca="1">_xlfn.XLOOKUP(G99&amp;$W$2,BS_CONTROLE[CHAVE],BS_CONTROLE[Quantidade_11],"-")</f>
        <v>0</v>
      </c>
      <c r="X99" s="118">
        <f ca="1">_xlfn.XLOOKUP(G99&amp;$X$2,BS_CONTROLE[CHAVE],BS_CONTROLE[Quantidade_11],"-")</f>
        <v>2724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338">
        <f>IF(FN_MC!K103="","*",FN_MC!K103)</f>
        <v>662</v>
      </c>
      <c r="O100" s="338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>
        <f ca="1">_xlfn.XLOOKUP(G100&amp;$V$2,BS_CONTROLE[CHAVE],BS_CONTROLE[Quantidade_11],"-")</f>
        <v>0</v>
      </c>
      <c r="W100" s="118">
        <f ca="1">_xlfn.XLOOKUP(G100&amp;$W$2,BS_CONTROLE[CHAVE],BS_CONTROLE[Quantidade_11],"-")</f>
        <v>58010</v>
      </c>
      <c r="X100" s="118">
        <f ca="1">_xlfn.XLOOKUP(G100&amp;$X$2,BS_CONTROLE[CHAVE],BS_CONTROLE[Quantidade_11],"-")</f>
        <v>45750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338">
        <f>IF(FN_MC!K104="","*",FN_MC!K104)</f>
        <v>300</v>
      </c>
      <c r="O101" s="338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>
        <f ca="1">_xlfn.XLOOKUP(G101&amp;$V$2,BS_CONTROLE[CHAVE],BS_CONTROLE[Quantidade_11],"-")</f>
        <v>800</v>
      </c>
      <c r="W101" s="118">
        <f ca="1">_xlfn.XLOOKUP(G101&amp;$W$2,BS_CONTROLE[CHAVE],BS_CONTROLE[Quantidade_11],"-")</f>
        <v>290</v>
      </c>
      <c r="X101" s="118">
        <f ca="1">_xlfn.XLOOKUP(G101&amp;$X$2,BS_CONTROLE[CHAVE],BS_CONTROLE[Quantidade_11],"-")</f>
        <v>0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338">
        <f>IF(FN_MC!K105="","*",FN_MC!K105)</f>
        <v>1867</v>
      </c>
      <c r="O102" s="338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str">
        <f ca="1">_xlfn.XLOOKUP(G102&amp;$V$2,BS_CONTROLE[CHAVE],BS_CONTROLE[Quantidade_11],"-")</f>
        <v>-</v>
      </c>
      <c r="W102" s="118">
        <f ca="1">_xlfn.XLOOKUP(G102&amp;$W$2,BS_CONTROLE[CHAVE],BS_CONTROLE[Quantidade_11],"-")</f>
        <v>1</v>
      </c>
      <c r="X102" s="118">
        <f ca="1">_xlfn.XLOOKUP(G102&amp;$X$2,BS_CONTROLE[CHAVE],BS_CONTROLE[Quantidade_11],"-")</f>
        <v>1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338">
        <f>IF(FN_MC!K106="","*",FN_MC!K106)</f>
        <v>721.1</v>
      </c>
      <c r="O103" s="338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str">
        <f ca="1">_xlfn.XLOOKUP(G103&amp;$V$2,BS_CONTROLE[CHAVE],BS_CONTROLE[Quantidade_11],"-")</f>
        <v>-</v>
      </c>
      <c r="W103" s="118" t="str">
        <f ca="1">_xlfn.XLOOKUP(G103&amp;$W$2,BS_CONTROLE[CHAVE],BS_CONTROLE[Quantidade_11],"-")</f>
        <v>-</v>
      </c>
      <c r="X103" s="118" t="str">
        <f ca="1">_xlfn.XLOOKUP(G103&amp;$X$2,BS_CONTROLE[CHAVE],BS_CONTROLE[Quantidade_11],"-")</f>
        <v>-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338">
        <f>IF(FN_MC!K107="","*",FN_MC!K107)</f>
        <v>471</v>
      </c>
      <c r="O104" s="338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str">
        <f ca="1">_xlfn.XLOOKUP(G104&amp;$V$2,BS_CONTROLE[CHAVE],BS_CONTROLE[Quantidade_11],"-")</f>
        <v>-</v>
      </c>
      <c r="W104" s="118" t="str">
        <f ca="1">_xlfn.XLOOKUP(G104&amp;$W$2,BS_CONTROLE[CHAVE],BS_CONTROLE[Quantidade_11],"-")</f>
        <v>-</v>
      </c>
      <c r="X104" s="118">
        <f ca="1">_xlfn.XLOOKUP(G104&amp;$X$2,BS_CONTROLE[CHAVE],BS_CONTROLE[Quantidade_11],"-")</f>
        <v>0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338">
        <f>IF(FN_MC!K108="","*",FN_MC!K108)</f>
        <v>450</v>
      </c>
      <c r="O105" s="338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str">
        <f ca="1">_xlfn.XLOOKUP(G105&amp;$V$2,BS_CONTROLE[CHAVE],BS_CONTROLE[Quantidade_11],"-")</f>
        <v>-</v>
      </c>
      <c r="W105" s="118" t="str">
        <f ca="1">_xlfn.XLOOKUP(G105&amp;$W$2,BS_CONTROLE[CHAVE],BS_CONTROLE[Quantidade_11],"-")</f>
        <v>-</v>
      </c>
      <c r="X105" s="118">
        <f ca="1">_xlfn.XLOOKUP(G105&amp;$X$2,BS_CONTROLE[CHAVE],BS_CONTROLE[Quantidade_11],"-")</f>
        <v>0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338">
        <f>IF(FN_MC!K109="","*",FN_MC!K109)</f>
        <v>406.1</v>
      </c>
      <c r="O106" s="338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str">
        <f ca="1">_xlfn.XLOOKUP(G106&amp;$V$2,BS_CONTROLE[CHAVE],BS_CONTROLE[Quantidade_11],"-")</f>
        <v>-</v>
      </c>
      <c r="W106" s="118" t="str">
        <f ca="1">_xlfn.XLOOKUP(G106&amp;$W$2,BS_CONTROLE[CHAVE],BS_CONTROLE[Quantidade_11],"-")</f>
        <v>-</v>
      </c>
      <c r="X106" s="118" t="str">
        <f ca="1">_xlfn.XLOOKUP(G106&amp;$X$2,BS_CONTROLE[CHAVE],BS_CONTROLE[Quantidade_11],"-")</f>
        <v>-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338">
        <f>IF(FN_MC!K110="","*",FN_MC!K110)</f>
        <v>662</v>
      </c>
      <c r="O107" s="338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str">
        <f ca="1">_xlfn.XLOOKUP(G107&amp;$V$2,BS_CONTROLE[CHAVE],BS_CONTROLE[Quantidade_11],"-")</f>
        <v>-</v>
      </c>
      <c r="W107" s="118">
        <f ca="1">_xlfn.XLOOKUP(G107&amp;$W$2,BS_CONTROLE[CHAVE],BS_CONTROLE[Quantidade_11],"-")</f>
        <v>0</v>
      </c>
      <c r="X107" s="118">
        <f ca="1">_xlfn.XLOOKUP(G107&amp;$X$2,BS_CONTROLE[CHAVE],BS_CONTROLE[Quantidade_11],"-")</f>
        <v>1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338">
        <f>IF(FN_MC!K111="","*",FN_MC!K111)</f>
        <v>134.5</v>
      </c>
      <c r="O108" s="338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str">
        <f ca="1">_xlfn.XLOOKUP(G108&amp;$V$2,BS_CONTROLE[CHAVE],BS_CONTROLE[Quantidade_11],"-")</f>
        <v>-</v>
      </c>
      <c r="W108" s="118" t="str">
        <f ca="1">_xlfn.XLOOKUP(G108&amp;$W$2,BS_CONTROLE[CHAVE],BS_CONTROLE[Quantidade_11],"-")</f>
        <v>-</v>
      </c>
      <c r="X108" s="118" t="str">
        <f ca="1">_xlfn.XLOOKUP(G108&amp;$X$2,BS_CONTROLE[CHAVE],BS_CONTROLE[Quantidade_11],"-")</f>
        <v>-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338">
        <f>IF(FN_MC!K112="","*",FN_MC!K112)</f>
        <v>235</v>
      </c>
      <c r="O109" s="338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>
        <f ca="1">_xlfn.XLOOKUP(G109&amp;$V$2,BS_CONTROLE[CHAVE],BS_CONTROLE[Quantidade_11],"-")</f>
        <v>2</v>
      </c>
      <c r="W109" s="118">
        <f ca="1">_xlfn.XLOOKUP(G109&amp;$W$2,BS_CONTROLE[CHAVE],BS_CONTROLE[Quantidade_11],"-")</f>
        <v>4</v>
      </c>
      <c r="X109" s="118">
        <f ca="1">_xlfn.XLOOKUP(G109&amp;$X$2,BS_CONTROLE[CHAVE],BS_CONTROLE[Quantidade_11],"-")</f>
        <v>0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338">
        <f>IF(FN_MC!K113="","*",FN_MC!K113)</f>
        <v>290</v>
      </c>
      <c r="O110" s="338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str">
        <f ca="1">_xlfn.XLOOKUP(G110&amp;$V$2,BS_CONTROLE[CHAVE],BS_CONTROLE[Quantidade_11],"-")</f>
        <v>-</v>
      </c>
      <c r="W110" s="118" t="str">
        <f ca="1">_xlfn.XLOOKUP(G110&amp;$W$2,BS_CONTROLE[CHAVE],BS_CONTROLE[Quantidade_11],"-")</f>
        <v>-</v>
      </c>
      <c r="X110" s="118" t="str">
        <f ca="1">_xlfn.XLOOKUP(G110&amp;$X$2,BS_CONTROLE[CHAVE],BS_CONTROLE[Quantidade_11],"-")</f>
        <v>-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338">
        <f>IF(FN_MC!K114="","*",FN_MC!K114)</f>
        <v>402</v>
      </c>
      <c r="O111" s="338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>
        <f ca="1">_xlfn.XLOOKUP(G111&amp;$V$2,BS_CONTROLE[CHAVE],BS_CONTROLE[Quantidade_11],"-")</f>
        <v>1414</v>
      </c>
      <c r="W111" s="118">
        <f ca="1">_xlfn.XLOOKUP(G111&amp;$W$2,BS_CONTROLE[CHAVE],BS_CONTROLE[Quantidade_11],"-")</f>
        <v>0</v>
      </c>
      <c r="X111" s="118">
        <f ca="1">_xlfn.XLOOKUP(G111&amp;$X$2,BS_CONTROLE[CHAVE],BS_CONTROLE[Quantidade_11],"-")</f>
        <v>2724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338">
        <f>IF(FN_MC!K115="","*",FN_MC!K115)</f>
        <v>661</v>
      </c>
      <c r="O112" s="338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>
        <f ca="1">_xlfn.XLOOKUP(G112&amp;$V$2,BS_CONTROLE[CHAVE],BS_CONTROLE[Quantidade_11],"-")</f>
        <v>0</v>
      </c>
      <c r="W112" s="118">
        <f ca="1">_xlfn.XLOOKUP(G112&amp;$W$2,BS_CONTROLE[CHAVE],BS_CONTROLE[Quantidade_11],"-")</f>
        <v>58010</v>
      </c>
      <c r="X112" s="118">
        <f ca="1">_xlfn.XLOOKUP(G112&amp;$X$2,BS_CONTROLE[CHAVE],BS_CONTROLE[Quantidade_11],"-")</f>
        <v>45750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338">
        <f>IF(FN_MC!K116="","*",FN_MC!K116)</f>
        <v>206</v>
      </c>
      <c r="O113" s="338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>
        <f ca="1">_xlfn.XLOOKUP(G113&amp;$V$2,BS_CONTROLE[CHAVE],BS_CONTROLE[Quantidade_11],"-")</f>
        <v>1</v>
      </c>
      <c r="W113" s="118">
        <f ca="1">_xlfn.XLOOKUP(G113&amp;$W$2,BS_CONTROLE[CHAVE],BS_CONTROLE[Quantidade_11],"-")</f>
        <v>1</v>
      </c>
      <c r="X113" s="118">
        <f ca="1">_xlfn.XLOOKUP(G113&amp;$X$2,BS_CONTROLE[CHAVE],BS_CONTROLE[Quantidade_11],"-")</f>
        <v>0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338">
        <f>IF(FN_MC!K117="","*",FN_MC!K117)</f>
        <v>294.7</v>
      </c>
      <c r="O114" s="338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>
        <f ca="1">_xlfn.XLOOKUP(G114&amp;$V$2,BS_CONTROLE[CHAVE],BS_CONTROLE[Quantidade_11],"-")</f>
        <v>800</v>
      </c>
      <c r="W114" s="118">
        <f ca="1">_xlfn.XLOOKUP(G114&amp;$W$2,BS_CONTROLE[CHAVE],BS_CONTROLE[Quantidade_11],"-")</f>
        <v>290</v>
      </c>
      <c r="X114" s="118">
        <f ca="1">_xlfn.XLOOKUP(G114&amp;$X$2,BS_CONTROLE[CHAVE],BS_CONTROLE[Quantidade_11],"-")</f>
        <v>0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338">
        <f>IF(FN_MC!K118="","*",FN_MC!K118)</f>
        <v>407</v>
      </c>
      <c r="O115" s="338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str">
        <f ca="1">_xlfn.XLOOKUP(G115&amp;$V$2,BS_CONTROLE[CHAVE],BS_CONTROLE[Quantidade_11],"-")</f>
        <v>-</v>
      </c>
      <c r="W115" s="118" t="str">
        <f ca="1">_xlfn.XLOOKUP(G115&amp;$W$2,BS_CONTROLE[CHAVE],BS_CONTROLE[Quantidade_11],"-")</f>
        <v>-</v>
      </c>
      <c r="X115" s="118" t="str">
        <f ca="1">_xlfn.XLOOKUP(G115&amp;$X$2,BS_CONTROLE[CHAVE],BS_CONTROLE[Quantidade_11],"-")</f>
        <v>-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338">
        <f>IF(FN_MC!K119="","*",FN_MC!K119)</f>
        <v>134.5</v>
      </c>
      <c r="O116" s="338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str">
        <f ca="1">_xlfn.XLOOKUP(G116&amp;$V$2,BS_CONTROLE[CHAVE],BS_CONTROLE[Quantidade_11],"-")</f>
        <v>-</v>
      </c>
      <c r="W116" s="118" t="str">
        <f ca="1">_xlfn.XLOOKUP(G116&amp;$W$2,BS_CONTROLE[CHAVE],BS_CONTROLE[Quantidade_11],"-")</f>
        <v>-</v>
      </c>
      <c r="X116" s="118" t="str">
        <f ca="1">_xlfn.XLOOKUP(G116&amp;$X$2,BS_CONTROLE[CHAVE],BS_CONTROLE[Quantidade_11],"-")</f>
        <v>-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338">
        <f>IF(FN_MC!K120="","*",FN_MC!K120)</f>
        <v>235</v>
      </c>
      <c r="O117" s="338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>
        <f ca="1">_xlfn.XLOOKUP(G117&amp;$V$2,BS_CONTROLE[CHAVE],BS_CONTROLE[Quantidade_11],"-")</f>
        <v>2</v>
      </c>
      <c r="W117" s="118">
        <f ca="1">_xlfn.XLOOKUP(G117&amp;$W$2,BS_CONTROLE[CHAVE],BS_CONTROLE[Quantidade_11],"-")</f>
        <v>4</v>
      </c>
      <c r="X117" s="118">
        <f ca="1">_xlfn.XLOOKUP(G117&amp;$X$2,BS_CONTROLE[CHAVE],BS_CONTROLE[Quantidade_11],"-")</f>
        <v>0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338">
        <f>IF(FN_MC!K121="","*",FN_MC!K121)</f>
        <v>402</v>
      </c>
      <c r="O118" s="338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>
        <f ca="1">_xlfn.XLOOKUP(G118&amp;$V$2,BS_CONTROLE[CHAVE],BS_CONTROLE[Quantidade_11],"-")</f>
        <v>1414</v>
      </c>
      <c r="W118" s="118">
        <f ca="1">_xlfn.XLOOKUP(G118&amp;$W$2,BS_CONTROLE[CHAVE],BS_CONTROLE[Quantidade_11],"-")</f>
        <v>0</v>
      </c>
      <c r="X118" s="118">
        <f ca="1">_xlfn.XLOOKUP(G118&amp;$X$2,BS_CONTROLE[CHAVE],BS_CONTROLE[Quantidade_11],"-")</f>
        <v>2724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338">
        <f>IF(FN_MC!K122="","*",FN_MC!K122)</f>
        <v>690</v>
      </c>
      <c r="O119" s="338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>
        <f ca="1">_xlfn.XLOOKUP(G119&amp;$V$2,BS_CONTROLE[CHAVE],BS_CONTROLE[Quantidade_11],"-")</f>
        <v>0</v>
      </c>
      <c r="W119" s="118">
        <f ca="1">_xlfn.XLOOKUP(G119&amp;$W$2,BS_CONTROLE[CHAVE],BS_CONTROLE[Quantidade_11],"-")</f>
        <v>58010</v>
      </c>
      <c r="X119" s="118">
        <f ca="1">_xlfn.XLOOKUP(G119&amp;$X$2,BS_CONTROLE[CHAVE],BS_CONTROLE[Quantidade_11],"-")</f>
        <v>45750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338">
        <f>IF(FN_MC!K123="","*",FN_MC!K123)</f>
        <v>206</v>
      </c>
      <c r="O120" s="338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>
        <f ca="1">_xlfn.XLOOKUP(G120&amp;$V$2,BS_CONTROLE[CHAVE],BS_CONTROLE[Quantidade_11],"-")</f>
        <v>1</v>
      </c>
      <c r="W120" s="118">
        <f ca="1">_xlfn.XLOOKUP(G120&amp;$W$2,BS_CONTROLE[CHAVE],BS_CONTROLE[Quantidade_11],"-")</f>
        <v>1</v>
      </c>
      <c r="X120" s="118">
        <f ca="1">_xlfn.XLOOKUP(G120&amp;$X$2,BS_CONTROLE[CHAVE],BS_CONTROLE[Quantidade_11],"-")</f>
        <v>0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338">
        <f>IF(FN_MC!K124="","*",FN_MC!K124)</f>
        <v>294</v>
      </c>
      <c r="O121" s="338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>
        <f ca="1">_xlfn.XLOOKUP(G121&amp;$V$2,BS_CONTROLE[CHAVE],BS_CONTROLE[Quantidade_11],"-")</f>
        <v>800</v>
      </c>
      <c r="W121" s="118">
        <f ca="1">_xlfn.XLOOKUP(G121&amp;$W$2,BS_CONTROLE[CHAVE],BS_CONTROLE[Quantidade_11],"-")</f>
        <v>290</v>
      </c>
      <c r="X121" s="118">
        <f ca="1">_xlfn.XLOOKUP(G121&amp;$X$2,BS_CONTROLE[CHAVE],BS_CONTROLE[Quantidade_11],"-")</f>
        <v>0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338">
        <f>IF(FN_MC!K125="","*",FN_MC!K125)</f>
        <v>235</v>
      </c>
      <c r="O122" s="338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str">
        <f ca="1">_xlfn.XLOOKUP(G122&amp;$V$2,BS_CONTROLE[CHAVE],BS_CONTROLE[Quantidade_11],"-")</f>
        <v>-</v>
      </c>
      <c r="W122" s="118" t="str">
        <f ca="1">_xlfn.XLOOKUP(G122&amp;$W$2,BS_CONTROLE[CHAVE],BS_CONTROLE[Quantidade_11],"-")</f>
        <v>-</v>
      </c>
      <c r="X122" s="118" t="str">
        <f ca="1">_xlfn.XLOOKUP(G122&amp;$X$2,BS_CONTROLE[CHAVE],BS_CONTROLE[Quantidade_11],"-")</f>
        <v>-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338">
        <f>IF(FN_MC!K126="","*",FN_MC!K126)</f>
        <v>1803</v>
      </c>
      <c r="O123" s="338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str">
        <f ca="1">_xlfn.XLOOKUP(G123&amp;$V$2,BS_CONTROLE[CHAVE],BS_CONTROLE[Quantidade_11],"-")</f>
        <v>-</v>
      </c>
      <c r="W123" s="118" t="str">
        <f ca="1">_xlfn.XLOOKUP(G123&amp;$W$2,BS_CONTROLE[CHAVE],BS_CONTROLE[Quantidade_11],"-")</f>
        <v>-</v>
      </c>
      <c r="X123" s="118" t="str">
        <f ca="1">_xlfn.XLOOKUP(G123&amp;$X$2,BS_CONTROLE[CHAVE],BS_CONTROLE[Quantidade_11],"-")</f>
        <v>-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338">
        <f>IF(FN_MC!K127="","*",FN_MC!K127)</f>
        <v>290</v>
      </c>
      <c r="O124" s="338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str">
        <f ca="1">_xlfn.XLOOKUP(G124&amp;$V$2,BS_CONTROLE[CHAVE],BS_CONTROLE[Quantidade_11],"-")</f>
        <v>-</v>
      </c>
      <c r="W124" s="118" t="str">
        <f ca="1">_xlfn.XLOOKUP(G124&amp;$W$2,BS_CONTROLE[CHAVE],BS_CONTROLE[Quantidade_11],"-")</f>
        <v>-</v>
      </c>
      <c r="X124" s="118" t="str">
        <f ca="1">_xlfn.XLOOKUP(G124&amp;$X$2,BS_CONTROLE[CHAVE],BS_CONTROLE[Quantidade_11],"-")</f>
        <v>-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338">
        <f>IF(FN_MC!K128="","*",FN_MC!K128)</f>
        <v>264</v>
      </c>
      <c r="O125" s="338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str">
        <f ca="1">_xlfn.XLOOKUP(G125&amp;$V$2,BS_CONTROLE[CHAVE],BS_CONTROLE[Quantidade_11],"-")</f>
        <v>-</v>
      </c>
      <c r="W125" s="118" t="str">
        <f ca="1">_xlfn.XLOOKUP(G125&amp;$W$2,BS_CONTROLE[CHAVE],BS_CONTROLE[Quantidade_11],"-")</f>
        <v>-</v>
      </c>
      <c r="X125" s="118" t="str">
        <f ca="1">_xlfn.XLOOKUP(G125&amp;$X$2,BS_CONTROLE[CHAVE],BS_CONTROLE[Quantidade_11],"-")</f>
        <v>-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338">
        <f>IF(FN_MC!K129="","*",FN_MC!K129)</f>
        <v>396.7</v>
      </c>
      <c r="O126" s="338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>
        <f ca="1">_xlfn.XLOOKUP(G126&amp;$V$2,BS_CONTROLE[CHAVE],BS_CONTROLE[Quantidade_11],"-")</f>
        <v>1414</v>
      </c>
      <c r="W126" s="118">
        <f ca="1">_xlfn.XLOOKUP(G126&amp;$W$2,BS_CONTROLE[CHAVE],BS_CONTROLE[Quantidade_11],"-")</f>
        <v>0</v>
      </c>
      <c r="X126" s="118">
        <f ca="1">_xlfn.XLOOKUP(G126&amp;$X$2,BS_CONTROLE[CHAVE],BS_CONTROLE[Quantidade_11],"-")</f>
        <v>2724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338">
        <f>IF(FN_MC!K130="","*",FN_MC!K130)</f>
        <v>720</v>
      </c>
      <c r="O127" s="338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>
        <f ca="1">_xlfn.XLOOKUP(G127&amp;$V$2,BS_CONTROLE[CHAVE],BS_CONTROLE[Quantidade_11],"-")</f>
        <v>0</v>
      </c>
      <c r="W127" s="118">
        <f ca="1">_xlfn.XLOOKUP(G127&amp;$W$2,BS_CONTROLE[CHAVE],BS_CONTROLE[Quantidade_11],"-")</f>
        <v>58010</v>
      </c>
      <c r="X127" s="118">
        <f ca="1">_xlfn.XLOOKUP(G127&amp;$X$2,BS_CONTROLE[CHAVE],BS_CONTROLE[Quantidade_11],"-")</f>
        <v>45750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338">
        <f>IF(FN_MC!K131="","*",FN_MC!K131)</f>
        <v>206</v>
      </c>
      <c r="O128" s="338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>
        <f ca="1">_xlfn.XLOOKUP(G128&amp;$V$2,BS_CONTROLE[CHAVE],BS_CONTROLE[Quantidade_11],"-")</f>
        <v>1</v>
      </c>
      <c r="W128" s="118">
        <f ca="1">_xlfn.XLOOKUP(G128&amp;$W$2,BS_CONTROLE[CHAVE],BS_CONTROLE[Quantidade_11],"-")</f>
        <v>1</v>
      </c>
      <c r="X128" s="118">
        <f ca="1">_xlfn.XLOOKUP(G128&amp;$X$2,BS_CONTROLE[CHAVE],BS_CONTROLE[Quantidade_11],"-")</f>
        <v>0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338">
        <f>IF(FN_MC!K132="","*",FN_MC!K132)</f>
        <v>293</v>
      </c>
      <c r="O129" s="338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>
        <f ca="1">_xlfn.XLOOKUP(G129&amp;$V$2,BS_CONTROLE[CHAVE],BS_CONTROLE[Quantidade_11],"-")</f>
        <v>800</v>
      </c>
      <c r="W129" s="118">
        <f ca="1">_xlfn.XLOOKUP(G129&amp;$W$2,BS_CONTROLE[CHAVE],BS_CONTROLE[Quantidade_11],"-")</f>
        <v>290</v>
      </c>
      <c r="X129" s="118">
        <f ca="1">_xlfn.XLOOKUP(G129&amp;$X$2,BS_CONTROLE[CHAVE],BS_CONTROLE[Quantidade_11],"-")</f>
        <v>0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338">
        <f>IF(FN_MC!K133="","*",FN_MC!K133)</f>
        <v>1493</v>
      </c>
      <c r="O130" s="338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str">
        <f ca="1">_xlfn.XLOOKUP(G130&amp;$V$2,BS_CONTROLE[CHAVE],BS_CONTROLE[Quantidade_11],"-")</f>
        <v>-</v>
      </c>
      <c r="W130" s="118" t="str">
        <f ca="1">_xlfn.XLOOKUP(G130&amp;$W$2,BS_CONTROLE[CHAVE],BS_CONTROLE[Quantidade_11],"-")</f>
        <v>-</v>
      </c>
      <c r="X130" s="118" t="str">
        <f ca="1">_xlfn.XLOOKUP(G130&amp;$X$2,BS_CONTROLE[CHAVE],BS_CONTROLE[Quantidade_11],"-")</f>
        <v>-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338">
        <f>IF(FN_MC!K134="","*",FN_MC!K134)</f>
        <v>426.62</v>
      </c>
      <c r="O131" s="338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str">
        <f ca="1">_xlfn.XLOOKUP(G131&amp;$V$2,BS_CONTROLE[CHAVE],BS_CONTROLE[Quantidade_11],"-")</f>
        <v>-</v>
      </c>
      <c r="W131" s="118" t="str">
        <f ca="1">_xlfn.XLOOKUP(G131&amp;$W$2,BS_CONTROLE[CHAVE],BS_CONTROLE[Quantidade_11],"-")</f>
        <v>-</v>
      </c>
      <c r="X131" s="118" t="str">
        <f ca="1">_xlfn.XLOOKUP(G131&amp;$X$2,BS_CONTROLE[CHAVE],BS_CONTROLE[Quantidade_11],"-")</f>
        <v>-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338">
        <f>IF(FN_MC!K135="","*",FN_MC!K135)</f>
        <v>126.8</v>
      </c>
      <c r="O132" s="338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str">
        <f ca="1">_xlfn.XLOOKUP(G132&amp;$V$2,BS_CONTROLE[CHAVE],BS_CONTROLE[Quantidade_11],"-")</f>
        <v>-</v>
      </c>
      <c r="W132" s="118" t="str">
        <f ca="1">_xlfn.XLOOKUP(G132&amp;$W$2,BS_CONTROLE[CHAVE],BS_CONTROLE[Quantidade_11],"-")</f>
        <v>-</v>
      </c>
      <c r="X132" s="118" t="str">
        <f ca="1">_xlfn.XLOOKUP(G132&amp;$X$2,BS_CONTROLE[CHAVE],BS_CONTROLE[Quantidade_11],"-")</f>
        <v>-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338">
        <f>IF(FN_MC!K136="","*",FN_MC!K136)</f>
        <v>245</v>
      </c>
      <c r="O133" s="338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>
        <f ca="1">_xlfn.XLOOKUP(G133&amp;$V$2,BS_CONTROLE[CHAVE],BS_CONTROLE[Quantidade_11],"-")</f>
        <v>2</v>
      </c>
      <c r="W133" s="118">
        <f ca="1">_xlfn.XLOOKUP(G133&amp;$W$2,BS_CONTROLE[CHAVE],BS_CONTROLE[Quantidade_11],"-")</f>
        <v>4</v>
      </c>
      <c r="X133" s="118">
        <f ca="1">_xlfn.XLOOKUP(G133&amp;$X$2,BS_CONTROLE[CHAVE],BS_CONTROLE[Quantidade_11],"-")</f>
        <v>0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338">
        <f>IF(FN_MC!K137="","*",FN_MC!K137)</f>
        <v>752</v>
      </c>
      <c r="O134" s="338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str">
        <f ca="1">_xlfn.XLOOKUP(G134&amp;$V$2,BS_CONTROLE[CHAVE],BS_CONTROLE[Quantidade_11],"-")</f>
        <v>-</v>
      </c>
      <c r="W134" s="118" t="str">
        <f ca="1">_xlfn.XLOOKUP(G134&amp;$W$2,BS_CONTROLE[CHAVE],BS_CONTROLE[Quantidade_11],"-")</f>
        <v>-</v>
      </c>
      <c r="X134" s="118">
        <f ca="1">_xlfn.XLOOKUP(G134&amp;$X$2,BS_CONTROLE[CHAVE],BS_CONTROLE[Quantidade_11],"-")</f>
        <v>1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338">
        <f>IF(FN_MC!K138="","*",FN_MC!K138)</f>
        <v>184.185</v>
      </c>
      <c r="O135" s="338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str">
        <f ca="1">_xlfn.XLOOKUP(G135&amp;$V$2,BS_CONTROLE[CHAVE],BS_CONTROLE[Quantidade_11],"-")</f>
        <v>-</v>
      </c>
      <c r="W135" s="118" t="str">
        <f ca="1">_xlfn.XLOOKUP(G135&amp;$W$2,BS_CONTROLE[CHAVE],BS_CONTROLE[Quantidade_11],"-")</f>
        <v>-</v>
      </c>
      <c r="X135" s="118" t="str">
        <f ca="1">_xlfn.XLOOKUP(G135&amp;$X$2,BS_CONTROLE[CHAVE],BS_CONTROLE[Quantidade_11],"-")</f>
        <v>-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338">
        <f>IF(FN_MC!K139="","*",FN_MC!K139)</f>
        <v>402.6</v>
      </c>
      <c r="O136" s="338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>
        <f ca="1">_xlfn.XLOOKUP(G136&amp;$V$2,BS_CONTROLE[CHAVE],BS_CONTROLE[Quantidade_11],"-")</f>
        <v>1414</v>
      </c>
      <c r="W136" s="118">
        <f ca="1">_xlfn.XLOOKUP(G136&amp;$W$2,BS_CONTROLE[CHAVE],BS_CONTROLE[Quantidade_11],"-")</f>
        <v>0</v>
      </c>
      <c r="X136" s="118">
        <f ca="1">_xlfn.XLOOKUP(G136&amp;$X$2,BS_CONTROLE[CHAVE],BS_CONTROLE[Quantidade_11],"-")</f>
        <v>2724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338">
        <f>IF(FN_MC!K140="","*",FN_MC!K140)</f>
        <v>202</v>
      </c>
      <c r="O137" s="338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>
        <f ca="1">_xlfn.XLOOKUP(G137&amp;$V$2,BS_CONTROLE[CHAVE],BS_CONTROLE[Quantidade_11],"-")</f>
        <v>1</v>
      </c>
      <c r="W137" s="118">
        <f ca="1">_xlfn.XLOOKUP(G137&amp;$W$2,BS_CONTROLE[CHAVE],BS_CONTROLE[Quantidade_11],"-")</f>
        <v>1</v>
      </c>
      <c r="X137" s="118">
        <f ca="1">_xlfn.XLOOKUP(G137&amp;$X$2,BS_CONTROLE[CHAVE],BS_CONTROLE[Quantidade_11],"-")</f>
        <v>0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338">
        <f>IF(FN_MC!K141="","*",FN_MC!K141)</f>
        <v>293.95600000000002</v>
      </c>
      <c r="O138" s="338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str">
        <f ca="1">_xlfn.XLOOKUP(G138&amp;$V$2,BS_CONTROLE[CHAVE],BS_CONTROLE[Quantidade_11],"-")</f>
        <v>-</v>
      </c>
      <c r="W138" s="118" t="str">
        <f ca="1">_xlfn.XLOOKUP(G138&amp;$W$2,BS_CONTROLE[CHAVE],BS_CONTROLE[Quantidade_11],"-")</f>
        <v>-</v>
      </c>
      <c r="X138" s="118" t="str">
        <f ca="1">_xlfn.XLOOKUP(G138&amp;$X$2,BS_CONTROLE[CHAVE],BS_CONTROLE[Quantidade_11],"-")</f>
        <v>-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338">
        <f>IF(FN_MC!K142="","*",FN_MC!K142)</f>
        <v>529.25900000000001</v>
      </c>
      <c r="O139" s="338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str">
        <f ca="1">_xlfn.XLOOKUP(G139&amp;$V$2,BS_CONTROLE[CHAVE],BS_CONTROLE[Quantidade_11],"-")</f>
        <v>-</v>
      </c>
      <c r="W139" s="118" t="str">
        <f ca="1">_xlfn.XLOOKUP(G139&amp;$W$2,BS_CONTROLE[CHAVE],BS_CONTROLE[Quantidade_11],"-")</f>
        <v>-</v>
      </c>
      <c r="X139" s="118" t="str">
        <f ca="1">_xlfn.XLOOKUP(G139&amp;$X$2,BS_CONTROLE[CHAVE],BS_CONTROLE[Quantidade_11],"-")</f>
        <v>-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338">
        <f>IF(FN_MC!K143="","*",FN_MC!K143)</f>
        <v>440.1</v>
      </c>
      <c r="O140" s="338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str">
        <f ca="1">_xlfn.XLOOKUP(G140&amp;$V$2,BS_CONTROLE[CHAVE],BS_CONTROLE[Quantidade_11],"-")</f>
        <v>-</v>
      </c>
      <c r="W140" s="118" t="str">
        <f ca="1">_xlfn.XLOOKUP(G140&amp;$W$2,BS_CONTROLE[CHAVE],BS_CONTROLE[Quantidade_11],"-")</f>
        <v>-</v>
      </c>
      <c r="X140" s="118">
        <f ca="1">_xlfn.XLOOKUP(G140&amp;$X$2,BS_CONTROLE[CHAVE],BS_CONTROLE[Quantidade_11],"-")</f>
        <v>0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338">
        <f>IF(FN_MC!K144="","*",FN_MC!K144)</f>
        <v>429.6</v>
      </c>
      <c r="O141" s="338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str">
        <f ca="1">_xlfn.XLOOKUP(G141&amp;$V$2,BS_CONTROLE[CHAVE],BS_CONTROLE[Quantidade_11],"-")</f>
        <v>-</v>
      </c>
      <c r="W141" s="118" t="str">
        <f ca="1">_xlfn.XLOOKUP(G141&amp;$W$2,BS_CONTROLE[CHAVE],BS_CONTROLE[Quantidade_11],"-")</f>
        <v>-</v>
      </c>
      <c r="X141" s="118" t="str">
        <f ca="1">_xlfn.XLOOKUP(G141&amp;$X$2,BS_CONTROLE[CHAVE],BS_CONTROLE[Quantidade_11],"-")</f>
        <v>-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338">
        <f>IF(FN_MC!K145="","*",FN_MC!K145)</f>
        <v>104.2</v>
      </c>
      <c r="O142" s="338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str">
        <f ca="1">_xlfn.XLOOKUP(G142&amp;$V$2,BS_CONTROLE[CHAVE],BS_CONTROLE[Quantidade_11],"-")</f>
        <v>-</v>
      </c>
      <c r="W142" s="118">
        <f ca="1">_xlfn.XLOOKUP(G142&amp;$W$2,BS_CONTROLE[CHAVE],BS_CONTROLE[Quantidade_11],"-")</f>
        <v>0</v>
      </c>
      <c r="X142" s="118">
        <f ca="1">_xlfn.XLOOKUP(G142&amp;$X$2,BS_CONTROLE[CHAVE],BS_CONTROLE[Quantidade_11],"-")</f>
        <v>1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338">
        <f>IF(FN_MC!K146="","*",FN_MC!K146)</f>
        <v>1240.8</v>
      </c>
      <c r="O143" s="338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str">
        <f ca="1">_xlfn.XLOOKUP(G143&amp;$V$2,BS_CONTROLE[CHAVE],BS_CONTROLE[Quantidade_11],"-")</f>
        <v>-</v>
      </c>
      <c r="W143" s="118" t="str">
        <f ca="1">_xlfn.XLOOKUP(G143&amp;$W$2,BS_CONTROLE[CHAVE],BS_CONTROLE[Quantidade_11],"-")</f>
        <v>-</v>
      </c>
      <c r="X143" s="118">
        <f ca="1">_xlfn.XLOOKUP(G143&amp;$X$2,BS_CONTROLE[CHAVE],BS_CONTROLE[Quantidade_11],"-")</f>
        <v>1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338">
        <f>IF(FN_MC!K147="","*",FN_MC!K147)</f>
        <v>1225.2</v>
      </c>
      <c r="O144" s="338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str">
        <f ca="1">_xlfn.XLOOKUP(G144&amp;$V$2,BS_CONTROLE[CHAVE],BS_CONTROLE[Quantidade_11],"-")</f>
        <v>-</v>
      </c>
      <c r="W144" s="118" t="str">
        <f ca="1">_xlfn.XLOOKUP(G144&amp;$W$2,BS_CONTROLE[CHAVE],BS_CONTROLE[Quantidade_11],"-")</f>
        <v>-</v>
      </c>
      <c r="X144" s="118" t="str">
        <f ca="1">_xlfn.XLOOKUP(G144&amp;$X$2,BS_CONTROLE[CHAVE],BS_CONTROLE[Quantidade_11],"-")</f>
        <v>-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338">
        <f>IF(FN_MC!K148="","*",FN_MC!K148)</f>
        <v>759</v>
      </c>
      <c r="O145" s="338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>
        <f ca="1">_xlfn.XLOOKUP(G145&amp;$V$2,BS_CONTROLE[CHAVE],BS_CONTROLE[Quantidade_11],"-")</f>
        <v>0</v>
      </c>
      <c r="W145" s="118">
        <f ca="1">_xlfn.XLOOKUP(G145&amp;$W$2,BS_CONTROLE[CHAVE],BS_CONTROLE[Quantidade_11],"-")</f>
        <v>58010</v>
      </c>
      <c r="X145" s="118">
        <f ca="1">_xlfn.XLOOKUP(G145&amp;$X$2,BS_CONTROLE[CHAVE],BS_CONTROLE[Quantidade_11],"-")</f>
        <v>45750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338">
        <f>IF(FN_MC!K149="","*",FN_MC!K149)</f>
        <v>759</v>
      </c>
      <c r="O146" s="338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str">
        <f ca="1">_xlfn.XLOOKUP(G146&amp;$V$2,BS_CONTROLE[CHAVE],BS_CONTROLE[Quantidade_11],"-")</f>
        <v>-</v>
      </c>
      <c r="W146" s="118" t="str">
        <f ca="1">_xlfn.XLOOKUP(G146&amp;$W$2,BS_CONTROLE[CHAVE],BS_CONTROLE[Quantidade_11],"-")</f>
        <v>-</v>
      </c>
      <c r="X146" s="118" t="str">
        <f ca="1">_xlfn.XLOOKUP(G146&amp;$X$2,BS_CONTROLE[CHAVE],BS_CONTROLE[Quantidade_11],"-")</f>
        <v>-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338">
        <f>IF(FN_MC!K150="","*",FN_MC!K150)</f>
        <v>752</v>
      </c>
      <c r="O147" s="338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str">
        <f ca="1">_xlfn.XLOOKUP(G147&amp;$V$2,BS_CONTROLE[CHAVE],BS_CONTROLE[Quantidade_11],"-")</f>
        <v>-</v>
      </c>
      <c r="W147" s="118" t="str">
        <f ca="1">_xlfn.XLOOKUP(G147&amp;$W$2,BS_CONTROLE[CHAVE],BS_CONTROLE[Quantidade_11],"-")</f>
        <v>-</v>
      </c>
      <c r="X147" s="118">
        <f ca="1">_xlfn.XLOOKUP(G147&amp;$X$2,BS_CONTROLE[CHAVE],BS_CONTROLE[Quantidade_11],"-")</f>
        <v>1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338" t="str">
        <f>IF(FN_MC!K151="","*",FN_MC!K151)</f>
        <v>*</v>
      </c>
      <c r="O148" s="338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str">
        <f ca="1">_xlfn.XLOOKUP(G148&amp;$V$2,BS_CONTROLE[CHAVE],BS_CONTROLE[Quantidade_11],"-")</f>
        <v>-</v>
      </c>
      <c r="W148" s="118" t="str">
        <f ca="1">_xlfn.XLOOKUP(G148&amp;$W$2,BS_CONTROLE[CHAVE],BS_CONTROLE[Quantidade_11],"-")</f>
        <v>-</v>
      </c>
      <c r="X148" s="118" t="str">
        <f ca="1">_xlfn.XLOOKUP(G148&amp;$X$2,BS_CONTROLE[CHAVE],BS_CONTROLE[Quantidade_11],"-")</f>
        <v>-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338" t="str">
        <f>IF(FN_MC!K152="","*",FN_MC!K152)</f>
        <v>*</v>
      </c>
      <c r="O149" s="338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str">
        <f ca="1">_xlfn.XLOOKUP(G149&amp;$V$2,BS_CONTROLE[CHAVE],BS_CONTROLE[Quantidade_11],"-")</f>
        <v>-</v>
      </c>
      <c r="W149" s="118" t="str">
        <f ca="1">_xlfn.XLOOKUP(G149&amp;$W$2,BS_CONTROLE[CHAVE],BS_CONTROLE[Quantidade_11],"-")</f>
        <v>-</v>
      </c>
      <c r="X149" s="118" t="str">
        <f ca="1">_xlfn.XLOOKUP(G149&amp;$X$2,BS_CONTROLE[CHAVE],BS_CONTROLE[Quantidade_11],"-")</f>
        <v>-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338">
        <f>IF(FN_MC!K153="","*",FN_MC!K153)</f>
        <v>406</v>
      </c>
      <c r="O150" s="338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str">
        <f ca="1">_xlfn.XLOOKUP(G150&amp;$V$2,BS_CONTROLE[CHAVE],BS_CONTROLE[Quantidade_11],"-")</f>
        <v>-</v>
      </c>
      <c r="W150" s="118" t="str">
        <f ca="1">_xlfn.XLOOKUP(G150&amp;$W$2,BS_CONTROLE[CHAVE],BS_CONTROLE[Quantidade_11],"-")</f>
        <v>-</v>
      </c>
      <c r="X150" s="118">
        <f ca="1">_xlfn.XLOOKUP(G150&amp;$X$2,BS_CONTROLE[CHAVE],BS_CONTROLE[Quantidade_11],"-")</f>
        <v>0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338">
        <f>IF(FN_MC!K154="","*",FN_MC!K154)</f>
        <v>335.5</v>
      </c>
      <c r="O151" s="338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str">
        <f ca="1">_xlfn.XLOOKUP(G151&amp;$V$2,BS_CONTROLE[CHAVE],BS_CONTROLE[Quantidade_11],"-")</f>
        <v>-</v>
      </c>
      <c r="W151" s="118" t="str">
        <f ca="1">_xlfn.XLOOKUP(G151&amp;$W$2,BS_CONTROLE[CHAVE],BS_CONTROLE[Quantidade_11],"-")</f>
        <v>-</v>
      </c>
      <c r="X151" s="118" t="str">
        <f ca="1">_xlfn.XLOOKUP(G151&amp;$X$2,BS_CONTROLE[CHAVE],BS_CONTROLE[Quantidade_11],"-")</f>
        <v>-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338" t="str">
        <f>IF(FN_MC!K155="","*",FN_MC!K155)</f>
        <v>*</v>
      </c>
      <c r="O152" s="338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str">
        <f ca="1">_xlfn.XLOOKUP(G152&amp;$V$2,BS_CONTROLE[CHAVE],BS_CONTROLE[Quantidade_11],"-")</f>
        <v>-</v>
      </c>
      <c r="W152" s="118" t="str">
        <f ca="1">_xlfn.XLOOKUP(G152&amp;$W$2,BS_CONTROLE[CHAVE],BS_CONTROLE[Quantidade_11],"-")</f>
        <v>-</v>
      </c>
      <c r="X152" s="118" t="str">
        <f ca="1">_xlfn.XLOOKUP(G152&amp;$X$2,BS_CONTROLE[CHAVE],BS_CONTROLE[Quantidade_11],"-")</f>
        <v>-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338">
        <f>IF(FN_MC!K156="","*",FN_MC!K156)</f>
        <v>293.95600000000002</v>
      </c>
      <c r="O153" s="338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str">
        <f ca="1">_xlfn.XLOOKUP(G153&amp;$V$2,BS_CONTROLE[CHAVE],BS_CONTROLE[Quantidade_11],"-")</f>
        <v>-</v>
      </c>
      <c r="W153" s="118" t="str">
        <f ca="1">_xlfn.XLOOKUP(G153&amp;$W$2,BS_CONTROLE[CHAVE],BS_CONTROLE[Quantidade_11],"-")</f>
        <v>-</v>
      </c>
      <c r="X153" s="118" t="str">
        <f ca="1">_xlfn.XLOOKUP(G153&amp;$X$2,BS_CONTROLE[CHAVE],BS_CONTROLE[Quantidade_11],"-")</f>
        <v>-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338">
        <f>IF(FN_MC!K157="","*",FN_MC!K157)</f>
        <v>290</v>
      </c>
      <c r="O154" s="338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str">
        <f ca="1">_xlfn.XLOOKUP(G154&amp;$V$2,BS_CONTROLE[CHAVE],BS_CONTROLE[Quantidade_11],"-")</f>
        <v>-</v>
      </c>
      <c r="W154" s="118" t="str">
        <f ca="1">_xlfn.XLOOKUP(G154&amp;$W$2,BS_CONTROLE[CHAVE],BS_CONTROLE[Quantidade_11],"-")</f>
        <v>-</v>
      </c>
      <c r="X154" s="118" t="str">
        <f ca="1">_xlfn.XLOOKUP(G154&amp;$X$2,BS_CONTROLE[CHAVE],BS_CONTROLE[Quantidade_11],"-")</f>
        <v>-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338">
        <f>IF(FN_MC!K158="","*",FN_MC!K158)</f>
        <v>203</v>
      </c>
      <c r="O155" s="338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>
        <f ca="1">_xlfn.XLOOKUP(G155&amp;$V$2,BS_CONTROLE[CHAVE],BS_CONTROLE[Quantidade_11],"-")</f>
        <v>1</v>
      </c>
      <c r="W155" s="118">
        <f ca="1">_xlfn.XLOOKUP(G155&amp;$W$2,BS_CONTROLE[CHAVE],BS_CONTROLE[Quantidade_11],"-")</f>
        <v>1</v>
      </c>
      <c r="X155" s="118">
        <f ca="1">_xlfn.XLOOKUP(G155&amp;$X$2,BS_CONTROLE[CHAVE],BS_CONTROLE[Quantidade_11],"-")</f>
        <v>0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338">
        <f>IF(FN_MC!K159="","*",FN_MC!K159)</f>
        <v>111</v>
      </c>
      <c r="O156" s="338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str">
        <f ca="1">_xlfn.XLOOKUP(G156&amp;$V$2,BS_CONTROLE[CHAVE],BS_CONTROLE[Quantidade_11],"-")</f>
        <v>-</v>
      </c>
      <c r="W156" s="118" t="str">
        <f ca="1">_xlfn.XLOOKUP(G156&amp;$W$2,BS_CONTROLE[CHAVE],BS_CONTROLE[Quantidade_11],"-")</f>
        <v>-</v>
      </c>
      <c r="X156" s="118" t="str">
        <f ca="1">_xlfn.XLOOKUP(G156&amp;$X$2,BS_CONTROLE[CHAVE],BS_CONTROLE[Quantidade_11],"-")</f>
        <v>-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338">
        <f>IF(FN_MC!K160="","*",FN_MC!K160)</f>
        <v>104.02</v>
      </c>
      <c r="O157" s="338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str">
        <f ca="1">_xlfn.XLOOKUP(G157&amp;$V$2,BS_CONTROLE[CHAVE],BS_CONTROLE[Quantidade_11],"-")</f>
        <v>-</v>
      </c>
      <c r="W157" s="118">
        <f ca="1">_xlfn.XLOOKUP(G157&amp;$W$2,BS_CONTROLE[CHAVE],BS_CONTROLE[Quantidade_11],"-")</f>
        <v>0</v>
      </c>
      <c r="X157" s="118">
        <f ca="1">_xlfn.XLOOKUP(G157&amp;$X$2,BS_CONTROLE[CHAVE],BS_CONTROLE[Quantidade_11],"-")</f>
        <v>1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338">
        <f>IF(FN_MC!K161="","*",FN_MC!K161)</f>
        <v>244</v>
      </c>
      <c r="O158" s="338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>
        <f ca="1">_xlfn.XLOOKUP(G158&amp;$V$2,BS_CONTROLE[CHAVE],BS_CONTROLE[Quantidade_11],"-")</f>
        <v>2</v>
      </c>
      <c r="W158" s="118">
        <f ca="1">_xlfn.XLOOKUP(G158&amp;$W$2,BS_CONTROLE[CHAVE],BS_CONTROLE[Quantidade_11],"-")</f>
        <v>4</v>
      </c>
      <c r="X158" s="118">
        <f ca="1">_xlfn.XLOOKUP(G158&amp;$X$2,BS_CONTROLE[CHAVE],BS_CONTROLE[Quantidade_11],"-")</f>
        <v>0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338" t="str">
        <f>IF(FN_MC!K162="","*",FN_MC!K162)</f>
        <v>*</v>
      </c>
      <c r="O159" s="338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str">
        <f ca="1">_xlfn.XLOOKUP(G159&amp;$V$2,BS_CONTROLE[CHAVE],BS_CONTROLE[Quantidade_11],"-")</f>
        <v>-</v>
      </c>
      <c r="W159" s="118" t="str">
        <f ca="1">_xlfn.XLOOKUP(G159&amp;$W$2,BS_CONTROLE[CHAVE],BS_CONTROLE[Quantidade_11],"-")</f>
        <v>-</v>
      </c>
      <c r="X159" s="118" t="str">
        <f ca="1">_xlfn.XLOOKUP(G159&amp;$X$2,BS_CONTROLE[CHAVE],BS_CONTROLE[Quantidade_11],"-")</f>
        <v>-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338">
        <f>IF(FN_MC!K163="","*",FN_MC!K163)</f>
        <v>2146</v>
      </c>
      <c r="O160" s="338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str">
        <f ca="1">_xlfn.XLOOKUP(G160&amp;$V$2,BS_CONTROLE[CHAVE],BS_CONTROLE[Quantidade_11],"-")</f>
        <v>-</v>
      </c>
      <c r="W160" s="118" t="str">
        <f ca="1">_xlfn.XLOOKUP(G160&amp;$W$2,BS_CONTROLE[CHAVE],BS_CONTROLE[Quantidade_11],"-")</f>
        <v>-</v>
      </c>
      <c r="X160" s="118" t="str">
        <f ca="1">_xlfn.XLOOKUP(G160&amp;$X$2,BS_CONTROLE[CHAVE],BS_CONTROLE[Quantidade_11],"-")</f>
        <v>-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338">
        <f>IF(FN_MC!K164="","*",FN_MC!K164)</f>
        <v>2146</v>
      </c>
      <c r="O161" s="338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str">
        <f ca="1">_xlfn.XLOOKUP(G161&amp;$V$2,BS_CONTROLE[CHAVE],BS_CONTROLE[Quantidade_11],"-")</f>
        <v>-</v>
      </c>
      <c r="W161" s="118">
        <f ca="1">_xlfn.XLOOKUP(G161&amp;$W$2,BS_CONTROLE[CHAVE],BS_CONTROLE[Quantidade_11],"-")</f>
        <v>2</v>
      </c>
      <c r="X161" s="118">
        <f ca="1">_xlfn.XLOOKUP(G161&amp;$X$2,BS_CONTROLE[CHAVE],BS_CONTROLE[Quantidade_11],"-")</f>
        <v>2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338">
        <f>IF(FN_MC!K165="","*",FN_MC!K165)</f>
        <v>1471</v>
      </c>
      <c r="O162" s="338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str">
        <f ca="1">_xlfn.XLOOKUP(G162&amp;$V$2,BS_CONTROLE[CHAVE],BS_CONTROLE[Quantidade_11],"-")</f>
        <v>-</v>
      </c>
      <c r="W162" s="118" t="str">
        <f ca="1">_xlfn.XLOOKUP(G162&amp;$W$2,BS_CONTROLE[CHAVE],BS_CONTROLE[Quantidade_11],"-")</f>
        <v>-</v>
      </c>
      <c r="X162" s="118" t="str">
        <f ca="1">_xlfn.XLOOKUP(G162&amp;$X$2,BS_CONTROLE[CHAVE],BS_CONTROLE[Quantidade_11],"-")</f>
        <v>-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338">
        <f>IF(FN_MC!K166="","*",FN_MC!K166)</f>
        <v>1405</v>
      </c>
      <c r="O163" s="338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str">
        <f ca="1">_xlfn.XLOOKUP(G163&amp;$V$2,BS_CONTROLE[CHAVE],BS_CONTROLE[Quantidade_11],"-")</f>
        <v>-</v>
      </c>
      <c r="W163" s="118" t="str">
        <f ca="1">_xlfn.XLOOKUP(G163&amp;$W$2,BS_CONTROLE[CHAVE],BS_CONTROLE[Quantidade_11],"-")</f>
        <v>-</v>
      </c>
      <c r="X163" s="118">
        <f ca="1">_xlfn.XLOOKUP(G163&amp;$X$2,BS_CONTROLE[CHAVE],BS_CONTROLE[Quantidade_11],"-")</f>
        <v>1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338" t="str">
        <f>IF(FN_MC!K167="","*",FN_MC!K167)</f>
        <v>*</v>
      </c>
      <c r="O164" s="338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str">
        <f ca="1">_xlfn.XLOOKUP(G164&amp;$V$2,BS_CONTROLE[CHAVE],BS_CONTROLE[Quantidade_11],"-")</f>
        <v>-</v>
      </c>
      <c r="W164" s="118" t="str">
        <f ca="1">_xlfn.XLOOKUP(G164&amp;$W$2,BS_CONTROLE[CHAVE],BS_CONTROLE[Quantidade_11],"-")</f>
        <v>-</v>
      </c>
      <c r="X164" s="118" t="str">
        <f ca="1">_xlfn.XLOOKUP(G164&amp;$X$2,BS_CONTROLE[CHAVE],BS_CONTROLE[Quantidade_11],"-")</f>
        <v>-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338" t="str">
        <f>IF(FN_MC!K168="","*",FN_MC!K168)</f>
        <v>*</v>
      </c>
      <c r="O165" s="338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str">
        <f ca="1">_xlfn.XLOOKUP(G165&amp;$V$2,BS_CONTROLE[CHAVE],BS_CONTROLE[Quantidade_11],"-")</f>
        <v>-</v>
      </c>
      <c r="W165" s="118" t="str">
        <f ca="1">_xlfn.XLOOKUP(G165&amp;$W$2,BS_CONTROLE[CHAVE],BS_CONTROLE[Quantidade_11],"-")</f>
        <v>-</v>
      </c>
      <c r="X165" s="118" t="str">
        <f ca="1">_xlfn.XLOOKUP(G165&amp;$X$2,BS_CONTROLE[CHAVE],BS_CONTROLE[Quantidade_11],"-")</f>
        <v>-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338">
        <f>IF(FN_MC!K169="","*",FN_MC!K169)</f>
        <v>721</v>
      </c>
      <c r="O166" s="338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>
        <f ca="1">_xlfn.XLOOKUP(G166&amp;$V$2,BS_CONTROLE[CHAVE],BS_CONTROLE[Quantidade_11],"-")</f>
        <v>0</v>
      </c>
      <c r="W166" s="118">
        <f ca="1">_xlfn.XLOOKUP(G166&amp;$W$2,BS_CONTROLE[CHAVE],BS_CONTROLE[Quantidade_11],"-")</f>
        <v>58010</v>
      </c>
      <c r="X166" s="118">
        <f ca="1">_xlfn.XLOOKUP(G166&amp;$X$2,BS_CONTROLE[CHAVE],BS_CONTROLE[Quantidade_11],"-")</f>
        <v>45750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338">
        <f>IF(FN_MC!K170="","*",FN_MC!K170)</f>
        <v>721</v>
      </c>
      <c r="O167" s="338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str">
        <f ca="1">_xlfn.XLOOKUP(G167&amp;$V$2,BS_CONTROLE[CHAVE],BS_CONTROLE[Quantidade_11],"-")</f>
        <v>-</v>
      </c>
      <c r="W167" s="118" t="str">
        <f ca="1">_xlfn.XLOOKUP(G167&amp;$W$2,BS_CONTROLE[CHAVE],BS_CONTROLE[Quantidade_11],"-")</f>
        <v>-</v>
      </c>
      <c r="X167" s="118" t="str">
        <f ca="1">_xlfn.XLOOKUP(G167&amp;$X$2,BS_CONTROLE[CHAVE],BS_CONTROLE[Quantidade_11],"-")</f>
        <v>-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338" t="str">
        <f>IF(FN_MC!K171="","*",FN_MC!K171)</f>
        <v>*</v>
      </c>
      <c r="O168" s="338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str">
        <f ca="1">_xlfn.XLOOKUP(G168&amp;$V$2,BS_CONTROLE[CHAVE],BS_CONTROLE[Quantidade_11],"-")</f>
        <v>-</v>
      </c>
      <c r="W168" s="118" t="str">
        <f ca="1">_xlfn.XLOOKUP(G168&amp;$W$2,BS_CONTROLE[CHAVE],BS_CONTROLE[Quantidade_11],"-")</f>
        <v>-</v>
      </c>
      <c r="X168" s="118" t="str">
        <f ca="1">_xlfn.XLOOKUP(G168&amp;$X$2,BS_CONTROLE[CHAVE],BS_CONTROLE[Quantidade_11],"-")</f>
        <v>-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338">
        <f>IF(FN_MC!K172="","*",FN_MC!K172)</f>
        <v>294.95</v>
      </c>
      <c r="O169" s="338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str">
        <f ca="1">_xlfn.XLOOKUP(G169&amp;$V$2,BS_CONTROLE[CHAVE],BS_CONTROLE[Quantidade_11],"-")</f>
        <v>-</v>
      </c>
      <c r="W169" s="118" t="str">
        <f ca="1">_xlfn.XLOOKUP(G169&amp;$W$2,BS_CONTROLE[CHAVE],BS_CONTROLE[Quantidade_11],"-")</f>
        <v>-</v>
      </c>
      <c r="X169" s="118" t="str">
        <f ca="1">_xlfn.XLOOKUP(G169&amp;$X$2,BS_CONTROLE[CHAVE],BS_CONTROLE[Quantidade_11],"-")</f>
        <v>-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338">
        <f>IF(FN_MC!K173="","*",FN_MC!K173)</f>
        <v>290</v>
      </c>
      <c r="O170" s="338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str">
        <f ca="1">_xlfn.XLOOKUP(G170&amp;$V$2,BS_CONTROLE[CHAVE],BS_CONTROLE[Quantidade_11],"-")</f>
        <v>-</v>
      </c>
      <c r="W170" s="118" t="str">
        <f ca="1">_xlfn.XLOOKUP(G170&amp;$W$2,BS_CONTROLE[CHAVE],BS_CONTROLE[Quantidade_11],"-")</f>
        <v>-</v>
      </c>
      <c r="X170" s="118" t="str">
        <f ca="1">_xlfn.XLOOKUP(G170&amp;$X$2,BS_CONTROLE[CHAVE],BS_CONTROLE[Quantidade_11],"-")</f>
        <v>-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338">
        <f>IF(FN_MC!K174="","*",FN_MC!K174)</f>
        <v>290</v>
      </c>
      <c r="O171" s="338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str">
        <f ca="1">_xlfn.XLOOKUP(G171&amp;$V$2,BS_CONTROLE[CHAVE],BS_CONTROLE[Quantidade_11],"-")</f>
        <v>-</v>
      </c>
      <c r="W171" s="118" t="str">
        <f ca="1">_xlfn.XLOOKUP(G171&amp;$W$2,BS_CONTROLE[CHAVE],BS_CONTROLE[Quantidade_11],"-")</f>
        <v>-</v>
      </c>
      <c r="X171" s="118" t="str">
        <f ca="1">_xlfn.XLOOKUP(G171&amp;$X$2,BS_CONTROLE[CHAVE],BS_CONTROLE[Quantidade_11],"-")</f>
        <v>-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338">
        <f>IF(FN_MC!K175="","*",FN_MC!K175)</f>
        <v>203</v>
      </c>
      <c r="O172" s="338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>
        <f ca="1">_xlfn.XLOOKUP(G172&amp;$V$2,BS_CONTROLE[CHAVE],BS_CONTROLE[Quantidade_11],"-")</f>
        <v>1</v>
      </c>
      <c r="W172" s="118">
        <f ca="1">_xlfn.XLOOKUP(G172&amp;$W$2,BS_CONTROLE[CHAVE],BS_CONTROLE[Quantidade_11],"-")</f>
        <v>1</v>
      </c>
      <c r="X172" s="118">
        <f ca="1">_xlfn.XLOOKUP(G172&amp;$X$2,BS_CONTROLE[CHAVE],BS_CONTROLE[Quantidade_11],"-")</f>
        <v>0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338">
        <f>IF(FN_MC!K176="","*",FN_MC!K176)</f>
        <v>104.02</v>
      </c>
      <c r="O173" s="338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str">
        <f ca="1">_xlfn.XLOOKUP(G173&amp;$V$2,BS_CONTROLE[CHAVE],BS_CONTROLE[Quantidade_11],"-")</f>
        <v>-</v>
      </c>
      <c r="W173" s="118">
        <f ca="1">_xlfn.XLOOKUP(G173&amp;$W$2,BS_CONTROLE[CHAVE],BS_CONTROLE[Quantidade_11],"-")</f>
        <v>0</v>
      </c>
      <c r="X173" s="118">
        <f ca="1">_xlfn.XLOOKUP(G173&amp;$X$2,BS_CONTROLE[CHAVE],BS_CONTROLE[Quantidade_11],"-")</f>
        <v>1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338">
        <f>IF(FN_MC!K177="","*",FN_MC!K177)</f>
        <v>244</v>
      </c>
      <c r="O174" s="338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>
        <f ca="1">_xlfn.XLOOKUP(G174&amp;$V$2,BS_CONTROLE[CHAVE],BS_CONTROLE[Quantidade_11],"-")</f>
        <v>2</v>
      </c>
      <c r="W174" s="118">
        <f ca="1">_xlfn.XLOOKUP(G174&amp;$W$2,BS_CONTROLE[CHAVE],BS_CONTROLE[Quantidade_11],"-")</f>
        <v>4</v>
      </c>
      <c r="X174" s="118">
        <f ca="1">_xlfn.XLOOKUP(G174&amp;$X$2,BS_CONTROLE[CHAVE],BS_CONTROLE[Quantidade_11],"-")</f>
        <v>0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338">
        <f>IF(FN_MC!K178="","*",FN_MC!K178)</f>
        <v>300</v>
      </c>
      <c r="O175" s="338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>
        <f ca="1">_xlfn.XLOOKUP(G175&amp;$V$2,BS_CONTROLE[CHAVE],BS_CONTROLE[Quantidade_11],"-")</f>
        <v>800</v>
      </c>
      <c r="W175" s="118">
        <f ca="1">_xlfn.XLOOKUP(G175&amp;$W$2,BS_CONTROLE[CHAVE],BS_CONTROLE[Quantidade_11],"-")</f>
        <v>290</v>
      </c>
      <c r="X175" s="118">
        <f ca="1">_xlfn.XLOOKUP(G175&amp;$X$2,BS_CONTROLE[CHAVE],BS_CONTROLE[Quantidade_11],"-")</f>
        <v>0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338">
        <f>IF(FN_MC!K179="","*",FN_MC!K179)</f>
        <v>2146</v>
      </c>
      <c r="O176" s="338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str">
        <f ca="1">_xlfn.XLOOKUP(G176&amp;$V$2,BS_CONTROLE[CHAVE],BS_CONTROLE[Quantidade_11],"-")</f>
        <v>-</v>
      </c>
      <c r="W176" s="118" t="str">
        <f ca="1">_xlfn.XLOOKUP(G176&amp;$W$2,BS_CONTROLE[CHAVE],BS_CONTROLE[Quantidade_11],"-")</f>
        <v>-</v>
      </c>
      <c r="X176" s="118" t="str">
        <f ca="1">_xlfn.XLOOKUP(G176&amp;$X$2,BS_CONTROLE[CHAVE],BS_CONTROLE[Quantidade_11],"-")</f>
        <v>-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338">
        <f>IF(FN_MC!K180="","*",FN_MC!K180)</f>
        <v>2146</v>
      </c>
      <c r="O177" s="338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str">
        <f ca="1">_xlfn.XLOOKUP(G177&amp;$V$2,BS_CONTROLE[CHAVE],BS_CONTROLE[Quantidade_11],"-")</f>
        <v>-</v>
      </c>
      <c r="W177" s="118">
        <f ca="1">_xlfn.XLOOKUP(G177&amp;$W$2,BS_CONTROLE[CHAVE],BS_CONTROLE[Quantidade_11],"-")</f>
        <v>2</v>
      </c>
      <c r="X177" s="118">
        <f ca="1">_xlfn.XLOOKUP(G177&amp;$X$2,BS_CONTROLE[CHAVE],BS_CONTROLE[Quantidade_11],"-")</f>
        <v>2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338">
        <f>IF(FN_MC!K181="","*",FN_MC!K181)</f>
        <v>1471</v>
      </c>
      <c r="O178" s="338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str">
        <f ca="1">_xlfn.XLOOKUP(G178&amp;$V$2,BS_CONTROLE[CHAVE],BS_CONTROLE[Quantidade_11],"-")</f>
        <v>-</v>
      </c>
      <c r="W178" s="118" t="str">
        <f ca="1">_xlfn.XLOOKUP(G178&amp;$W$2,BS_CONTROLE[CHAVE],BS_CONTROLE[Quantidade_11],"-")</f>
        <v>-</v>
      </c>
      <c r="X178" s="118" t="str">
        <f ca="1">_xlfn.XLOOKUP(G178&amp;$X$2,BS_CONTROLE[CHAVE],BS_CONTROLE[Quantidade_11],"-")</f>
        <v>-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338">
        <f>IF(FN_MC!K182="","*",FN_MC!K182)</f>
        <v>1471</v>
      </c>
      <c r="O179" s="338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str">
        <f ca="1">_xlfn.XLOOKUP(G179&amp;$V$2,BS_CONTROLE[CHAVE],BS_CONTROLE[Quantidade_11],"-")</f>
        <v>-</v>
      </c>
      <c r="W179" s="118" t="str">
        <f ca="1">_xlfn.XLOOKUP(G179&amp;$W$2,BS_CONTROLE[CHAVE],BS_CONTROLE[Quantidade_11],"-")</f>
        <v>-</v>
      </c>
      <c r="X179" s="118">
        <f ca="1">_xlfn.XLOOKUP(G179&amp;$X$2,BS_CONTROLE[CHAVE],BS_CONTROLE[Quantidade_11],"-")</f>
        <v>1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338">
        <f>IF(FN_MC!K183="","*",FN_MC!K183)</f>
        <v>759</v>
      </c>
      <c r="O180" s="338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str">
        <f ca="1">_xlfn.XLOOKUP(G180&amp;$V$2,BS_CONTROLE[CHAVE],BS_CONTROLE[Quantidade_11],"-")</f>
        <v>-</v>
      </c>
      <c r="W180" s="118" t="str">
        <f ca="1">_xlfn.XLOOKUP(G180&amp;$W$2,BS_CONTROLE[CHAVE],BS_CONTROLE[Quantidade_11],"-")</f>
        <v>-</v>
      </c>
      <c r="X180" s="118" t="str">
        <f ca="1">_xlfn.XLOOKUP(G180&amp;$X$2,BS_CONTROLE[CHAVE],BS_CONTROLE[Quantidade_11],"-")</f>
        <v>-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338">
        <f>IF(FN_MC!K184="","*",FN_MC!K184)</f>
        <v>690.99199999999996</v>
      </c>
      <c r="O181" s="338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>
        <f ca="1">_xlfn.XLOOKUP(G181&amp;$V$2,BS_CONTROLE[CHAVE],BS_CONTROLE[Quantidade_11],"-")</f>
        <v>0</v>
      </c>
      <c r="W181" s="118">
        <f ca="1">_xlfn.XLOOKUP(G181&amp;$W$2,BS_CONTROLE[CHAVE],BS_CONTROLE[Quantidade_11],"-")</f>
        <v>58010</v>
      </c>
      <c r="X181" s="118">
        <f ca="1">_xlfn.XLOOKUP(G181&amp;$X$2,BS_CONTROLE[CHAVE],BS_CONTROLE[Quantidade_11],"-")</f>
        <v>45750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338">
        <f>IF(FN_MC!K185="","*",FN_MC!K185)</f>
        <v>617.86800000000005</v>
      </c>
      <c r="O182" s="338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str">
        <f ca="1">_xlfn.XLOOKUP(G182&amp;$V$2,BS_CONTROLE[CHAVE],BS_CONTROLE[Quantidade_11],"-")</f>
        <v>-</v>
      </c>
      <c r="W182" s="118" t="str">
        <f ca="1">_xlfn.XLOOKUP(G182&amp;$W$2,BS_CONTROLE[CHAVE],BS_CONTROLE[Quantidade_11],"-")</f>
        <v>-</v>
      </c>
      <c r="X182" s="118" t="str">
        <f ca="1">_xlfn.XLOOKUP(G182&amp;$X$2,BS_CONTROLE[CHAVE],BS_CONTROLE[Quantidade_11],"-")</f>
        <v>-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338">
        <f>IF(FN_MC!K186="","*",FN_MC!K186)</f>
        <v>529.20000000000005</v>
      </c>
      <c r="O183" s="338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str">
        <f ca="1">_xlfn.XLOOKUP(G183&amp;$V$2,BS_CONTROLE[CHAVE],BS_CONTROLE[Quantidade_11],"-")</f>
        <v>-</v>
      </c>
      <c r="W183" s="118" t="str">
        <f ca="1">_xlfn.XLOOKUP(G183&amp;$W$2,BS_CONTROLE[CHAVE],BS_CONTROLE[Quantidade_11],"-")</f>
        <v>-</v>
      </c>
      <c r="X183" s="118" t="str">
        <f ca="1">_xlfn.XLOOKUP(G183&amp;$X$2,BS_CONTROLE[CHAVE],BS_CONTROLE[Quantidade_11],"-")</f>
        <v>-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338">
        <f>IF(FN_MC!K187="","*",FN_MC!K187)</f>
        <v>343.3</v>
      </c>
      <c r="O184" s="338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str">
        <f ca="1">_xlfn.XLOOKUP(G184&amp;$V$2,BS_CONTROLE[CHAVE],BS_CONTROLE[Quantidade_11],"-")</f>
        <v>-</v>
      </c>
      <c r="W184" s="118" t="str">
        <f ca="1">_xlfn.XLOOKUP(G184&amp;$W$2,BS_CONTROLE[CHAVE],BS_CONTROLE[Quantidade_11],"-")</f>
        <v>-</v>
      </c>
      <c r="X184" s="118">
        <f ca="1">_xlfn.XLOOKUP(G184&amp;$X$2,BS_CONTROLE[CHAVE],BS_CONTROLE[Quantidade_11],"-")</f>
        <v>0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338">
        <f>IF(FN_MC!K188="","*",FN_MC!K188)</f>
        <v>294.95</v>
      </c>
      <c r="O185" s="338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str">
        <f ca="1">_xlfn.XLOOKUP(G185&amp;$V$2,BS_CONTROLE[CHAVE],BS_CONTROLE[Quantidade_11],"-")</f>
        <v>-</v>
      </c>
      <c r="W185" s="118" t="str">
        <f ca="1">_xlfn.XLOOKUP(G185&amp;$W$2,BS_CONTROLE[CHAVE],BS_CONTROLE[Quantidade_11],"-")</f>
        <v>-</v>
      </c>
      <c r="X185" s="118" t="str">
        <f ca="1">_xlfn.XLOOKUP(G185&amp;$X$2,BS_CONTROLE[CHAVE],BS_CONTROLE[Quantidade_11],"-")</f>
        <v>-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338">
        <f>IF(FN_MC!K189="","*",FN_MC!K189)</f>
        <v>290</v>
      </c>
      <c r="O186" s="338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str">
        <f ca="1">_xlfn.XLOOKUP(G186&amp;$V$2,BS_CONTROLE[CHAVE],BS_CONTROLE[Quantidade_11],"-")</f>
        <v>-</v>
      </c>
      <c r="W186" s="118" t="str">
        <f ca="1">_xlfn.XLOOKUP(G186&amp;$W$2,BS_CONTROLE[CHAVE],BS_CONTROLE[Quantidade_11],"-")</f>
        <v>-</v>
      </c>
      <c r="X186" s="118" t="str">
        <f ca="1">_xlfn.XLOOKUP(G186&amp;$X$2,BS_CONTROLE[CHAVE],BS_CONTROLE[Quantidade_11],"-")</f>
        <v>-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338" t="str">
        <f>IF(FN_MC!K190="","*",FN_MC!K190)</f>
        <v>*</v>
      </c>
      <c r="O187" s="338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str">
        <f ca="1">_xlfn.XLOOKUP(G187&amp;$V$2,BS_CONTROLE[CHAVE],BS_CONTROLE[Quantidade_11],"-")</f>
        <v>-</v>
      </c>
      <c r="W187" s="118" t="str">
        <f ca="1">_xlfn.XLOOKUP(G187&amp;$W$2,BS_CONTROLE[CHAVE],BS_CONTROLE[Quantidade_11],"-")</f>
        <v>-</v>
      </c>
      <c r="X187" s="118" t="str">
        <f ca="1">_xlfn.XLOOKUP(G187&amp;$X$2,BS_CONTROLE[CHAVE],BS_CONTROLE[Quantidade_11],"-")</f>
        <v>-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338">
        <f>IF(FN_MC!K191="","*",FN_MC!K191)</f>
        <v>203</v>
      </c>
      <c r="O188" s="338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>
        <f ca="1">_xlfn.XLOOKUP(G188&amp;$V$2,BS_CONTROLE[CHAVE],BS_CONTROLE[Quantidade_11],"-")</f>
        <v>1</v>
      </c>
      <c r="W188" s="118">
        <f ca="1">_xlfn.XLOOKUP(G188&amp;$W$2,BS_CONTROLE[CHAVE],BS_CONTROLE[Quantidade_11],"-")</f>
        <v>1</v>
      </c>
      <c r="X188" s="118">
        <f ca="1">_xlfn.XLOOKUP(G188&amp;$X$2,BS_CONTROLE[CHAVE],BS_CONTROLE[Quantidade_11],"-")</f>
        <v>0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338">
        <f>IF(FN_MC!K192="","*",FN_MC!K192)</f>
        <v>143.23400000000001</v>
      </c>
      <c r="O189" s="338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str">
        <f ca="1">_xlfn.XLOOKUP(G189&amp;$V$2,BS_CONTROLE[CHAVE],BS_CONTROLE[Quantidade_11],"-")</f>
        <v>-</v>
      </c>
      <c r="W189" s="118" t="str">
        <f ca="1">_xlfn.XLOOKUP(G189&amp;$W$2,BS_CONTROLE[CHAVE],BS_CONTROLE[Quantidade_11],"-")</f>
        <v>-</v>
      </c>
      <c r="X189" s="118" t="str">
        <f ca="1">_xlfn.XLOOKUP(G189&amp;$X$2,BS_CONTROLE[CHAVE],BS_CONTROLE[Quantidade_11],"-")</f>
        <v>-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338">
        <f>IF(FN_MC!K193="","*",FN_MC!K193)</f>
        <v>104.02</v>
      </c>
      <c r="O190" s="338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str">
        <f ca="1">_xlfn.XLOOKUP(G190&amp;$V$2,BS_CONTROLE[CHAVE],BS_CONTROLE[Quantidade_11],"-")</f>
        <v>-</v>
      </c>
      <c r="W190" s="118">
        <f ca="1">_xlfn.XLOOKUP(G190&amp;$W$2,BS_CONTROLE[CHAVE],BS_CONTROLE[Quantidade_11],"-")</f>
        <v>0</v>
      </c>
      <c r="X190" s="118">
        <f ca="1">_xlfn.XLOOKUP(G190&amp;$X$2,BS_CONTROLE[CHAVE],BS_CONTROLE[Quantidade_11],"-")</f>
        <v>1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338">
        <f>IF(FN_MC!K194="","*",FN_MC!K194)</f>
        <v>336</v>
      </c>
      <c r="O191" s="338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str">
        <f ca="1">_xlfn.XLOOKUP(G191&amp;$V$2,BS_CONTROLE[CHAVE],BS_CONTROLE[Quantidade_11],"-")</f>
        <v>-</v>
      </c>
      <c r="W191" s="118" t="str">
        <f ca="1">_xlfn.XLOOKUP(G191&amp;$W$2,BS_CONTROLE[CHAVE],BS_CONTROLE[Quantidade_11],"-")</f>
        <v>-</v>
      </c>
      <c r="X191" s="118" t="str">
        <f ca="1">_xlfn.XLOOKUP(G191&amp;$X$2,BS_CONTROLE[CHAVE],BS_CONTROLE[Quantidade_11],"-")</f>
        <v>-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338">
        <f>IF(FN_MC!K195="","*",FN_MC!K195)</f>
        <v>301</v>
      </c>
      <c r="O192" s="338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>
        <f ca="1">_xlfn.XLOOKUP(G192&amp;$V$2,BS_CONTROLE[CHAVE],BS_CONTROLE[Quantidade_11],"-")</f>
        <v>800</v>
      </c>
      <c r="W192" s="118">
        <f ca="1">_xlfn.XLOOKUP(G192&amp;$W$2,BS_CONTROLE[CHAVE],BS_CONTROLE[Quantidade_11],"-")</f>
        <v>290</v>
      </c>
      <c r="X192" s="118">
        <f ca="1">_xlfn.XLOOKUP(G192&amp;$X$2,BS_CONTROLE[CHAVE],BS_CONTROLE[Quantidade_11],"-")</f>
        <v>0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338">
        <f>IF(FN_MC!K196="","*",FN_MC!K196)</f>
        <v>2097</v>
      </c>
      <c r="O193" s="338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str">
        <f ca="1">_xlfn.XLOOKUP(G193&amp;$V$2,BS_CONTROLE[CHAVE],BS_CONTROLE[Quantidade_11],"-")</f>
        <v>-</v>
      </c>
      <c r="W193" s="118">
        <f ca="1">_xlfn.XLOOKUP(G193&amp;$W$2,BS_CONTROLE[CHAVE],BS_CONTROLE[Quantidade_11],"-")</f>
        <v>2</v>
      </c>
      <c r="X193" s="118">
        <f ca="1">_xlfn.XLOOKUP(G193&amp;$X$2,BS_CONTROLE[CHAVE],BS_CONTROLE[Quantidade_11],"-")</f>
        <v>2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338" t="str">
        <f>IF(FN_MC!K197="","*",FN_MC!K197)</f>
        <v>*</v>
      </c>
      <c r="O194" s="338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str">
        <f ca="1">_xlfn.XLOOKUP(G194&amp;$V$2,BS_CONTROLE[CHAVE],BS_CONTROLE[Quantidade_11],"-")</f>
        <v>-</v>
      </c>
      <c r="W194" s="118" t="str">
        <f ca="1">_xlfn.XLOOKUP(G194&amp;$W$2,BS_CONTROLE[CHAVE],BS_CONTROLE[Quantidade_11],"-")</f>
        <v>-</v>
      </c>
      <c r="X194" s="118" t="str">
        <f ca="1">_xlfn.XLOOKUP(G194&amp;$X$2,BS_CONTROLE[CHAVE],BS_CONTROLE[Quantidade_11],"-")</f>
        <v>-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338" t="str">
        <f>IF(FN_MC!K198="","*",FN_MC!K198)</f>
        <v>*</v>
      </c>
      <c r="O195" s="338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str">
        <f ca="1">_xlfn.XLOOKUP(G195&amp;$V$2,BS_CONTROLE[CHAVE],BS_CONTROLE[Quantidade_11],"-")</f>
        <v>-</v>
      </c>
      <c r="W195" s="118" t="str">
        <f ca="1">_xlfn.XLOOKUP(G195&amp;$W$2,BS_CONTROLE[CHAVE],BS_CONTROLE[Quantidade_11],"-")</f>
        <v>-</v>
      </c>
      <c r="X195" s="118" t="str">
        <f ca="1">_xlfn.XLOOKUP(G195&amp;$X$2,BS_CONTROLE[CHAVE],BS_CONTROLE[Quantidade_11],"-")</f>
        <v>-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338" t="str">
        <f>IF(FN_MC!K199="","*",FN_MC!K199)</f>
        <v>*</v>
      </c>
      <c r="O196" s="338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str">
        <f ca="1">_xlfn.XLOOKUP(G196&amp;$V$2,BS_CONTROLE[CHAVE],BS_CONTROLE[Quantidade_11],"-")</f>
        <v>-</v>
      </c>
      <c r="W196" s="118" t="str">
        <f ca="1">_xlfn.XLOOKUP(G196&amp;$W$2,BS_CONTROLE[CHAVE],BS_CONTROLE[Quantidade_11],"-")</f>
        <v>-</v>
      </c>
      <c r="X196" s="118" t="str">
        <f ca="1">_xlfn.XLOOKUP(G196&amp;$X$2,BS_CONTROLE[CHAVE],BS_CONTROLE[Quantidade_11],"-")</f>
        <v>-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338" t="str">
        <f>IF(FN_MC!K200="","*",FN_MC!K200)</f>
        <v>*</v>
      </c>
      <c r="O197" s="338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str">
        <f ca="1">_xlfn.XLOOKUP(G197&amp;$V$2,BS_CONTROLE[CHAVE],BS_CONTROLE[Quantidade_11],"-")</f>
        <v>-</v>
      </c>
      <c r="W197" s="118" t="str">
        <f ca="1">_xlfn.XLOOKUP(G197&amp;$W$2,BS_CONTROLE[CHAVE],BS_CONTROLE[Quantidade_11],"-")</f>
        <v>-</v>
      </c>
      <c r="X197" s="118" t="str">
        <f ca="1">_xlfn.XLOOKUP(G197&amp;$X$2,BS_CONTROLE[CHAVE],BS_CONTROLE[Quantidade_11],"-")</f>
        <v>-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338" t="str">
        <f>IF(FN_MC!K201="","*",FN_MC!K201)</f>
        <v>*</v>
      </c>
      <c r="O198" s="338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str">
        <f ca="1">_xlfn.XLOOKUP(G198&amp;$V$2,BS_CONTROLE[CHAVE],BS_CONTROLE[Quantidade_11],"-")</f>
        <v>-</v>
      </c>
      <c r="W198" s="118" t="str">
        <f ca="1">_xlfn.XLOOKUP(G198&amp;$W$2,BS_CONTROLE[CHAVE],BS_CONTROLE[Quantidade_11],"-")</f>
        <v>-</v>
      </c>
      <c r="X198" s="118" t="str">
        <f ca="1">_xlfn.XLOOKUP(G198&amp;$X$2,BS_CONTROLE[CHAVE],BS_CONTROLE[Quantidade_11],"-")</f>
        <v>-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338">
        <f>IF(FN_MC!K202="","*",FN_MC!K202)</f>
        <v>620</v>
      </c>
      <c r="O199" s="338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str">
        <f ca="1">_xlfn.XLOOKUP(G199&amp;$V$2,BS_CONTROLE[CHAVE],BS_CONTROLE[Quantidade_11],"-")</f>
        <v>-</v>
      </c>
      <c r="W199" s="118" t="str">
        <f ca="1">_xlfn.XLOOKUP(G199&amp;$W$2,BS_CONTROLE[CHAVE],BS_CONTROLE[Quantidade_11],"-")</f>
        <v>-</v>
      </c>
      <c r="X199" s="118" t="str">
        <f ca="1">_xlfn.XLOOKUP(G199&amp;$X$2,BS_CONTROLE[CHAVE],BS_CONTROLE[Quantidade_11],"-")</f>
        <v>-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338">
        <f>IF(FN_MC!K203="","*",FN_MC!K203)</f>
        <v>615</v>
      </c>
      <c r="O200" s="338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>
        <f ca="1">_xlfn.XLOOKUP(G200&amp;$V$2,BS_CONTROLE[CHAVE],BS_CONTROLE[Quantidade_11],"-")</f>
        <v>0</v>
      </c>
      <c r="W200" s="118">
        <f ca="1">_xlfn.XLOOKUP(G200&amp;$W$2,BS_CONTROLE[CHAVE],BS_CONTROLE[Quantidade_11],"-")</f>
        <v>58010</v>
      </c>
      <c r="X200" s="118">
        <f ca="1">_xlfn.XLOOKUP(G200&amp;$X$2,BS_CONTROLE[CHAVE],BS_CONTROLE[Quantidade_11],"-")</f>
        <v>45750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338">
        <f>IF(FN_MC!K204="","*",FN_MC!K204)</f>
        <v>690.99199999999996</v>
      </c>
      <c r="O201" s="338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>
        <f ca="1">_xlfn.XLOOKUP(G201&amp;$V$2,BS_CONTROLE[CHAVE],BS_CONTROLE[Quantidade_11],"-")</f>
        <v>0</v>
      </c>
      <c r="W201" s="118">
        <f ca="1">_xlfn.XLOOKUP(G201&amp;$W$2,BS_CONTROLE[CHAVE],BS_CONTROLE[Quantidade_11],"-")</f>
        <v>58010</v>
      </c>
      <c r="X201" s="118">
        <f ca="1">_xlfn.XLOOKUP(G201&amp;$X$2,BS_CONTROLE[CHAVE],BS_CONTROLE[Quantidade_11],"-")</f>
        <v>45750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338">
        <f>IF(FN_MC!K205="","*",FN_MC!K205)</f>
        <v>202</v>
      </c>
      <c r="O202" s="338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>
        <f ca="1">_xlfn.XLOOKUP(G202&amp;$V$2,BS_CONTROLE[CHAVE],BS_CONTROLE[Quantidade_11],"-")</f>
        <v>1</v>
      </c>
      <c r="W202" s="118">
        <f ca="1">_xlfn.XLOOKUP(G202&amp;$W$2,BS_CONTROLE[CHAVE],BS_CONTROLE[Quantidade_11],"-")</f>
        <v>1</v>
      </c>
      <c r="X202" s="118">
        <f ca="1">_xlfn.XLOOKUP(G202&amp;$X$2,BS_CONTROLE[CHAVE],BS_CONTROLE[Quantidade_11],"-")</f>
        <v>0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338">
        <f>IF(FN_MC!K206="","*",FN_MC!K206)</f>
        <v>126.895</v>
      </c>
      <c r="O203" s="338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str">
        <f ca="1">_xlfn.XLOOKUP(G203&amp;$V$2,BS_CONTROLE[CHAVE],BS_CONTROLE[Quantidade_11],"-")</f>
        <v>-</v>
      </c>
      <c r="W203" s="118">
        <f ca="1">_xlfn.XLOOKUP(G203&amp;$W$2,BS_CONTROLE[CHAVE],BS_CONTROLE[Quantidade_11],"-")</f>
        <v>0</v>
      </c>
      <c r="X203" s="118">
        <f ca="1">_xlfn.XLOOKUP(G203&amp;$X$2,BS_CONTROLE[CHAVE],BS_CONTROLE[Quantidade_11],"-")</f>
        <v>1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338">
        <f>IF(FN_MC!K207="","*",FN_MC!K207)</f>
        <v>302</v>
      </c>
      <c r="O204" s="338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>
        <f ca="1">_xlfn.XLOOKUP(G204&amp;$V$2,BS_CONTROLE[CHAVE],BS_CONTROLE[Quantidade_11],"-")</f>
        <v>800</v>
      </c>
      <c r="W204" s="118">
        <f ca="1">_xlfn.XLOOKUP(G204&amp;$W$2,BS_CONTROLE[CHAVE],BS_CONTROLE[Quantidade_11],"-")</f>
        <v>290</v>
      </c>
      <c r="X204" s="118">
        <f ca="1">_xlfn.XLOOKUP(G204&amp;$X$2,BS_CONTROLE[CHAVE],BS_CONTROLE[Quantidade_11],"-")</f>
        <v>0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338">
        <f>IF(FN_MC!K208="","*",FN_MC!K208)</f>
        <v>2097</v>
      </c>
      <c r="O205" s="338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str">
        <f ca="1">_xlfn.XLOOKUP(G205&amp;$V$2,BS_CONTROLE[CHAVE],BS_CONTROLE[Quantidade_11],"-")</f>
        <v>-</v>
      </c>
      <c r="W205" s="118">
        <f ca="1">_xlfn.XLOOKUP(G205&amp;$W$2,BS_CONTROLE[CHAVE],BS_CONTROLE[Quantidade_11],"-")</f>
        <v>2</v>
      </c>
      <c r="X205" s="118">
        <f ca="1">_xlfn.XLOOKUP(G205&amp;$X$2,BS_CONTROLE[CHAVE],BS_CONTROLE[Quantidade_11],"-")</f>
        <v>2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338">
        <f>IF(FN_MC!K209="","*",FN_MC!K209)</f>
        <v>752</v>
      </c>
      <c r="O206" s="338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str">
        <f ca="1">_xlfn.XLOOKUP(G206&amp;$V$2,BS_CONTROLE[CHAVE],BS_CONTROLE[Quantidade_11],"-")</f>
        <v>-</v>
      </c>
      <c r="W206" s="118" t="str">
        <f ca="1">_xlfn.XLOOKUP(G206&amp;$W$2,BS_CONTROLE[CHAVE],BS_CONTROLE[Quantidade_11],"-")</f>
        <v>-</v>
      </c>
      <c r="X206" s="118">
        <f ca="1">_xlfn.XLOOKUP(G206&amp;$X$2,BS_CONTROLE[CHAVE],BS_CONTROLE[Quantidade_11],"-")</f>
        <v>1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338">
        <f>IF(FN_MC!K210="","*",FN_MC!K210)</f>
        <v>565</v>
      </c>
      <c r="O207" s="338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>
        <f ca="1">_xlfn.XLOOKUP(G207&amp;$V$2,BS_CONTROLE[CHAVE],BS_CONTROLE[Quantidade_11],"-")</f>
        <v>0</v>
      </c>
      <c r="W207" s="118">
        <f ca="1">_xlfn.XLOOKUP(G207&amp;$W$2,BS_CONTROLE[CHAVE],BS_CONTROLE[Quantidade_11],"-")</f>
        <v>58010</v>
      </c>
      <c r="X207" s="118">
        <f ca="1">_xlfn.XLOOKUP(G207&amp;$X$2,BS_CONTROLE[CHAVE],BS_CONTROLE[Quantidade_11],"-")</f>
        <v>45750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338">
        <f>IF(FN_MC!K211="","*",FN_MC!K211)</f>
        <v>500</v>
      </c>
      <c r="O208" s="338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str">
        <f ca="1">_xlfn.XLOOKUP(G208&amp;$V$2,BS_CONTROLE[CHAVE],BS_CONTROLE[Quantidade_11],"-")</f>
        <v>-</v>
      </c>
      <c r="W208" s="118" t="str">
        <f ca="1">_xlfn.XLOOKUP(G208&amp;$W$2,BS_CONTROLE[CHAVE],BS_CONTROLE[Quantidade_11],"-")</f>
        <v>-</v>
      </c>
      <c r="X208" s="118" t="str">
        <f ca="1">_xlfn.XLOOKUP(G208&amp;$X$2,BS_CONTROLE[CHAVE],BS_CONTROLE[Quantidade_11],"-")</f>
        <v>-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338">
        <f>IF(FN_MC!K212="","*",FN_MC!K212)</f>
        <v>202</v>
      </c>
      <c r="O209" s="338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>
        <f ca="1">_xlfn.XLOOKUP(G209&amp;$V$2,BS_CONTROLE[CHAVE],BS_CONTROLE[Quantidade_11],"-")</f>
        <v>1</v>
      </c>
      <c r="W209" s="118">
        <f ca="1">_xlfn.XLOOKUP(G209&amp;$W$2,BS_CONTROLE[CHAVE],BS_CONTROLE[Quantidade_11],"-")</f>
        <v>1</v>
      </c>
      <c r="X209" s="118">
        <f ca="1">_xlfn.XLOOKUP(G209&amp;$X$2,BS_CONTROLE[CHAVE],BS_CONTROLE[Quantidade_11],"-")</f>
        <v>0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338">
        <f>IF(FN_MC!K213="","*",FN_MC!K213)</f>
        <v>303</v>
      </c>
      <c r="O210" s="338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>
        <f ca="1">_xlfn.XLOOKUP(G210&amp;$V$2,BS_CONTROLE[CHAVE],BS_CONTROLE[Quantidade_11],"-")</f>
        <v>800</v>
      </c>
      <c r="W210" s="118">
        <f ca="1">_xlfn.XLOOKUP(G210&amp;$W$2,BS_CONTROLE[CHAVE],BS_CONTROLE[Quantidade_11],"-")</f>
        <v>290</v>
      </c>
      <c r="X210" s="118">
        <f ca="1">_xlfn.XLOOKUP(G210&amp;$X$2,BS_CONTROLE[CHAVE],BS_CONTROLE[Quantidade_11],"-")</f>
        <v>0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338" t="str">
        <f>IF(FN_MC!K214="","*",FN_MC!K214)</f>
        <v>*</v>
      </c>
      <c r="O211" s="338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str">
        <f ca="1">_xlfn.XLOOKUP(G211&amp;$V$2,BS_CONTROLE[CHAVE],BS_CONTROLE[Quantidade_11],"-")</f>
        <v>-</v>
      </c>
      <c r="W211" s="118" t="str">
        <f ca="1">_xlfn.XLOOKUP(G211&amp;$W$2,BS_CONTROLE[CHAVE],BS_CONTROLE[Quantidade_11],"-")</f>
        <v>-</v>
      </c>
      <c r="X211" s="118" t="str">
        <f ca="1">_xlfn.XLOOKUP(G211&amp;$X$2,BS_CONTROLE[CHAVE],BS_CONTROLE[Quantidade_11],"-")</f>
        <v>-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338" t="str">
        <f>IF(FN_MC!K215="","*",FN_MC!K215)</f>
        <v>*</v>
      </c>
      <c r="O212" s="338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str">
        <f ca="1">_xlfn.XLOOKUP(G212&amp;$V$2,BS_CONTROLE[CHAVE],BS_CONTROLE[Quantidade_11],"-")</f>
        <v>-</v>
      </c>
      <c r="W212" s="118" t="str">
        <f ca="1">_xlfn.XLOOKUP(G212&amp;$W$2,BS_CONTROLE[CHAVE],BS_CONTROLE[Quantidade_11],"-")</f>
        <v>-</v>
      </c>
      <c r="X212" s="118" t="str">
        <f ca="1">_xlfn.XLOOKUP(G212&amp;$X$2,BS_CONTROLE[CHAVE],BS_CONTROLE[Quantidade_11],"-")</f>
        <v>-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338">
        <f>IF(FN_MC!K216="","*",FN_MC!K216)</f>
        <v>529.1</v>
      </c>
      <c r="O213" s="338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str">
        <f ca="1">_xlfn.XLOOKUP(G213&amp;$V$2,BS_CONTROLE[CHAVE],BS_CONTROLE[Quantidade_11],"-")</f>
        <v>-</v>
      </c>
      <c r="W213" s="118" t="str">
        <f ca="1">_xlfn.XLOOKUP(G213&amp;$W$2,BS_CONTROLE[CHAVE],BS_CONTROLE[Quantidade_11],"-")</f>
        <v>-</v>
      </c>
      <c r="X213" s="118" t="str">
        <f ca="1">_xlfn.XLOOKUP(G213&amp;$X$2,BS_CONTROLE[CHAVE],BS_CONTROLE[Quantidade_11],"-")</f>
        <v>-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338">
        <f>IF(FN_MC!K217="","*",FN_MC!K217)</f>
        <v>565</v>
      </c>
      <c r="O214" s="338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>
        <f ca="1">_xlfn.XLOOKUP(G214&amp;$V$2,BS_CONTROLE[CHAVE],BS_CONTROLE[Quantidade_11],"-")</f>
        <v>0</v>
      </c>
      <c r="W214" s="118">
        <f ca="1">_xlfn.XLOOKUP(G214&amp;$W$2,BS_CONTROLE[CHAVE],BS_CONTROLE[Quantidade_11],"-")</f>
        <v>58010</v>
      </c>
      <c r="X214" s="118">
        <f ca="1">_xlfn.XLOOKUP(G214&amp;$X$2,BS_CONTROLE[CHAVE],BS_CONTROLE[Quantidade_11],"-")</f>
        <v>45750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338">
        <f>IF(FN_MC!K218="","*",FN_MC!K218)</f>
        <v>502</v>
      </c>
      <c r="O215" s="338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str">
        <f ca="1">_xlfn.XLOOKUP(G215&amp;$V$2,BS_CONTROLE[CHAVE],BS_CONTROLE[Quantidade_11],"-")</f>
        <v>-</v>
      </c>
      <c r="W215" s="118" t="str">
        <f ca="1">_xlfn.XLOOKUP(G215&amp;$W$2,BS_CONTROLE[CHAVE],BS_CONTROLE[Quantidade_11],"-")</f>
        <v>-</v>
      </c>
      <c r="X215" s="118">
        <f ca="1">_xlfn.XLOOKUP(G215&amp;$X$2,BS_CONTROLE[CHAVE],BS_CONTROLE[Quantidade_11],"-")</f>
        <v>1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338" t="str">
        <f>IF(FN_MC!K219="","*",FN_MC!K219)</f>
        <v>*</v>
      </c>
      <c r="O216" s="338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str">
        <f ca="1">_xlfn.XLOOKUP(G216&amp;$V$2,BS_CONTROLE[CHAVE],BS_CONTROLE[Quantidade_11],"-")</f>
        <v>-</v>
      </c>
      <c r="W216" s="118" t="str">
        <f ca="1">_xlfn.XLOOKUP(G216&amp;$W$2,BS_CONTROLE[CHAVE],BS_CONTROLE[Quantidade_11],"-")</f>
        <v>-</v>
      </c>
      <c r="X216" s="118" t="str">
        <f ca="1">_xlfn.XLOOKUP(G216&amp;$X$2,BS_CONTROLE[CHAVE],BS_CONTROLE[Quantidade_11],"-")</f>
        <v>-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338">
        <f>IF(FN_MC!K220="","*",FN_MC!K220)</f>
        <v>414</v>
      </c>
      <c r="O217" s="338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str">
        <f ca="1">_xlfn.XLOOKUP(G217&amp;$V$2,BS_CONTROLE[CHAVE],BS_CONTROLE[Quantidade_11],"-")</f>
        <v>-</v>
      </c>
      <c r="W217" s="118" t="str">
        <f ca="1">_xlfn.XLOOKUP(G217&amp;$W$2,BS_CONTROLE[CHAVE],BS_CONTROLE[Quantidade_11],"-")</f>
        <v>-</v>
      </c>
      <c r="X217" s="118">
        <f ca="1">_xlfn.XLOOKUP(G217&amp;$X$2,BS_CONTROLE[CHAVE],BS_CONTROLE[Quantidade_11],"-")</f>
        <v>0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338">
        <f>IF(FN_MC!K221="","*",FN_MC!K221)</f>
        <v>300</v>
      </c>
      <c r="O218" s="338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str">
        <f ca="1">_xlfn.XLOOKUP(G218&amp;$V$2,BS_CONTROLE[CHAVE],BS_CONTROLE[Quantidade_11],"-")</f>
        <v>-</v>
      </c>
      <c r="W218" s="118" t="str">
        <f ca="1">_xlfn.XLOOKUP(G218&amp;$W$2,BS_CONTROLE[CHAVE],BS_CONTROLE[Quantidade_11],"-")</f>
        <v>-</v>
      </c>
      <c r="X218" s="118" t="str">
        <f ca="1">_xlfn.XLOOKUP(G218&amp;$X$2,BS_CONTROLE[CHAVE],BS_CONTROLE[Quantidade_11],"-")</f>
        <v>-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338">
        <f>IF(FN_MC!K222="","*",FN_MC!K222)</f>
        <v>200</v>
      </c>
      <c r="O219" s="338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>
        <f ca="1">_xlfn.XLOOKUP(G219&amp;$V$2,BS_CONTROLE[CHAVE],BS_CONTROLE[Quantidade_11],"-")</f>
        <v>1</v>
      </c>
      <c r="W219" s="118">
        <f ca="1">_xlfn.XLOOKUP(G219&amp;$W$2,BS_CONTROLE[CHAVE],BS_CONTROLE[Quantidade_11],"-")</f>
        <v>1</v>
      </c>
      <c r="X219" s="118">
        <f ca="1">_xlfn.XLOOKUP(G219&amp;$X$2,BS_CONTROLE[CHAVE],BS_CONTROLE[Quantidade_11],"-")</f>
        <v>0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338">
        <f>IF(FN_MC!K223="","*",FN_MC!K223)</f>
        <v>227</v>
      </c>
      <c r="O220" s="338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str">
        <f ca="1">_xlfn.XLOOKUP(G220&amp;$V$2,BS_CONTROLE[CHAVE],BS_CONTROLE[Quantidade_11],"-")</f>
        <v>-</v>
      </c>
      <c r="W220" s="118" t="str">
        <f ca="1">_xlfn.XLOOKUP(G220&amp;$W$2,BS_CONTROLE[CHAVE],BS_CONTROLE[Quantidade_11],"-")</f>
        <v>-</v>
      </c>
      <c r="X220" s="118" t="str">
        <f ca="1">_xlfn.XLOOKUP(G220&amp;$X$2,BS_CONTROLE[CHAVE],BS_CONTROLE[Quantidade_11],"-")</f>
        <v>-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338">
        <f>IF(FN_MC!K224="","*",FN_MC!K224)</f>
        <v>147.44</v>
      </c>
      <c r="O221" s="338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str">
        <f ca="1">_xlfn.XLOOKUP(G221&amp;$V$2,BS_CONTROLE[CHAVE],BS_CONTROLE[Quantidade_11],"-")</f>
        <v>-</v>
      </c>
      <c r="W221" s="118">
        <f ca="1">_xlfn.XLOOKUP(G221&amp;$W$2,BS_CONTROLE[CHAVE],BS_CONTROLE[Quantidade_11],"-")</f>
        <v>0</v>
      </c>
      <c r="X221" s="118">
        <f ca="1">_xlfn.XLOOKUP(G221&amp;$X$2,BS_CONTROLE[CHAVE],BS_CONTROLE[Quantidade_11],"-")</f>
        <v>1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338" t="str">
        <f>IF(FN_MC!K225="","*",FN_MC!K225)</f>
        <v>*</v>
      </c>
      <c r="O222" s="338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str">
        <f ca="1">_xlfn.XLOOKUP(G222&amp;$V$2,BS_CONTROLE[CHAVE],BS_CONTROLE[Quantidade_11],"-")</f>
        <v>-</v>
      </c>
      <c r="W222" s="118" t="str">
        <f ca="1">_xlfn.XLOOKUP(G222&amp;$W$2,BS_CONTROLE[CHAVE],BS_CONTROLE[Quantidade_11],"-")</f>
        <v>-</v>
      </c>
      <c r="X222" s="118" t="str">
        <f ca="1">_xlfn.XLOOKUP(G222&amp;$X$2,BS_CONTROLE[CHAVE],BS_CONTROLE[Quantidade_11],"-")</f>
        <v>-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338">
        <f>IF(FN_MC!K226="","*",FN_MC!K226)</f>
        <v>87.274000000000001</v>
      </c>
      <c r="O223" s="338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str">
        <f ca="1">_xlfn.XLOOKUP(G223&amp;$V$2,BS_CONTROLE[CHAVE],BS_CONTROLE[Quantidade_11],"-")</f>
        <v>-</v>
      </c>
      <c r="W223" s="118" t="str">
        <f ca="1">_xlfn.XLOOKUP(G223&amp;$W$2,BS_CONTROLE[CHAVE],BS_CONTROLE[Quantidade_11],"-")</f>
        <v>-</v>
      </c>
      <c r="X223" s="118" t="str">
        <f ca="1">_xlfn.XLOOKUP(G223&amp;$X$2,BS_CONTROLE[CHAVE],BS_CONTROLE[Quantidade_11],"-")</f>
        <v>-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338" t="str">
        <f>IF(FN_MC!K227="","*",FN_MC!K227)</f>
        <v>*</v>
      </c>
      <c r="O224" s="338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str">
        <f ca="1">_xlfn.XLOOKUP(G224&amp;$V$2,BS_CONTROLE[CHAVE],BS_CONTROLE[Quantidade_11],"-")</f>
        <v>-</v>
      </c>
      <c r="W224" s="118" t="str">
        <f ca="1">_xlfn.XLOOKUP(G224&amp;$W$2,BS_CONTROLE[CHAVE],BS_CONTROLE[Quantidade_11],"-")</f>
        <v>-</v>
      </c>
      <c r="X224" s="118" t="str">
        <f ca="1">_xlfn.XLOOKUP(G224&amp;$X$2,BS_CONTROLE[CHAVE],BS_CONTROLE[Quantidade_11],"-")</f>
        <v>-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338" t="str">
        <f>IF(FN_MC!K228="","*",FN_MC!K228)</f>
        <v>*</v>
      </c>
      <c r="O225" s="338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str">
        <f ca="1">_xlfn.XLOOKUP(G225&amp;$V$2,BS_CONTROLE[CHAVE],BS_CONTROLE[Quantidade_11],"-")</f>
        <v>-</v>
      </c>
      <c r="W225" s="118" t="str">
        <f ca="1">_xlfn.XLOOKUP(G225&amp;$W$2,BS_CONTROLE[CHAVE],BS_CONTROLE[Quantidade_11],"-")</f>
        <v>-</v>
      </c>
      <c r="X225" s="118" t="str">
        <f ca="1">_xlfn.XLOOKUP(G225&amp;$X$2,BS_CONTROLE[CHAVE],BS_CONTROLE[Quantidade_11],"-")</f>
        <v>-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338">
        <f>IF(FN_MC!K229="","*",FN_MC!K229)</f>
        <v>190</v>
      </c>
      <c r="O226" s="338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str">
        <f ca="1">_xlfn.XLOOKUP(G226&amp;$V$2,BS_CONTROLE[CHAVE],BS_CONTROLE[Quantidade_11],"-")</f>
        <v>-</v>
      </c>
      <c r="W226" s="118" t="str">
        <f ca="1">_xlfn.XLOOKUP(G226&amp;$W$2,BS_CONTROLE[CHAVE],BS_CONTROLE[Quantidade_11],"-")</f>
        <v>-</v>
      </c>
      <c r="X226" s="118" t="str">
        <f ca="1">_xlfn.XLOOKUP(G226&amp;$X$2,BS_CONTROLE[CHAVE],BS_CONTROLE[Quantidade_11],"-")</f>
        <v>-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338">
        <f>IF(FN_MC!K230="","*",FN_MC!K230)</f>
        <v>303</v>
      </c>
      <c r="O227" s="338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>
        <f ca="1">_xlfn.XLOOKUP(G227&amp;$V$2,BS_CONTROLE[CHAVE],BS_CONTROLE[Quantidade_11],"-")</f>
        <v>800</v>
      </c>
      <c r="W227" s="118">
        <f ca="1">_xlfn.XLOOKUP(G227&amp;$W$2,BS_CONTROLE[CHAVE],BS_CONTROLE[Quantidade_11],"-")</f>
        <v>290</v>
      </c>
      <c r="X227" s="118">
        <f ca="1">_xlfn.XLOOKUP(G227&amp;$X$2,BS_CONTROLE[CHAVE],BS_CONTROLE[Quantidade_11],"-")</f>
        <v>0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338">
        <f>IF(FN_MC!K231="","*",FN_MC!K231)</f>
        <v>1849</v>
      </c>
      <c r="O228" s="338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str">
        <f ca="1">_xlfn.XLOOKUP(G228&amp;$V$2,BS_CONTROLE[CHAVE],BS_CONTROLE[Quantidade_11],"-")</f>
        <v>-</v>
      </c>
      <c r="W228" s="118" t="str">
        <f ca="1">_xlfn.XLOOKUP(G228&amp;$W$2,BS_CONTROLE[CHAVE],BS_CONTROLE[Quantidade_11],"-")</f>
        <v>-</v>
      </c>
      <c r="X228" s="118">
        <f ca="1">_xlfn.XLOOKUP(G228&amp;$X$2,BS_CONTROLE[CHAVE],BS_CONTROLE[Quantidade_11],"-")</f>
        <v>1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338">
        <f>IF(FN_MC!K232="","*",FN_MC!K232)</f>
        <v>2146</v>
      </c>
      <c r="O229" s="338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str">
        <f ca="1">_xlfn.XLOOKUP(G229&amp;$V$2,BS_CONTROLE[CHAVE],BS_CONTROLE[Quantidade_11],"-")</f>
        <v>-</v>
      </c>
      <c r="W229" s="118">
        <f ca="1">_xlfn.XLOOKUP(G229&amp;$W$2,BS_CONTROLE[CHAVE],BS_CONTROLE[Quantidade_11],"-")</f>
        <v>2</v>
      </c>
      <c r="X229" s="118">
        <f ca="1">_xlfn.XLOOKUP(G229&amp;$X$2,BS_CONTROLE[CHAVE],BS_CONTROLE[Quantidade_11],"-")</f>
        <v>2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338">
        <f>IF(FN_MC!K233="","*",FN_MC!K233)</f>
        <v>2096</v>
      </c>
      <c r="O230" s="338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str">
        <f ca="1">_xlfn.XLOOKUP(G230&amp;$V$2,BS_CONTROLE[CHAVE],BS_CONTROLE[Quantidade_11],"-")</f>
        <v>-</v>
      </c>
      <c r="W230" s="118">
        <f ca="1">_xlfn.XLOOKUP(G230&amp;$W$2,BS_CONTROLE[CHAVE],BS_CONTROLE[Quantidade_11],"-")</f>
        <v>1</v>
      </c>
      <c r="X230" s="118">
        <f ca="1">_xlfn.XLOOKUP(G230&amp;$X$2,BS_CONTROLE[CHAVE],BS_CONTROLE[Quantidade_11],"-")</f>
        <v>1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338" t="str">
        <f>IF(FN_MC!K234="","*",FN_MC!K234)</f>
        <v>*</v>
      </c>
      <c r="O231" s="338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str">
        <f ca="1">_xlfn.XLOOKUP(G231&amp;$V$2,BS_CONTROLE[CHAVE],BS_CONTROLE[Quantidade_11],"-")</f>
        <v>-</v>
      </c>
      <c r="W231" s="118" t="str">
        <f ca="1">_xlfn.XLOOKUP(G231&amp;$W$2,BS_CONTROLE[CHAVE],BS_CONTROLE[Quantidade_11],"-")</f>
        <v>-</v>
      </c>
      <c r="X231" s="118" t="str">
        <f ca="1">_xlfn.XLOOKUP(G231&amp;$X$2,BS_CONTROLE[CHAVE],BS_CONTROLE[Quantidade_11],"-")</f>
        <v>-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338">
        <f>IF(FN_MC!K235="","*",FN_MC!K235)</f>
        <v>752</v>
      </c>
      <c r="O232" s="338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str">
        <f ca="1">_xlfn.XLOOKUP(G232&amp;$V$2,BS_CONTROLE[CHAVE],BS_CONTROLE[Quantidade_11],"-")</f>
        <v>-</v>
      </c>
      <c r="W232" s="118" t="str">
        <f ca="1">_xlfn.XLOOKUP(G232&amp;$W$2,BS_CONTROLE[CHAVE],BS_CONTROLE[Quantidade_11],"-")</f>
        <v>-</v>
      </c>
      <c r="X232" s="118">
        <f ca="1">_xlfn.XLOOKUP(G232&amp;$X$2,BS_CONTROLE[CHAVE],BS_CONTROLE[Quantidade_11],"-")</f>
        <v>1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338">
        <f>IF(FN_MC!K236="","*",FN_MC!K236)</f>
        <v>721</v>
      </c>
      <c r="O233" s="338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>
        <f ca="1">_xlfn.XLOOKUP(G233&amp;$V$2,BS_CONTROLE[CHAVE],BS_CONTROLE[Quantidade_11],"-")</f>
        <v>0</v>
      </c>
      <c r="W233" s="118">
        <f ca="1">_xlfn.XLOOKUP(G233&amp;$W$2,BS_CONTROLE[CHAVE],BS_CONTROLE[Quantidade_11],"-")</f>
        <v>58010</v>
      </c>
      <c r="X233" s="118">
        <f ca="1">_xlfn.XLOOKUP(G233&amp;$X$2,BS_CONTROLE[CHAVE],BS_CONTROLE[Quantidade_11],"-")</f>
        <v>45750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338">
        <f>IF(FN_MC!K237="","*",FN_MC!K237)</f>
        <v>617</v>
      </c>
      <c r="O234" s="338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str">
        <f ca="1">_xlfn.XLOOKUP(G234&amp;$V$2,BS_CONTROLE[CHAVE],BS_CONTROLE[Quantidade_11],"-")</f>
        <v>-</v>
      </c>
      <c r="W234" s="118" t="str">
        <f ca="1">_xlfn.XLOOKUP(G234&amp;$W$2,BS_CONTROLE[CHAVE],BS_CONTROLE[Quantidade_11],"-")</f>
        <v>-</v>
      </c>
      <c r="X234" s="118">
        <f ca="1">_xlfn.XLOOKUP(G234&amp;$X$2,BS_CONTROLE[CHAVE],BS_CONTROLE[Quantidade_11],"-")</f>
        <v>0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338">
        <f>IF(FN_MC!K238="","*",FN_MC!K238)</f>
        <v>529.1</v>
      </c>
      <c r="O235" s="338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str">
        <f ca="1">_xlfn.XLOOKUP(G235&amp;$V$2,BS_CONTROLE[CHAVE],BS_CONTROLE[Quantidade_11],"-")</f>
        <v>-</v>
      </c>
      <c r="W235" s="118" t="str">
        <f ca="1">_xlfn.XLOOKUP(G235&amp;$W$2,BS_CONTROLE[CHAVE],BS_CONTROLE[Quantidade_11],"-")</f>
        <v>-</v>
      </c>
      <c r="X235" s="118" t="str">
        <f ca="1">_xlfn.XLOOKUP(G235&amp;$X$2,BS_CONTROLE[CHAVE],BS_CONTROLE[Quantidade_11],"-")</f>
        <v>-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338">
        <f>IF(FN_MC!K239="","*",FN_MC!K239)</f>
        <v>403.13</v>
      </c>
      <c r="O236" s="338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str">
        <f ca="1">_xlfn.XLOOKUP(G236&amp;$V$2,BS_CONTROLE[CHAVE],BS_CONTROLE[Quantidade_11],"-")</f>
        <v>-</v>
      </c>
      <c r="W236" s="118" t="str">
        <f ca="1">_xlfn.XLOOKUP(G236&amp;$W$2,BS_CONTROLE[CHAVE],BS_CONTROLE[Quantidade_11],"-")</f>
        <v>-</v>
      </c>
      <c r="X236" s="118" t="str">
        <f ca="1">_xlfn.XLOOKUP(G236&amp;$X$2,BS_CONTROLE[CHAVE],BS_CONTROLE[Quantidade_11],"-")</f>
        <v>-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338">
        <f>IF(FN_MC!K240="","*",FN_MC!K240)</f>
        <v>394</v>
      </c>
      <c r="O237" s="338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>
        <f ca="1">_xlfn.XLOOKUP(G237&amp;$V$2,BS_CONTROLE[CHAVE],BS_CONTROLE[Quantidade_11],"-")</f>
        <v>1414</v>
      </c>
      <c r="W237" s="118">
        <f ca="1">_xlfn.XLOOKUP(G237&amp;$W$2,BS_CONTROLE[CHAVE],BS_CONTROLE[Quantidade_11],"-")</f>
        <v>0</v>
      </c>
      <c r="X237" s="118">
        <f ca="1">_xlfn.XLOOKUP(G237&amp;$X$2,BS_CONTROLE[CHAVE],BS_CONTROLE[Quantidade_11],"-")</f>
        <v>2724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338">
        <f>IF(FN_MC!K241="","*",FN_MC!K241)</f>
        <v>227</v>
      </c>
      <c r="O238" s="338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str">
        <f ca="1">_xlfn.XLOOKUP(G238&amp;$V$2,BS_CONTROLE[CHAVE],BS_CONTROLE[Quantidade_11],"-")</f>
        <v>-</v>
      </c>
      <c r="W238" s="118" t="str">
        <f ca="1">_xlfn.XLOOKUP(G238&amp;$W$2,BS_CONTROLE[CHAVE],BS_CONTROLE[Quantidade_11],"-")</f>
        <v>-</v>
      </c>
      <c r="X238" s="118" t="str">
        <f ca="1">_xlfn.XLOOKUP(G238&amp;$X$2,BS_CONTROLE[CHAVE],BS_CONTROLE[Quantidade_11],"-")</f>
        <v>-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338">
        <f>IF(FN_MC!K242="","*",FN_MC!K242)</f>
        <v>227</v>
      </c>
      <c r="O239" s="338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str">
        <f ca="1">_xlfn.XLOOKUP(G239&amp;$V$2,BS_CONTROLE[CHAVE],BS_CONTROLE[Quantidade_11],"-")</f>
        <v>-</v>
      </c>
      <c r="W239" s="118" t="str">
        <f ca="1">_xlfn.XLOOKUP(G239&amp;$W$2,BS_CONTROLE[CHAVE],BS_CONTROLE[Quantidade_11],"-")</f>
        <v>-</v>
      </c>
      <c r="X239" s="118" t="str">
        <f ca="1">_xlfn.XLOOKUP(G239&amp;$X$2,BS_CONTROLE[CHAVE],BS_CONTROLE[Quantidade_11],"-")</f>
        <v>-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338">
        <f>IF(FN_MC!K243="","*",FN_MC!K243)</f>
        <v>200</v>
      </c>
      <c r="O240" s="338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>
        <f ca="1">_xlfn.XLOOKUP(G240&amp;$V$2,BS_CONTROLE[CHAVE],BS_CONTROLE[Quantidade_11],"-")</f>
        <v>1</v>
      </c>
      <c r="W240" s="118">
        <f ca="1">_xlfn.XLOOKUP(G240&amp;$W$2,BS_CONTROLE[CHAVE],BS_CONTROLE[Quantidade_11],"-")</f>
        <v>1</v>
      </c>
      <c r="X240" s="118">
        <f ca="1">_xlfn.XLOOKUP(G240&amp;$X$2,BS_CONTROLE[CHAVE],BS_CONTROLE[Quantidade_11],"-")</f>
        <v>0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338">
        <f>IF(FN_MC!K244="","*",FN_MC!K244)</f>
        <v>147.4</v>
      </c>
      <c r="O241" s="338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str">
        <f ca="1">_xlfn.XLOOKUP(G241&amp;$V$2,BS_CONTROLE[CHAVE],BS_CONTROLE[Quantidade_11],"-")</f>
        <v>-</v>
      </c>
      <c r="W241" s="118">
        <f ca="1">_xlfn.XLOOKUP(G241&amp;$W$2,BS_CONTROLE[CHAVE],BS_CONTROLE[Quantidade_11],"-")</f>
        <v>0</v>
      </c>
      <c r="X241" s="118">
        <f ca="1">_xlfn.XLOOKUP(G241&amp;$X$2,BS_CONTROLE[CHAVE],BS_CONTROLE[Quantidade_11],"-")</f>
        <v>1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338">
        <f>IF(FN_MC!K245="","*",FN_MC!K245)</f>
        <v>87.274000000000001</v>
      </c>
      <c r="O242" s="338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str">
        <f ca="1">_xlfn.XLOOKUP(G242&amp;$V$2,BS_CONTROLE[CHAVE],BS_CONTROLE[Quantidade_11],"-")</f>
        <v>-</v>
      </c>
      <c r="W242" s="118" t="str">
        <f ca="1">_xlfn.XLOOKUP(G242&amp;$W$2,BS_CONTROLE[CHAVE],BS_CONTROLE[Quantidade_11],"-")</f>
        <v>-</v>
      </c>
      <c r="X242" s="118" t="str">
        <f ca="1">_xlfn.XLOOKUP(G242&amp;$X$2,BS_CONTROLE[CHAVE],BS_CONTROLE[Quantidade_11],"-")</f>
        <v>-</v>
      </c>
    </row>
    <row r="243" spans="1:24" s="119" customFormat="1" hidden="1">
      <c r="A243" s="115" t="str">
        <f>IF(FN_MC!Y246="","*",FN_MC!Y246)</f>
        <v>SIM</v>
      </c>
      <c r="B243" s="115" t="str">
        <f>IF(FN_MC!X246="","*",FN_MC!X246)</f>
        <v>Contrato</v>
      </c>
      <c r="C243" s="115" t="str">
        <f>IF(FN_MC!Z246="","*",FN_MC!Z246)</f>
        <v>P0</v>
      </c>
      <c r="D243" s="116" t="str">
        <f>IF(FN_MC!S246="","*",FN_MC!S246)</f>
        <v>FERRONORTE</v>
      </c>
      <c r="E243" s="116" t="str">
        <f>IF(FN_MC!T246="","*",FN_MC!T246)</f>
        <v>TMI-TCS</v>
      </c>
      <c r="F243" s="116">
        <f>IF(FN_MC!B246="","*",FN_MC!B246)</f>
        <v>45951</v>
      </c>
      <c r="G243" s="116" t="str">
        <f>IF(FN_MC!D246="","*",FN_MC!D246)</f>
        <v>W50</v>
      </c>
      <c r="H243" s="116" t="str">
        <f>IF(FN_MC!F246="","*",FN_MC!F246)</f>
        <v>DOL - PEDRA - DESCARGA</v>
      </c>
      <c r="I243" s="116" t="str">
        <f>IF(FN_MC!H246="","*",FN_MC!H246)</f>
        <v>TIN2</v>
      </c>
      <c r="J243" s="116" t="str">
        <f>IF(FN_MC!I246="","*",FN_MC!I246)</f>
        <v>TIN2</v>
      </c>
      <c r="K243" s="116" t="str">
        <f>IF(FN_MC!M246="","*",FN_MC!M246)</f>
        <v>TSP</v>
      </c>
      <c r="L243" s="116" t="str">
        <f>IF(FN_MC!N246="","*",FN_MC!N246)</f>
        <v>TSP1</v>
      </c>
      <c r="M243" s="117">
        <f>IF(FN_MC!J246="","*",FN_MC!J246)</f>
        <v>74</v>
      </c>
      <c r="N243" s="338">
        <f>IF(FN_MC!K246="","*",FN_MC!K246)</f>
        <v>86</v>
      </c>
      <c r="O243" s="338" t="str">
        <f>IF(FN_MC!L246="","*",FN_MC!L246)</f>
        <v>-</v>
      </c>
      <c r="P243" s="117"/>
      <c r="Q243" s="134" t="str">
        <f>IF(FN_MC!O246="","*",FN_MC!O246)</f>
        <v>-</v>
      </c>
      <c r="R243" s="134">
        <f>IF(FN_MC!P246="","*",FN_MC!P246)</f>
        <v>1.3888888888888888E-2</v>
      </c>
      <c r="S243" s="116" t="str">
        <f>IF(FN_MC!Q246="","*",CONCATENATE(FN_MC!Q246," ",FN_MC!R246))</f>
        <v>1 VAGÕES</v>
      </c>
      <c r="T243" s="116" t="str">
        <f>IF(FN_MC!V246="","*",FN_MC!V246)</f>
        <v>Herbert</v>
      </c>
      <c r="U243" s="116" t="str">
        <f>IF(FN_MC!W246="","*",FN_MC!W246)</f>
        <v>Descarga de pedra  11vgs entre TSP-TQI 1:30  2 VGS TLG-TAP 20 min 4 vgs TAP TRP</v>
      </c>
      <c r="V243" s="118" t="str">
        <f ca="1">_xlfn.XLOOKUP(G243&amp;$V$2,BS_CONTROLE[CHAVE],BS_CONTROLE[Quantidade_11],"-")</f>
        <v>-</v>
      </c>
      <c r="W243" s="118" t="str">
        <f ca="1">_xlfn.XLOOKUP(G243&amp;$W$2,BS_CONTROLE[CHAVE],BS_CONTROLE[Quantidade_11],"-")</f>
        <v>-</v>
      </c>
      <c r="X243" s="118" t="str">
        <f ca="1">_xlfn.XLOOKUP(G243&amp;$X$2,BS_CONTROLE[CHAVE],BS_CONTROLE[Quantidade_11],"-")</f>
        <v>-</v>
      </c>
    </row>
    <row r="244" spans="1:24" s="119" customFormat="1" hidden="1">
      <c r="A244" s="115" t="str">
        <f>IF(FN_MC!Y247="","*",FN_MC!Y247)</f>
        <v>SIM</v>
      </c>
      <c r="B244" s="115" t="str">
        <f>IF(FN_MC!X247="","*",FN_MC!X247)</f>
        <v>Contrato</v>
      </c>
      <c r="C244" s="115" t="str">
        <f>IF(FN_MC!Z247="","*",FN_MC!Z247)</f>
        <v>P0</v>
      </c>
      <c r="D244" s="116" t="str">
        <f>IF(FN_MC!S247="","*",FN_MC!S247)</f>
        <v>FERRONORTE</v>
      </c>
      <c r="E244" s="116" t="str">
        <f>IF(FN_MC!T247="","*",FN_MC!T247)</f>
        <v>TMI-TCS</v>
      </c>
      <c r="F244" s="116">
        <f>IF(FN_MC!B247="","*",FN_MC!B247)</f>
        <v>45951</v>
      </c>
      <c r="G244" s="116" t="str">
        <f>IF(FN_MC!D247="","*",FN_MC!D247)</f>
        <v>W50</v>
      </c>
      <c r="H244" s="116" t="str">
        <f>IF(FN_MC!F247="","*",FN_MC!F247)</f>
        <v>DOL - PEDRA - DESCARGA</v>
      </c>
      <c r="I244" s="116" t="str">
        <f>IF(FN_MC!H247="","*",FN_MC!H247)</f>
        <v>TIN2</v>
      </c>
      <c r="J244" s="116" t="str">
        <f>IF(FN_MC!I247="","*",FN_MC!I247)</f>
        <v>TIN2</v>
      </c>
      <c r="K244" s="116" t="str">
        <f>IF(FN_MC!M247="","*",FN_MC!M247)</f>
        <v>TQI-TSP</v>
      </c>
      <c r="L244" s="116" t="str">
        <f>IF(FN_MC!N247="","*",FN_MC!N247)</f>
        <v>K73TSP</v>
      </c>
      <c r="M244" s="117">
        <f>IF(FN_MC!J247="","*",FN_MC!J247)</f>
        <v>74</v>
      </c>
      <c r="N244" s="338">
        <f>IF(FN_MC!K247="","*",FN_MC!K247)</f>
        <v>81.400000000000006</v>
      </c>
      <c r="O244" s="338" t="str">
        <f>IF(FN_MC!L247="","*",FN_MC!L247)</f>
        <v>*</v>
      </c>
      <c r="P244" s="117"/>
      <c r="Q244" s="134" t="str">
        <f>IF(FN_MC!O247="","*",FN_MC!O247)</f>
        <v>-</v>
      </c>
      <c r="R244" s="134">
        <f>IF(FN_MC!P247="","*",FN_MC!P247)</f>
        <v>2.0833333333333332E-2</v>
      </c>
      <c r="S244" s="116" t="str">
        <f>IF(FN_MC!Q247="","*",CONCATENATE(FN_MC!Q247," ",FN_MC!R247))</f>
        <v>2 VAGÕES</v>
      </c>
      <c r="T244" s="116" t="str">
        <f>IF(FN_MC!V247="","*",FN_MC!V247)</f>
        <v>Herbert</v>
      </c>
      <c r="U244" s="116" t="str">
        <f>IF(FN_MC!W247="","*",FN_MC!W247)</f>
        <v>Descarga de pedra  11vgs entre TSP-TQI 1:30  2 VGS TLG-TAP 20 min 4 vgs TAP TRP</v>
      </c>
      <c r="V244" s="118" t="str">
        <f ca="1">_xlfn.XLOOKUP(G244&amp;$V$2,BS_CONTROLE[CHAVE],BS_CONTROLE[Quantidade_11],"-")</f>
        <v>-</v>
      </c>
      <c r="W244" s="118" t="str">
        <f ca="1">_xlfn.XLOOKUP(G244&amp;$W$2,BS_CONTROLE[CHAVE],BS_CONTROLE[Quantidade_11],"-")</f>
        <v>-</v>
      </c>
      <c r="X244" s="118" t="str">
        <f ca="1">_xlfn.XLOOKUP(G244&amp;$X$2,BS_CONTROLE[CHAVE],BS_CONTROLE[Quantidade_11],"-")</f>
        <v>-</v>
      </c>
    </row>
    <row r="245" spans="1:24" s="119" customFormat="1" hidden="1">
      <c r="A245" s="115" t="str">
        <f>IF(FN_MC!Y248="","*",FN_MC!Y248)</f>
        <v>SIM</v>
      </c>
      <c r="B245" s="115" t="str">
        <f>IF(FN_MC!X248="","*",FN_MC!X248)</f>
        <v>Contrato</v>
      </c>
      <c r="C245" s="115" t="str">
        <f>IF(FN_MC!Z248="","*",FN_MC!Z248)</f>
        <v>P0</v>
      </c>
      <c r="D245" s="116" t="str">
        <f>IF(FN_MC!S248="","*",FN_MC!S248)</f>
        <v>FERRONORTE</v>
      </c>
      <c r="E245" s="116" t="str">
        <f>IF(FN_MC!T248="","*",FN_MC!T248)</f>
        <v>TMI-TCS</v>
      </c>
      <c r="F245" s="116">
        <f>IF(FN_MC!B248="","*",FN_MC!B248)</f>
        <v>45951</v>
      </c>
      <c r="G245" s="116" t="str">
        <f>IF(FN_MC!D248="","*",FN_MC!D248)</f>
        <v>W50</v>
      </c>
      <c r="H245" s="116" t="str">
        <f>IF(FN_MC!F248="","*",FN_MC!F248)</f>
        <v>DOL - PEDRA - DESCARGA</v>
      </c>
      <c r="I245" s="116" t="str">
        <f>IF(FN_MC!H248="","*",FN_MC!H248)</f>
        <v>TIN2</v>
      </c>
      <c r="J245" s="116" t="str">
        <f>IF(FN_MC!I248="","*",FN_MC!I248)</f>
        <v>TIN2</v>
      </c>
      <c r="K245" s="116" t="str">
        <f>IF(FN_MC!M248="","*",FN_MC!M248)</f>
        <v>TQI-TSP</v>
      </c>
      <c r="L245" s="116" t="str">
        <f>IF(FN_MC!N248="","*",FN_MC!N248)</f>
        <v>K73TSP</v>
      </c>
      <c r="M245" s="117">
        <f>IF(FN_MC!J248="","*",FN_MC!J248)</f>
        <v>74</v>
      </c>
      <c r="N245" s="338">
        <f>IF(FN_MC!K248="","*",FN_MC!K248)</f>
        <v>74.2</v>
      </c>
      <c r="O245" s="338">
        <f>IF(FN_MC!L248="","*",FN_MC!L248)</f>
        <v>73.599999999999994</v>
      </c>
      <c r="P245" s="117"/>
      <c r="Q245" s="134" t="str">
        <f>IF(FN_MC!O248="","*",FN_MC!O248)</f>
        <v>-</v>
      </c>
      <c r="R245" s="134">
        <f>IF(FN_MC!P248="","*",FN_MC!P248)</f>
        <v>2.0833333333333332E-2</v>
      </c>
      <c r="S245" s="116" t="str">
        <f>IF(FN_MC!Q248="","*",CONCATENATE(FN_MC!Q248," ",FN_MC!R248))</f>
        <v>2 VAGÕES</v>
      </c>
      <c r="T245" s="116" t="str">
        <f>IF(FN_MC!V248="","*",FN_MC!V248)</f>
        <v>Herbert</v>
      </c>
      <c r="U245" s="116" t="str">
        <f>IF(FN_MC!W248="","*",FN_MC!W248)</f>
        <v>Descarga de pedra  11vgs entre TSP-TQI 1:30  2 VGS TLG-TAP 20 min 4 vgs TAP TRP</v>
      </c>
      <c r="V245" s="118" t="str">
        <f ca="1">_xlfn.XLOOKUP(G245&amp;$V$2,BS_CONTROLE[CHAVE],BS_CONTROLE[Quantidade_11],"-")</f>
        <v>-</v>
      </c>
      <c r="W245" s="118" t="str">
        <f ca="1">_xlfn.XLOOKUP(G245&amp;$W$2,BS_CONTROLE[CHAVE],BS_CONTROLE[Quantidade_11],"-")</f>
        <v>-</v>
      </c>
      <c r="X245" s="118" t="str">
        <f ca="1">_xlfn.XLOOKUP(G245&amp;$X$2,BS_CONTROLE[CHAVE],BS_CONTROLE[Quantidade_11],"-")</f>
        <v>-</v>
      </c>
    </row>
    <row r="246" spans="1:24" s="119" customFormat="1" hidden="1">
      <c r="A246" s="115" t="str">
        <f>IF(FN_MC!Y249="","*",FN_MC!Y249)</f>
        <v>SIM</v>
      </c>
      <c r="B246" s="115" t="str">
        <f>IF(FN_MC!X249="","*",FN_MC!X249)</f>
        <v>Contrato</v>
      </c>
      <c r="C246" s="115" t="str">
        <f>IF(FN_MC!Z249="","*",FN_MC!Z249)</f>
        <v>P0</v>
      </c>
      <c r="D246" s="116" t="str">
        <f>IF(FN_MC!S249="","*",FN_MC!S249)</f>
        <v>FERRONORTE</v>
      </c>
      <c r="E246" s="116" t="str">
        <f>IF(FN_MC!T249="","*",FN_MC!T249)</f>
        <v>TMI-TCS</v>
      </c>
      <c r="F246" s="116">
        <f>IF(FN_MC!B249="","*",FN_MC!B249)</f>
        <v>45951</v>
      </c>
      <c r="G246" s="116" t="str">
        <f>IF(FN_MC!D249="","*",FN_MC!D249)</f>
        <v>W50</v>
      </c>
      <c r="H246" s="116" t="str">
        <f>IF(FN_MC!F249="","*",FN_MC!F249)</f>
        <v>DOL - PEDRA - DESCARGA</v>
      </c>
      <c r="I246" s="116" t="str">
        <f>IF(FN_MC!H249="","*",FN_MC!H249)</f>
        <v>TIN2</v>
      </c>
      <c r="J246" s="116" t="str">
        <f>IF(FN_MC!I249="","*",FN_MC!I249)</f>
        <v>TIN2</v>
      </c>
      <c r="K246" s="116" t="str">
        <f>IF(FN_MC!M249="","*",FN_MC!M249)</f>
        <v>TQI-TSP</v>
      </c>
      <c r="L246" s="116" t="str">
        <f>IF(FN_MC!N249="","*",FN_MC!N249)</f>
        <v>TQIK73</v>
      </c>
      <c r="M246" s="117">
        <f>IF(FN_MC!J249="","*",FN_MC!J249)</f>
        <v>74</v>
      </c>
      <c r="N246" s="338">
        <f>IF(FN_MC!K249="","*",FN_MC!K249)</f>
        <v>72.5</v>
      </c>
      <c r="O246" s="338">
        <f>IF(FN_MC!L249="","*",FN_MC!L249)</f>
        <v>62.3</v>
      </c>
      <c r="P246" s="117"/>
      <c r="Q246" s="134" t="str">
        <f>IF(FN_MC!O249="","*",FN_MC!O249)</f>
        <v>-</v>
      </c>
      <c r="R246" s="134">
        <f>IF(FN_MC!P249="","*",FN_MC!P249)</f>
        <v>2.0833333333333332E-2</v>
      </c>
      <c r="S246" s="116" t="str">
        <f>IF(FN_MC!Q249="","*",CONCATENATE(FN_MC!Q249," ",FN_MC!R249))</f>
        <v>2 VAGÕES</v>
      </c>
      <c r="T246" s="116" t="str">
        <f>IF(FN_MC!V249="","*",FN_MC!V249)</f>
        <v>Herbert</v>
      </c>
      <c r="U246" s="116" t="str">
        <f>IF(FN_MC!W249="","*",FN_MC!W249)</f>
        <v>Descarga de pedra  11vgs entre TSP-TQI 1:30  2 VGS TLG-TAP 20 min 4 vgs TAP TRP</v>
      </c>
      <c r="V246" s="118" t="str">
        <f ca="1">_xlfn.XLOOKUP(G246&amp;$V$2,BS_CONTROLE[CHAVE],BS_CONTROLE[Quantidade_11],"-")</f>
        <v>-</v>
      </c>
      <c r="W246" s="118" t="str">
        <f ca="1">_xlfn.XLOOKUP(G246&amp;$W$2,BS_CONTROLE[CHAVE],BS_CONTROLE[Quantidade_11],"-")</f>
        <v>-</v>
      </c>
      <c r="X246" s="118" t="str">
        <f ca="1">_xlfn.XLOOKUP(G246&amp;$X$2,BS_CONTROLE[CHAVE],BS_CONTROLE[Quantidade_11],"-")</f>
        <v>-</v>
      </c>
    </row>
    <row r="247" spans="1:24" s="119" customFormat="1" hidden="1">
      <c r="A247" s="115" t="str">
        <f>IF(FN_MC!Y250="","*",FN_MC!Y250)</f>
        <v>SIM</v>
      </c>
      <c r="B247" s="115" t="str">
        <f>IF(FN_MC!X250="","*",FN_MC!X250)</f>
        <v>Contrato</v>
      </c>
      <c r="C247" s="115" t="str">
        <f>IF(FN_MC!Z250="","*",FN_MC!Z250)</f>
        <v>P0</v>
      </c>
      <c r="D247" s="116" t="str">
        <f>IF(FN_MC!S250="","*",FN_MC!S250)</f>
        <v>FERRONORTE</v>
      </c>
      <c r="E247" s="116" t="str">
        <f>IF(FN_MC!T250="","*",FN_MC!T250)</f>
        <v>TMI-TCS</v>
      </c>
      <c r="F247" s="116">
        <f>IF(FN_MC!B250="","*",FN_MC!B250)</f>
        <v>45951</v>
      </c>
      <c r="G247" s="116" t="str">
        <f>IF(FN_MC!D250="","*",FN_MC!D250)</f>
        <v>W50</v>
      </c>
      <c r="H247" s="116" t="str">
        <f>IF(FN_MC!F250="","*",FN_MC!F250)</f>
        <v>DOL - PEDRA - DESCARGA</v>
      </c>
      <c r="I247" s="116" t="str">
        <f>IF(FN_MC!H250="","*",FN_MC!H250)</f>
        <v>TIN2</v>
      </c>
      <c r="J247" s="116" t="str">
        <f>IF(FN_MC!I250="","*",FN_MC!I250)</f>
        <v>TIN2</v>
      </c>
      <c r="K247" s="116" t="str">
        <f>IF(FN_MC!M250="","*",FN_MC!M250)</f>
        <v>TQI</v>
      </c>
      <c r="L247" s="116" t="str">
        <f>IF(FN_MC!N250="","*",FN_MC!N250)</f>
        <v>TQI1</v>
      </c>
      <c r="M247" s="117">
        <f>IF(FN_MC!J250="","*",FN_MC!J250)</f>
        <v>74</v>
      </c>
      <c r="N247" s="338">
        <f>IF(FN_MC!K250="","*",FN_MC!K250)</f>
        <v>59.3</v>
      </c>
      <c r="O247" s="338" t="str">
        <f>IF(FN_MC!L250="","*",FN_MC!L250)</f>
        <v>-</v>
      </c>
      <c r="P247" s="117"/>
      <c r="Q247" s="134" t="str">
        <f>IF(FN_MC!O250="","*",FN_MC!O250)</f>
        <v>-</v>
      </c>
      <c r="R247" s="134">
        <f>IF(FN_MC!P250="","*",FN_MC!P250)</f>
        <v>1.0416666666666666E-2</v>
      </c>
      <c r="S247" s="116" t="str">
        <f>IF(FN_MC!Q250="","*",CONCATENATE(FN_MC!Q250," ",FN_MC!R250))</f>
        <v>1 VAGÕES</v>
      </c>
      <c r="T247" s="116" t="str">
        <f>IF(FN_MC!V250="","*",FN_MC!V250)</f>
        <v>Herbert</v>
      </c>
      <c r="U247" s="116" t="str">
        <f>IF(FN_MC!W250="","*",FN_MC!W250)</f>
        <v>Descarga de pedra  11vgs entre TSP-TQI 1:30  2 VGS TLG-TAP 20 min 4 vgs TAP TRP</v>
      </c>
      <c r="V247" s="118" t="str">
        <f ca="1">_xlfn.XLOOKUP(G247&amp;$V$2,BS_CONTROLE[CHAVE],BS_CONTROLE[Quantidade_11],"-")</f>
        <v>-</v>
      </c>
      <c r="W247" s="118" t="str">
        <f ca="1">_xlfn.XLOOKUP(G247&amp;$W$2,BS_CONTROLE[CHAVE],BS_CONTROLE[Quantidade_11],"-")</f>
        <v>-</v>
      </c>
      <c r="X247" s="118" t="str">
        <f ca="1">_xlfn.XLOOKUP(G247&amp;$X$2,BS_CONTROLE[CHAVE],BS_CONTROLE[Quantidade_11],"-")</f>
        <v>-</v>
      </c>
    </row>
    <row r="248" spans="1:24" s="119" customFormat="1" hidden="1">
      <c r="A248" s="115" t="str">
        <f>IF(FN_MC!Y251="","*",FN_MC!Y251)</f>
        <v>OPORTUNIDADE</v>
      </c>
      <c r="B248" s="115" t="str">
        <f>IF(FN_MC!X251="","*",FN_MC!X251)</f>
        <v>Oportunidade</v>
      </c>
      <c r="C248" s="115" t="str">
        <f>IF(FN_MC!Z251="","*",FN_MC!Z251)</f>
        <v>P2</v>
      </c>
      <c r="D248" s="116" t="str">
        <f>IF(FN_MC!S251="","*",FN_MC!S251)</f>
        <v>MALHA CENTRAL</v>
      </c>
      <c r="E248" s="116" t="str">
        <f>IF(FN_MC!T251="","*",FN_MC!T251)</f>
        <v>RAMAL</v>
      </c>
      <c r="F248" s="116">
        <f>IF(FN_MC!B251="","*",FN_MC!B251)</f>
        <v>45951</v>
      </c>
      <c r="G248" s="116" t="str">
        <f>IF(FN_MC!D251="","*",FN_MC!D251)</f>
        <v>E46</v>
      </c>
      <c r="H248" s="116" t="str">
        <f>IF(FN_MC!F251="","*",FN_MC!F251)</f>
        <v>DESLOCAMENTO</v>
      </c>
      <c r="I248" s="116" t="str">
        <f>IF(FN_MC!H251="","*",FN_MC!H251)</f>
        <v>ZFH</v>
      </c>
      <c r="J248" s="116" t="str">
        <f>IF(FN_MC!I251="","*",FN_MC!I251)</f>
        <v>ZDP</v>
      </c>
      <c r="K248" s="116" t="str">
        <f>IF(FN_MC!M251="","*",FN_MC!M251)</f>
        <v>ZFH-ZDP</v>
      </c>
      <c r="L248" s="116" t="str">
        <f>IF(FN_MC!N251="","*",FN_MC!N251)</f>
        <v>ZFHZDP</v>
      </c>
      <c r="M248" s="117">
        <f>IF(FN_MC!J251="","*",FN_MC!J251)</f>
        <v>78</v>
      </c>
      <c r="N248" s="338">
        <f>IF(FN_MC!K251="","*",FN_MC!K251)</f>
        <v>190</v>
      </c>
      <c r="O248" s="338" t="str">
        <f>IF(FN_MC!L251="","*",FN_MC!L251)</f>
        <v>-</v>
      </c>
      <c r="P248" s="117"/>
      <c r="Q248" s="134">
        <f>IF(FN_MC!O251="","*",FN_MC!O251)</f>
        <v>0.58333333333333337</v>
      </c>
      <c r="R248" s="134">
        <f>IF(FN_MC!P251="","*",FN_MC!P251)</f>
        <v>4.1666666666666664E-2</v>
      </c>
      <c r="S248" s="116" t="str">
        <f>IF(FN_MC!Q251="","*",CONCATENATE(FN_MC!Q251," ",FN_MC!R251))</f>
        <v>1 BINÁRIO</v>
      </c>
      <c r="T248" s="116" t="str">
        <f>IF(FN_MC!V251="","*",FN_MC!V251)</f>
        <v>PCM</v>
      </c>
      <c r="U248" s="116" t="str">
        <f>IF(FN_MC!W251="","*",FN_MC!W251)</f>
        <v>Deslocamento para ZDP</v>
      </c>
      <c r="V248" s="118" t="str">
        <f ca="1">_xlfn.XLOOKUP(G248&amp;$V$2,BS_CONTROLE[CHAVE],BS_CONTROLE[Quantidade_11],"-")</f>
        <v>-</v>
      </c>
      <c r="W248" s="118" t="str">
        <f ca="1">_xlfn.XLOOKUP(G248&amp;$W$2,BS_CONTROLE[CHAVE],BS_CONTROLE[Quantidade_11],"-")</f>
        <v>-</v>
      </c>
      <c r="X248" s="118" t="str">
        <f ca="1">_xlfn.XLOOKUP(G248&amp;$X$2,BS_CONTROLE[CHAVE],BS_CONTROLE[Quantidade_11],"-")</f>
        <v>-</v>
      </c>
    </row>
    <row r="249" spans="1:24" s="119" customFormat="1" hidden="1">
      <c r="A249" s="115" t="str">
        <f>IF(FN_MC!Y252="","*",FN_MC!Y252)</f>
        <v>OPORTUNIDADE</v>
      </c>
      <c r="B249" s="115" t="str">
        <f>IF(FN_MC!X252="","*",FN_MC!X252)</f>
        <v>Oportunidade</v>
      </c>
      <c r="C249" s="115" t="str">
        <f>IF(FN_MC!Z252="","*",FN_MC!Z252)</f>
        <v>P1</v>
      </c>
      <c r="D249" s="116" t="str">
        <f>IF(FN_MC!S252="","*",FN_MC!S252)</f>
        <v>MALHA CENTRAL</v>
      </c>
      <c r="E249" s="116" t="str">
        <f>IF(FN_MC!T252="","*",FN_MC!T252)</f>
        <v>RAMAL</v>
      </c>
      <c r="F249" s="116">
        <f>IF(FN_MC!B252="","*",FN_MC!B252)</f>
        <v>45951</v>
      </c>
      <c r="G249" s="116" t="str">
        <f>IF(FN_MC!D252="","*",FN_MC!D252)</f>
        <v>E17</v>
      </c>
      <c r="H249" s="116" t="str">
        <f>IF(FN_MC!F252="","*",FN_MC!F252)</f>
        <v>CAMINHÃO DE SOLDA</v>
      </c>
      <c r="I249" s="116" t="str">
        <f>IF(FN_MC!H252="","*",FN_MC!H252)</f>
        <v>ZTEZVT</v>
      </c>
      <c r="J249" s="116" t="str">
        <f>IF(FN_MC!I252="","*",FN_MC!I252)</f>
        <v>ZTEZVT</v>
      </c>
      <c r="K249" s="116" t="str">
        <f>IF(FN_MC!M252="","*",FN_MC!M252)</f>
        <v>*</v>
      </c>
      <c r="L249" s="116" t="str">
        <f>IF(FN_MC!N252="","*",FN_MC!N252)</f>
        <v>ZVTZDK</v>
      </c>
      <c r="M249" s="117">
        <f>IF(FN_MC!J252="","*",FN_MC!J252)</f>
        <v>78</v>
      </c>
      <c r="N249" s="338">
        <f>IF(FN_MC!K252="","*",FN_MC!K252)</f>
        <v>244</v>
      </c>
      <c r="O249" s="338">
        <f>IF(FN_MC!L252="","*",FN_MC!L252)</f>
        <v>246</v>
      </c>
      <c r="P249" s="117"/>
      <c r="Q249" s="134">
        <f>IF(FN_MC!O252="","*",FN_MC!O252)</f>
        <v>0.39583333333333331</v>
      </c>
      <c r="R249" s="134">
        <f>IF(FN_MC!P252="","*",FN_MC!P252)</f>
        <v>0.16666666666666666</v>
      </c>
      <c r="S249" s="116" t="str">
        <f>IF(FN_MC!Q252="","*",CONCATENATE(FN_MC!Q252," ",FN_MC!R252))</f>
        <v>3 Nº DE SOLDA</v>
      </c>
      <c r="T249" s="116" t="str">
        <f>IF(FN_MC!V252="","*",FN_MC!V252)</f>
        <v>Francisco</v>
      </c>
      <c r="U249" s="116" t="str">
        <f>IF(FN_MC!W252="","*",FN_MC!W252)</f>
        <v xml:space="preserve">Caminhão de solda </v>
      </c>
      <c r="V249" s="118">
        <f ca="1">_xlfn.XLOOKUP(G249&amp;$V$2,BS_CONTROLE[CHAVE],BS_CONTROLE[Quantidade_11],"-")</f>
        <v>2</v>
      </c>
      <c r="W249" s="118">
        <f ca="1">_xlfn.XLOOKUP(G249&amp;$W$2,BS_CONTROLE[CHAVE],BS_CONTROLE[Quantidade_11],"-")</f>
        <v>4</v>
      </c>
      <c r="X249" s="118">
        <f ca="1">_xlfn.XLOOKUP(G249&amp;$X$2,BS_CONTROLE[CHAVE],BS_CONTROLE[Quantidade_11],"-")</f>
        <v>0</v>
      </c>
    </row>
    <row r="250" spans="1:24" s="119" customFormat="1" hidden="1">
      <c r="A250" s="115" t="str">
        <f>IF(FN_MC!Y253="","*",FN_MC!Y253)</f>
        <v>OPORTUNIDADE</v>
      </c>
      <c r="B250" s="115" t="str">
        <f>IF(FN_MC!X253="","*",FN_MC!X253)</f>
        <v>Oportunidade</v>
      </c>
      <c r="C250" s="115" t="str">
        <f>IF(FN_MC!Z253="","*",FN_MC!Z253)</f>
        <v>P0</v>
      </c>
      <c r="D250" s="116" t="str">
        <f>IF(FN_MC!S253="","*",FN_MC!S253)</f>
        <v>MALHA CENTRAL</v>
      </c>
      <c r="E250" s="116" t="str">
        <f>IF(FN_MC!T253="","*",FN_MC!T253)</f>
        <v>RAMAL</v>
      </c>
      <c r="F250" s="116">
        <f>IF(FN_MC!B253="","*",FN_MC!B253)</f>
        <v>45951</v>
      </c>
      <c r="G250" s="116" t="str">
        <f>IF(FN_MC!D253="","*",FN_MC!D253)</f>
        <v>V42</v>
      </c>
      <c r="H250" s="116" t="str">
        <f>IF(FN_MC!F253="","*",FN_MC!F253)</f>
        <v>MODERNIZAÇÃO - SOCADORA</v>
      </c>
      <c r="I250" s="116" t="str">
        <f>IF(FN_MC!H253="","*",FN_MC!H253)</f>
        <v>ZGT1</v>
      </c>
      <c r="J250" s="116" t="str">
        <f>IF(FN_MC!I253="","*",FN_MC!I253)</f>
        <v>ZGT1</v>
      </c>
      <c r="K250" s="116" t="str">
        <f>IF(FN_MC!M253="","*",FN_MC!M253)</f>
        <v>ZGT-ZXE</v>
      </c>
      <c r="L250" s="116" t="str">
        <f>IF(FN_MC!N253="","*",FN_MC!N253)</f>
        <v>ZGTZXE</v>
      </c>
      <c r="M250" s="117">
        <f>IF(FN_MC!J253="","*",FN_MC!J253)</f>
        <v>72</v>
      </c>
      <c r="N250" s="338">
        <f>IF(FN_MC!K253="","*",FN_MC!K253)</f>
        <v>304</v>
      </c>
      <c r="O250" s="338">
        <f>IF(FN_MC!L253="","*",FN_MC!L253)</f>
        <v>305</v>
      </c>
      <c r="P250" s="117"/>
      <c r="Q250" s="134">
        <f>IF(FN_MC!O253="","*",FN_MC!O253)</f>
        <v>0.27083333333333331</v>
      </c>
      <c r="R250" s="134">
        <f>IF(FN_MC!P253="","*",FN_MC!P253)</f>
        <v>8.3333333333333329E-2</v>
      </c>
      <c r="S250" s="116" t="str">
        <f>IF(FN_MC!Q253="","*",CONCATENATE(FN_MC!Q253," ",FN_MC!R253))</f>
        <v>200 M</v>
      </c>
      <c r="T250" s="116" t="str">
        <f>IF(FN_MC!V253="","*",FN_MC!V253)</f>
        <v>Augusto</v>
      </c>
      <c r="U250" s="116" t="str">
        <f>IF(FN_MC!W253="","*",FN_MC!W253)</f>
        <v>Socaria mecanizada</v>
      </c>
      <c r="V250" s="118">
        <f ca="1">_xlfn.XLOOKUP(G250&amp;$V$2,BS_CONTROLE[CHAVE],BS_CONTROLE[Quantidade_11],"-")</f>
        <v>800</v>
      </c>
      <c r="W250" s="118">
        <f ca="1">_xlfn.XLOOKUP(G250&amp;$W$2,BS_CONTROLE[CHAVE],BS_CONTROLE[Quantidade_11],"-")</f>
        <v>290</v>
      </c>
      <c r="X250" s="118">
        <f ca="1">_xlfn.XLOOKUP(G250&amp;$X$2,BS_CONTROLE[CHAVE],BS_CONTROLE[Quantidade_11],"-")</f>
        <v>0</v>
      </c>
    </row>
    <row r="251" spans="1:24" s="119" customFormat="1" hidden="1">
      <c r="A251" s="115" t="str">
        <f>IF(FN_MC!Y254="","*",FN_MC!Y254)</f>
        <v>OPORTUNIDADE</v>
      </c>
      <c r="B251" s="115" t="str">
        <f>IF(FN_MC!X254="","*",FN_MC!X254)</f>
        <v>Oportunidade</v>
      </c>
      <c r="C251" s="115" t="str">
        <f>IF(FN_MC!Z254="","*",FN_MC!Z254)</f>
        <v>P0</v>
      </c>
      <c r="D251" s="116" t="str">
        <f>IF(FN_MC!S254="","*",FN_MC!S254)</f>
        <v>MALHA CENTRAL</v>
      </c>
      <c r="E251" s="116" t="str">
        <f>IF(FN_MC!T254="","*",FN_MC!T254)</f>
        <v>PRV-POV</v>
      </c>
      <c r="F251" s="116">
        <f>IF(FN_MC!B254="","*",FN_MC!B254)</f>
        <v>45951</v>
      </c>
      <c r="G251" s="116" t="str">
        <f>IF(FN_MC!D254="","*",FN_MC!D254)</f>
        <v>W94</v>
      </c>
      <c r="H251" s="116" t="str">
        <f>IF(FN_MC!F254="","*",FN_MC!F254)</f>
        <v>OUTRAS ATIVIDADES</v>
      </c>
      <c r="I251" s="116" t="str">
        <f>IF(FN_MC!H254="","*",FN_MC!H254)</f>
        <v>PSG</v>
      </c>
      <c r="J251" s="116" t="str">
        <f>IF(FN_MC!I254="","*",FN_MC!I254)</f>
        <v>PPR</v>
      </c>
      <c r="K251" s="116" t="str">
        <f>IF(FN_MC!M254="","*",FN_MC!M254)</f>
        <v>PAM-PSO</v>
      </c>
      <c r="L251" s="116" t="str">
        <f>IF(FN_MC!N254="","*",FN_MC!N254)</f>
        <v>PAMPSO</v>
      </c>
      <c r="M251" s="117">
        <f>IF(FN_MC!J254="","*",FN_MC!J254)</f>
        <v>103</v>
      </c>
      <c r="N251" s="338">
        <f>IF(FN_MC!K254="","*",FN_MC!K254)</f>
        <v>1849</v>
      </c>
      <c r="O251" s="338" t="str">
        <f>IF(FN_MC!L254="","*",FN_MC!L254)</f>
        <v>*</v>
      </c>
      <c r="P251" s="117"/>
      <c r="Q251" s="134">
        <f>IF(FN_MC!O254="","*",FN_MC!O254)</f>
        <v>0.375</v>
      </c>
      <c r="R251" s="134">
        <f>IF(FN_MC!P254="","*",FN_MC!P254)</f>
        <v>4.1666666666666664E-2</v>
      </c>
      <c r="S251" s="116" t="str">
        <f>IF(FN_MC!Q254="","*",CONCATENATE(FN_MC!Q254," ",FN_MC!R254))</f>
        <v>1 BINÁRIO</v>
      </c>
      <c r="T251" s="116" t="str">
        <f>IF(FN_MC!V254="","*",FN_MC!V254)</f>
        <v xml:space="preserve">Lucas </v>
      </c>
      <c r="U251" s="116" t="str">
        <f>IF(FN_MC!W254="","*",FN_MC!W254)</f>
        <v>Descarga de materiais</v>
      </c>
      <c r="V251" s="118" t="str">
        <f ca="1">_xlfn.XLOOKUP(G251&amp;$V$2,BS_CONTROLE[CHAVE],BS_CONTROLE[Quantidade_11],"-")</f>
        <v>-</v>
      </c>
      <c r="W251" s="118" t="str">
        <f ca="1">_xlfn.XLOOKUP(G251&amp;$W$2,BS_CONTROLE[CHAVE],BS_CONTROLE[Quantidade_11],"-")</f>
        <v>-</v>
      </c>
      <c r="X251" s="118">
        <f ca="1">_xlfn.XLOOKUP(G251&amp;$X$2,BS_CONTROLE[CHAVE],BS_CONTROLE[Quantidade_11],"-")</f>
        <v>1</v>
      </c>
    </row>
    <row r="252" spans="1:24" s="119" customFormat="1" hidden="1">
      <c r="A252" s="115" t="str">
        <f>IF(FN_MC!Y255="","*",FN_MC!Y255)</f>
        <v>OPORTUNIDADE</v>
      </c>
      <c r="B252" s="115" t="str">
        <f>IF(FN_MC!X255="","*",FN_MC!X255)</f>
        <v>Oportunidade</v>
      </c>
      <c r="C252" s="115" t="str">
        <f>IF(FN_MC!Z255="","*",FN_MC!Z255)</f>
        <v>P1</v>
      </c>
      <c r="D252" s="116" t="str">
        <f>IF(FN_MC!S255="","*",FN_MC!S255)</f>
        <v>MALHA CENTRAL</v>
      </c>
      <c r="E252" s="116" t="str">
        <f>IF(FN_MC!T255="","*",FN_MC!T255)</f>
        <v>PRV-POV</v>
      </c>
      <c r="F252" s="116">
        <f>IF(FN_MC!B255="","*",FN_MC!B255)</f>
        <v>45951</v>
      </c>
      <c r="G252" s="116" t="str">
        <f>IF(FN_MC!D255="","*",FN_MC!D255)</f>
        <v>LEÔNCIO (TF-526)</v>
      </c>
      <c r="H252" s="116" t="str">
        <f>IF(FN_MC!F255="","*",FN_MC!F255)</f>
        <v>PDM - SOLDA</v>
      </c>
      <c r="I252" s="116" t="str">
        <f>IF(FN_MC!H255="","*",FN_MC!H255)</f>
        <v>PITK96</v>
      </c>
      <c r="J252" s="116" t="str">
        <f>IF(FN_MC!I255="","*",FN_MC!I255)</f>
        <v>-</v>
      </c>
      <c r="K252" s="116" t="str">
        <f>IF(FN_MC!M255="","*",FN_MC!M255)</f>
        <v>PIT-K97</v>
      </c>
      <c r="L252" s="116" t="str">
        <f>IF(FN_MC!N255="","*",FN_MC!N255)</f>
        <v>PITK96</v>
      </c>
      <c r="M252" s="117">
        <f>IF(FN_MC!J255="","*",FN_MC!J255)</f>
        <v>103</v>
      </c>
      <c r="N252" s="338">
        <f>IF(FN_MC!K255="","*",FN_MC!K255)</f>
        <v>2100</v>
      </c>
      <c r="O252" s="338" t="str">
        <f>IF(FN_MC!L255="","*",FN_MC!L255)</f>
        <v>*</v>
      </c>
      <c r="P252" s="117"/>
      <c r="Q252" s="134">
        <f>IF(FN_MC!O255="","*",FN_MC!O255)</f>
        <v>0.33333333333333331</v>
      </c>
      <c r="R252" s="134">
        <f>IF(FN_MC!P255="","*",FN_MC!P255)</f>
        <v>0.125</v>
      </c>
      <c r="S252" s="116" t="str">
        <f>IF(FN_MC!Q255="","*",CONCATENATE(FN_MC!Q255," ",FN_MC!R255))</f>
        <v>2 Nº DE SOLDA</v>
      </c>
      <c r="T252" s="116" t="str">
        <f>IF(FN_MC!V255="","*",FN_MC!V255)</f>
        <v>Lucas</v>
      </c>
      <c r="U252" s="116" t="str">
        <f>IF(FN_MC!W255="","*",FN_MC!W255)</f>
        <v>Solda - Condicionada à temperatura</v>
      </c>
      <c r="V252" s="118" t="str">
        <f ca="1">_xlfn.XLOOKUP(G252&amp;$V$2,BS_CONTROLE[CHAVE],BS_CONTROLE[Quantidade_11],"-")</f>
        <v>-</v>
      </c>
      <c r="W252" s="118">
        <f ca="1">_xlfn.XLOOKUP(G252&amp;$W$2,BS_CONTROLE[CHAVE],BS_CONTROLE[Quantidade_11],"-")</f>
        <v>2</v>
      </c>
      <c r="X252" s="118">
        <f ca="1">_xlfn.XLOOKUP(G252&amp;$X$2,BS_CONTROLE[CHAVE],BS_CONTROLE[Quantidade_11],"-")</f>
        <v>2</v>
      </c>
    </row>
    <row r="253" spans="1:24" s="119" customFormat="1" hidden="1">
      <c r="A253" s="115" t="str">
        <f>IF(FN_MC!Y256="","*",FN_MC!Y256)</f>
        <v>OPORTUNIDADE</v>
      </c>
      <c r="B253" s="115" t="str">
        <f>IF(FN_MC!X256="","*",FN_MC!X256)</f>
        <v>Oportunidade</v>
      </c>
      <c r="C253" s="115" t="str">
        <f>IF(FN_MC!Z256="","*",FN_MC!Z256)</f>
        <v>P1</v>
      </c>
      <c r="D253" s="116" t="str">
        <f>IF(FN_MC!S256="","*",FN_MC!S256)</f>
        <v>MALHA CENTRAL</v>
      </c>
      <c r="E253" s="116" t="str">
        <f>IF(FN_MC!T256="","*",FN_MC!T256)</f>
        <v>PRV-POV</v>
      </c>
      <c r="F253" s="116">
        <f>IF(FN_MC!B256="","*",FN_MC!B256)</f>
        <v>45951</v>
      </c>
      <c r="G253" s="116" t="str">
        <f>IF(FN_MC!D256="","*",FN_MC!D256)</f>
        <v>A52</v>
      </c>
      <c r="H253" s="116" t="str">
        <f>IF(FN_MC!F256="","*",FN_MC!F256)</f>
        <v>DESLOCAMENTO</v>
      </c>
      <c r="I253" s="116" t="str">
        <f>IF(FN_MC!H256="","*",FN_MC!H256)</f>
        <v>PITK96</v>
      </c>
      <c r="J253" s="116" t="str">
        <f>IF(FN_MC!I256="","*",FN_MC!I256)</f>
        <v>K96PUD</v>
      </c>
      <c r="K253" s="116" t="str">
        <f>IF(FN_MC!M256="","*",FN_MC!M256)</f>
        <v>PIT-K97</v>
      </c>
      <c r="L253" s="116" t="str">
        <f>IF(FN_MC!N256="","*",FN_MC!N256)</f>
        <v>PITK96</v>
      </c>
      <c r="M253" s="117">
        <f>IF(FN_MC!J256="","*",FN_MC!J256)</f>
        <v>103</v>
      </c>
      <c r="N253" s="338">
        <f>IF(FN_MC!K256="","*",FN_MC!K256)</f>
        <v>2100</v>
      </c>
      <c r="O253" s="338" t="str">
        <f>IF(FN_MC!L256="","*",FN_MC!L256)</f>
        <v>*</v>
      </c>
      <c r="P253" s="117"/>
      <c r="Q253" s="134">
        <f>IF(FN_MC!O256="","*",FN_MC!O256)</f>
        <v>0.33333333333333331</v>
      </c>
      <c r="R253" s="134">
        <f>IF(FN_MC!P256="","*",FN_MC!P256)</f>
        <v>4.1666666666666664E-2</v>
      </c>
      <c r="S253" s="116" t="str">
        <f>IF(FN_MC!Q256="","*",CONCATENATE(FN_MC!Q256," ",FN_MC!R256))</f>
        <v>1 BINÁRIO</v>
      </c>
      <c r="T253" s="116" t="str">
        <f>IF(FN_MC!V256="","*",FN_MC!V256)</f>
        <v xml:space="preserve">Paulo </v>
      </c>
      <c r="U253" s="116" t="str">
        <f>IF(FN_MC!W256="","*",FN_MC!W256)</f>
        <v xml:space="preserve">Desloamento </v>
      </c>
      <c r="V253" s="118" t="str">
        <f ca="1">_xlfn.XLOOKUP(G253&amp;$V$2,BS_CONTROLE[CHAVE],BS_CONTROLE[Quantidade_11],"-")</f>
        <v>-</v>
      </c>
      <c r="W253" s="118">
        <f ca="1">_xlfn.XLOOKUP(G253&amp;$W$2,BS_CONTROLE[CHAVE],BS_CONTROLE[Quantidade_11],"-")</f>
        <v>1</v>
      </c>
      <c r="X253" s="118">
        <f ca="1">_xlfn.XLOOKUP(G253&amp;$X$2,BS_CONTROLE[CHAVE],BS_CONTROLE[Quantidade_11],"-")</f>
        <v>1</v>
      </c>
    </row>
    <row r="254" spans="1:24" s="119" customFormat="1" hidden="1">
      <c r="A254" s="115" t="str">
        <f>IF(FN_MC!Y257="","*",FN_MC!Y257)</f>
        <v>SIM</v>
      </c>
      <c r="B254" s="115" t="str">
        <f>IF(FN_MC!X257="","*",FN_MC!X257)</f>
        <v>Contrato</v>
      </c>
      <c r="C254" s="115" t="str">
        <f>IF(FN_MC!Z257="","*",FN_MC!Z257)</f>
        <v>P0</v>
      </c>
      <c r="D254" s="116" t="str">
        <f>IF(FN_MC!S257="","*",FN_MC!S257)</f>
        <v>FERRONORTE</v>
      </c>
      <c r="E254" s="116" t="str">
        <f>IF(FN_MC!T257="","*",FN_MC!T257)</f>
        <v>TMI-TCS</v>
      </c>
      <c r="F254" s="116">
        <f>IF(FN_MC!B257="","*",FN_MC!B257)</f>
        <v>45951</v>
      </c>
      <c r="G254" s="116" t="str">
        <f>IF(FN_MC!D257="","*",FN_MC!D257)</f>
        <v>W50</v>
      </c>
      <c r="H254" s="116" t="str">
        <f>IF(FN_MC!F257="","*",FN_MC!F257)</f>
        <v>DOL - PEDRA - DESCARGA</v>
      </c>
      <c r="I254" s="116" t="str">
        <f>IF(FN_MC!H257="","*",FN_MC!H257)</f>
        <v>TIN2</v>
      </c>
      <c r="J254" s="116" t="str">
        <f>IF(FN_MC!I257="","*",FN_MC!I257)</f>
        <v>TIN2</v>
      </c>
      <c r="K254" s="116" t="str">
        <f>IF(FN_MC!M257="","*",FN_MC!M257)</f>
        <v>TAP-TLG</v>
      </c>
      <c r="L254" s="116" t="str">
        <f>IF(FN_MC!N257="","*",FN_MC!N257)</f>
        <v>K35TLG</v>
      </c>
      <c r="M254" s="117">
        <f>IF(FN_MC!J257="","*",FN_MC!J257)</f>
        <v>74</v>
      </c>
      <c r="N254" s="338">
        <f>IF(FN_MC!K257="","*",FN_MC!K257)</f>
        <v>40.299999999999997</v>
      </c>
      <c r="O254" s="338" t="str">
        <f>IF(FN_MC!L257="","*",FN_MC!L257)</f>
        <v>-</v>
      </c>
      <c r="P254" s="117"/>
      <c r="Q254" s="134" t="str">
        <f>IF(FN_MC!O257="","*",FN_MC!O257)</f>
        <v>-</v>
      </c>
      <c r="R254" s="134">
        <f>IF(FN_MC!P257="","*",FN_MC!P257)</f>
        <v>1.3888888888888888E-2</v>
      </c>
      <c r="S254" s="116" t="str">
        <f>IF(FN_MC!Q257="","*",CONCATENATE(FN_MC!Q257," ",FN_MC!R257))</f>
        <v>1 VAGÕES</v>
      </c>
      <c r="T254" s="116" t="str">
        <f>IF(FN_MC!V257="","*",FN_MC!V257)</f>
        <v>Herbert</v>
      </c>
      <c r="U254" s="116" t="str">
        <f>IF(FN_MC!W257="","*",FN_MC!W257)</f>
        <v>Descarga de pedra  11vgs entre TSP-TQI 1:30  2 VGS TLG-TAP 20 min 4 vgs TAP TRP</v>
      </c>
      <c r="V254" s="118" t="str">
        <f ca="1">_xlfn.XLOOKUP(G254&amp;$V$2,BS_CONTROLE[CHAVE],BS_CONTROLE[Quantidade_11],"-")</f>
        <v>-</v>
      </c>
      <c r="W254" s="118" t="str">
        <f ca="1">_xlfn.XLOOKUP(G254&amp;$W$2,BS_CONTROLE[CHAVE],BS_CONTROLE[Quantidade_11],"-")</f>
        <v>-</v>
      </c>
      <c r="X254" s="118" t="str">
        <f ca="1">_xlfn.XLOOKUP(G254&amp;$X$2,BS_CONTROLE[CHAVE],BS_CONTROLE[Quantidade_11],"-")</f>
        <v>-</v>
      </c>
    </row>
    <row r="255" spans="1:24" s="119" customFormat="1" hidden="1">
      <c r="A255" s="115" t="str">
        <f>IF(FN_MC!Y258="","*",FN_MC!Y258)</f>
        <v>SIM</v>
      </c>
      <c r="B255" s="115" t="str">
        <f>IF(FN_MC!X258="","*",FN_MC!X258)</f>
        <v>Contrato</v>
      </c>
      <c r="C255" s="115" t="str">
        <f>IF(FN_MC!Z258="","*",FN_MC!Z258)</f>
        <v>P0</v>
      </c>
      <c r="D255" s="116" t="str">
        <f>IF(FN_MC!S258="","*",FN_MC!S258)</f>
        <v>FERRONORTE</v>
      </c>
      <c r="E255" s="116" t="str">
        <f>IF(FN_MC!T258="","*",FN_MC!T258)</f>
        <v>TMI-TCS</v>
      </c>
      <c r="F255" s="116">
        <f>IF(FN_MC!B258="","*",FN_MC!B258)</f>
        <v>45951</v>
      </c>
      <c r="G255" s="116" t="str">
        <f>IF(FN_MC!D258="","*",FN_MC!D258)</f>
        <v>W50</v>
      </c>
      <c r="H255" s="116" t="str">
        <f>IF(FN_MC!F258="","*",FN_MC!F258)</f>
        <v>DOL - PEDRA - DESCARGA</v>
      </c>
      <c r="I255" s="116" t="str">
        <f>IF(FN_MC!H258="","*",FN_MC!H258)</f>
        <v>TIN2</v>
      </c>
      <c r="J255" s="116" t="str">
        <f>IF(FN_MC!I258="","*",FN_MC!I258)</f>
        <v>TIN2</v>
      </c>
      <c r="K255" s="116" t="str">
        <f>IF(FN_MC!M258="","*",FN_MC!M258)</f>
        <v>TAP-TLG</v>
      </c>
      <c r="L255" s="116" t="str">
        <f>IF(FN_MC!N258="","*",FN_MC!N258)</f>
        <v>TAPK35</v>
      </c>
      <c r="M255" s="117">
        <f>IF(FN_MC!J258="","*",FN_MC!J258)</f>
        <v>74</v>
      </c>
      <c r="N255" s="338">
        <f>IF(FN_MC!K258="","*",FN_MC!K258)</f>
        <v>34.299999999999997</v>
      </c>
      <c r="O255" s="338" t="str">
        <f>IF(FN_MC!L258="","*",FN_MC!L258)</f>
        <v>-</v>
      </c>
      <c r="P255" s="117"/>
      <c r="Q255" s="134" t="str">
        <f>IF(FN_MC!O258="","*",FN_MC!O258)</f>
        <v>-</v>
      </c>
      <c r="R255" s="134">
        <f>IF(FN_MC!P258="","*",FN_MC!P258)</f>
        <v>1.3888888888888888E-2</v>
      </c>
      <c r="S255" s="116" t="str">
        <f>IF(FN_MC!Q258="","*",CONCATENATE(FN_MC!Q258," ",FN_MC!R258))</f>
        <v>1 VAGÕES</v>
      </c>
      <c r="T255" s="116" t="str">
        <f>IF(FN_MC!V258="","*",FN_MC!V258)</f>
        <v>Herbert</v>
      </c>
      <c r="U255" s="116" t="str">
        <f>IF(FN_MC!W258="","*",FN_MC!W258)</f>
        <v>Descarga de pedra  11vgs entre TSP-TQI 1:30  2 VGS TLG-TAP 20 min 4 vgs TAP TRP</v>
      </c>
      <c r="V255" s="118" t="str">
        <f ca="1">_xlfn.XLOOKUP(G255&amp;$V$2,BS_CONTROLE[CHAVE],BS_CONTROLE[Quantidade_11],"-")</f>
        <v>-</v>
      </c>
      <c r="W255" s="118" t="str">
        <f ca="1">_xlfn.XLOOKUP(G255&amp;$W$2,BS_CONTROLE[CHAVE],BS_CONTROLE[Quantidade_11],"-")</f>
        <v>-</v>
      </c>
      <c r="X255" s="118" t="str">
        <f ca="1">_xlfn.XLOOKUP(G255&amp;$X$2,BS_CONTROLE[CHAVE],BS_CONTROLE[Quantidade_11],"-")</f>
        <v>-</v>
      </c>
    </row>
    <row r="256" spans="1:24" s="119" customFormat="1" hidden="1">
      <c r="A256" s="115" t="str">
        <f>IF(FN_MC!Y259="","*",FN_MC!Y259)</f>
        <v>SIM</v>
      </c>
      <c r="B256" s="115" t="str">
        <f>IF(FN_MC!X259="","*",FN_MC!X259)</f>
        <v>Contrato</v>
      </c>
      <c r="C256" s="115" t="str">
        <f>IF(FN_MC!Z259="","*",FN_MC!Z259)</f>
        <v>P0</v>
      </c>
      <c r="D256" s="116" t="str">
        <f>IF(FN_MC!S259="","*",FN_MC!S259)</f>
        <v>FERRONORTE</v>
      </c>
      <c r="E256" s="116" t="str">
        <f>IF(FN_MC!T259="","*",FN_MC!T259)</f>
        <v>TMI-TCS</v>
      </c>
      <c r="F256" s="116">
        <f>IF(FN_MC!B259="","*",FN_MC!B259)</f>
        <v>45951</v>
      </c>
      <c r="G256" s="116" t="str">
        <f>IF(FN_MC!D259="","*",FN_MC!D259)</f>
        <v>W50</v>
      </c>
      <c r="H256" s="116" t="str">
        <f>IF(FN_MC!F259="","*",FN_MC!F259)</f>
        <v>DOL - PEDRA - DESCARGA</v>
      </c>
      <c r="I256" s="116" t="str">
        <f>IF(FN_MC!H259="","*",FN_MC!H259)</f>
        <v>TIN2</v>
      </c>
      <c r="J256" s="116" t="str">
        <f>IF(FN_MC!I259="","*",FN_MC!I259)</f>
        <v>TIN2</v>
      </c>
      <c r="K256" s="116" t="str">
        <f>IF(FN_MC!M259="","*",FN_MC!M259)</f>
        <v>TAP</v>
      </c>
      <c r="L256" s="116" t="str">
        <f>IF(FN_MC!N259="","*",FN_MC!N259)</f>
        <v>TAP1</v>
      </c>
      <c r="M256" s="117">
        <f>IF(FN_MC!J259="","*",FN_MC!J259)</f>
        <v>74</v>
      </c>
      <c r="N256" s="338">
        <f>IF(FN_MC!K259="","*",FN_MC!K259)</f>
        <v>23.233000000000001</v>
      </c>
      <c r="O256" s="338" t="str">
        <f>IF(FN_MC!L259="","*",FN_MC!L259)</f>
        <v>*</v>
      </c>
      <c r="P256" s="117"/>
      <c r="Q256" s="134" t="str">
        <f>IF(FN_MC!O259="","*",FN_MC!O259)</f>
        <v>-</v>
      </c>
      <c r="R256" s="134">
        <f>IF(FN_MC!P259="","*",FN_MC!P259)</f>
        <v>1.3888888888888888E-2</v>
      </c>
      <c r="S256" s="116" t="str">
        <f>IF(FN_MC!Q259="","*",CONCATENATE(FN_MC!Q259," ",FN_MC!R259))</f>
        <v>1 VAGÕES</v>
      </c>
      <c r="T256" s="116" t="str">
        <f>IF(FN_MC!V259="","*",FN_MC!V259)</f>
        <v>Herbert</v>
      </c>
      <c r="U256" s="116" t="str">
        <f>IF(FN_MC!W259="","*",FN_MC!W259)</f>
        <v>Descarga de pedra  11vgs entre TSP-TQI 1:30  2 VGS TLG-TAP 20 min 4 vgs TAP TRP</v>
      </c>
      <c r="V256" s="118" t="str">
        <f ca="1">_xlfn.XLOOKUP(G256&amp;$V$2,BS_CONTROLE[CHAVE],BS_CONTROLE[Quantidade_11],"-")</f>
        <v>-</v>
      </c>
      <c r="W256" s="118" t="str">
        <f ca="1">_xlfn.XLOOKUP(G256&amp;$W$2,BS_CONTROLE[CHAVE],BS_CONTROLE[Quantidade_11],"-")</f>
        <v>-</v>
      </c>
      <c r="X256" s="118" t="str">
        <f ca="1">_xlfn.XLOOKUP(G256&amp;$X$2,BS_CONTROLE[CHAVE],BS_CONTROLE[Quantidade_11],"-")</f>
        <v>-</v>
      </c>
    </row>
    <row r="257" spans="1:24" s="119" customFormat="1" hidden="1">
      <c r="A257" s="115" t="str">
        <f>IF(FN_MC!Y260="","*",FN_MC!Y260)</f>
        <v>SIM</v>
      </c>
      <c r="B257" s="115" t="str">
        <f>IF(FN_MC!X260="","*",FN_MC!X260)</f>
        <v>Contrato</v>
      </c>
      <c r="C257" s="115" t="str">
        <f>IF(FN_MC!Z260="","*",FN_MC!Z260)</f>
        <v>P0</v>
      </c>
      <c r="D257" s="116" t="str">
        <f>IF(FN_MC!S260="","*",FN_MC!S260)</f>
        <v>FERRONORTE</v>
      </c>
      <c r="E257" s="116" t="str">
        <f>IF(FN_MC!T260="","*",FN_MC!T260)</f>
        <v>TMI-TCS</v>
      </c>
      <c r="F257" s="116">
        <f>IF(FN_MC!B260="","*",FN_MC!B260)</f>
        <v>45951</v>
      </c>
      <c r="G257" s="116" t="str">
        <f>IF(FN_MC!D260="","*",FN_MC!D260)</f>
        <v>W50</v>
      </c>
      <c r="H257" s="116" t="str">
        <f>IF(FN_MC!F260="","*",FN_MC!F260)</f>
        <v>DOL - PEDRA - DESCARGA</v>
      </c>
      <c r="I257" s="116" t="str">
        <f>IF(FN_MC!H260="","*",FN_MC!H260)</f>
        <v>TIN2</v>
      </c>
      <c r="J257" s="116" t="str">
        <f>IF(FN_MC!I260="","*",FN_MC!I260)</f>
        <v>TIN2</v>
      </c>
      <c r="K257" s="116" t="str">
        <f>IF(FN_MC!M260="","*",FN_MC!M260)</f>
        <v>TRP-TAP</v>
      </c>
      <c r="L257" s="116" t="str">
        <f>IF(FN_MC!N260="","*",FN_MC!N260)</f>
        <v>TELTAP</v>
      </c>
      <c r="M257" s="117">
        <f>IF(FN_MC!J260="","*",FN_MC!J260)</f>
        <v>74</v>
      </c>
      <c r="N257" s="338">
        <f>IF(FN_MC!K260="","*",FN_MC!K260)</f>
        <v>17.399999999999999</v>
      </c>
      <c r="O257" s="338">
        <f>IF(FN_MC!L260="","*",FN_MC!L260)</f>
        <v>15.6</v>
      </c>
      <c r="P257" s="117"/>
      <c r="Q257" s="134" t="str">
        <f>IF(FN_MC!O260="","*",FN_MC!O260)</f>
        <v>*</v>
      </c>
      <c r="R257" s="134">
        <f>IF(FN_MC!P260="","*",FN_MC!P260)</f>
        <v>2.0833333333333332E-2</v>
      </c>
      <c r="S257" s="116" t="str">
        <f>IF(FN_MC!Q260="","*",CONCATENATE(FN_MC!Q260," ",FN_MC!R260))</f>
        <v>2 VAGÕES</v>
      </c>
      <c r="T257" s="116" t="str">
        <f>IF(FN_MC!V260="","*",FN_MC!V260)</f>
        <v>Herbert</v>
      </c>
      <c r="U257" s="116" t="str">
        <f>IF(FN_MC!W260="","*",FN_MC!W260)</f>
        <v>Descarga de pedra  11vgs entre TSP-TQI 1:30  2 VGS TLG-TAP 20 min 4 vgs TAP TRP</v>
      </c>
      <c r="V257" s="118" t="str">
        <f ca="1">_xlfn.XLOOKUP(G257&amp;$V$2,BS_CONTROLE[CHAVE],BS_CONTROLE[Quantidade_11],"-")</f>
        <v>-</v>
      </c>
      <c r="W257" s="118" t="str">
        <f ca="1">_xlfn.XLOOKUP(G257&amp;$W$2,BS_CONTROLE[CHAVE],BS_CONTROLE[Quantidade_11],"-")</f>
        <v>-</v>
      </c>
      <c r="X257" s="118" t="str">
        <f ca="1">_xlfn.XLOOKUP(G257&amp;$X$2,BS_CONTROLE[CHAVE],BS_CONTROLE[Quantidade_11],"-")</f>
        <v>-</v>
      </c>
    </row>
    <row r="258" spans="1:24" s="119" customFormat="1" hidden="1">
      <c r="A258" s="115" t="str">
        <f>IF(FN_MC!Y261="","*",FN_MC!Y261)</f>
        <v>*</v>
      </c>
      <c r="B258" s="115" t="str">
        <f>IF(FN_MC!X261="","*",FN_MC!X261)</f>
        <v>*</v>
      </c>
      <c r="C258" s="115" t="str">
        <f>IF(FN_MC!Z261="","*",FN_MC!Z261)</f>
        <v>*</v>
      </c>
      <c r="D258" s="116" t="str">
        <f>IF(FN_MC!S261="","*",FN_MC!S261)</f>
        <v>-</v>
      </c>
      <c r="E258" s="116" t="str">
        <f>IF(FN_MC!T261="","*",FN_MC!T261)</f>
        <v>-</v>
      </c>
      <c r="F258" s="116" t="str">
        <f>IF(FN_MC!B261="","*",FN_MC!B261)</f>
        <v>*</v>
      </c>
      <c r="G258" s="116" t="str">
        <f>IF(FN_MC!D261="","*",FN_MC!D261)</f>
        <v>*</v>
      </c>
      <c r="H258" s="116" t="str">
        <f>IF(FN_MC!F261="","*",FN_MC!F261)</f>
        <v>*</v>
      </c>
      <c r="I258" s="116" t="str">
        <f>IF(FN_MC!H261="","*",FN_MC!H261)</f>
        <v>*</v>
      </c>
      <c r="J258" s="116" t="str">
        <f>IF(FN_MC!I261="","*",FN_MC!I261)</f>
        <v>*</v>
      </c>
      <c r="K258" s="116" t="str">
        <f>IF(FN_MC!M261="","*",FN_MC!M261)</f>
        <v>-</v>
      </c>
      <c r="L258" s="116" t="str">
        <f>IF(FN_MC!N261="","*",FN_MC!N261)</f>
        <v>-</v>
      </c>
      <c r="M258" s="117" t="str">
        <f>IF(FN_MC!J261="","*",FN_MC!J261)</f>
        <v>*</v>
      </c>
      <c r="N258" s="338" t="str">
        <f>IF(FN_MC!K261="","*",FN_MC!K261)</f>
        <v>*</v>
      </c>
      <c r="O258" s="338" t="str">
        <f>IF(FN_MC!L261="","*",FN_MC!L261)</f>
        <v>*</v>
      </c>
      <c r="P258" s="117"/>
      <c r="Q258" s="134" t="str">
        <f>IF(FN_MC!O261="","*",FN_MC!O261)</f>
        <v>*</v>
      </c>
      <c r="R258" s="134" t="str">
        <f>IF(FN_MC!P261="","*",FN_MC!P261)</f>
        <v>*</v>
      </c>
      <c r="S258" s="116" t="str">
        <f>IF(FN_MC!Q261="","*",CONCATENATE(FN_MC!Q261," ",FN_MC!R261))</f>
        <v>*</v>
      </c>
      <c r="T258" s="116" t="str">
        <f>IF(FN_MC!V261="","*",FN_MC!V261)</f>
        <v>*</v>
      </c>
      <c r="U258" s="116" t="str">
        <f>IF(FN_MC!W261="","*",FN_MC!W261)</f>
        <v>*</v>
      </c>
      <c r="V258" s="118" t="str">
        <f ca="1">_xlfn.XLOOKUP(G258&amp;$V$2,BS_CONTROLE[CHAVE],BS_CONTROLE[Quantidade_11],"-")</f>
        <v>-</v>
      </c>
      <c r="W258" s="118" t="str">
        <f ca="1">_xlfn.XLOOKUP(G258&amp;$W$2,BS_CONTROLE[CHAVE],BS_CONTROLE[Quantidade_11],"-")</f>
        <v>-</v>
      </c>
      <c r="X258" s="118" t="str">
        <f ca="1">_xlfn.XLOOKUP(G258&amp;$X$2,BS_CONTROLE[CHAVE],BS_CONTROLE[Quantidade_11],"-")</f>
        <v>-</v>
      </c>
    </row>
    <row r="259" spans="1:24" s="119" customFormat="1" hidden="1">
      <c r="A259" s="115" t="str">
        <f>IF(FN_MC!Y262="","*",FN_MC!Y262)</f>
        <v>*</v>
      </c>
      <c r="B259" s="115" t="str">
        <f>IF(FN_MC!X262="","*",FN_MC!X262)</f>
        <v>*</v>
      </c>
      <c r="C259" s="115" t="str">
        <f>IF(FN_MC!Z262="","*",FN_MC!Z262)</f>
        <v>*</v>
      </c>
      <c r="D259" s="116" t="str">
        <f>IF(FN_MC!S262="","*",FN_MC!S262)</f>
        <v>-</v>
      </c>
      <c r="E259" s="116" t="str">
        <f>IF(FN_MC!T262="","*",FN_MC!T262)</f>
        <v>-</v>
      </c>
      <c r="F259" s="116" t="str">
        <f>IF(FN_MC!B262="","*",FN_MC!B262)</f>
        <v>*</v>
      </c>
      <c r="G259" s="116" t="str">
        <f>IF(FN_MC!D262="","*",FN_MC!D262)</f>
        <v>*</v>
      </c>
      <c r="H259" s="116" t="str">
        <f>IF(FN_MC!F262="","*",FN_MC!F262)</f>
        <v>*</v>
      </c>
      <c r="I259" s="116" t="str">
        <f>IF(FN_MC!H262="","*",FN_MC!H262)</f>
        <v>*</v>
      </c>
      <c r="J259" s="116" t="str">
        <f>IF(FN_MC!I262="","*",FN_MC!I262)</f>
        <v>*</v>
      </c>
      <c r="K259" s="116" t="str">
        <f>IF(FN_MC!M262="","*",FN_MC!M262)</f>
        <v>-</v>
      </c>
      <c r="L259" s="116" t="str">
        <f>IF(FN_MC!N262="","*",FN_MC!N262)</f>
        <v>-</v>
      </c>
      <c r="M259" s="117" t="str">
        <f>IF(FN_MC!J262="","*",FN_MC!J262)</f>
        <v>*</v>
      </c>
      <c r="N259" s="338" t="str">
        <f>IF(FN_MC!K262="","*",FN_MC!K262)</f>
        <v>*</v>
      </c>
      <c r="O259" s="338" t="str">
        <f>IF(FN_MC!L262="","*",FN_MC!L262)</f>
        <v>*</v>
      </c>
      <c r="P259" s="117"/>
      <c r="Q259" s="134" t="str">
        <f>IF(FN_MC!O262="","*",FN_MC!O262)</f>
        <v>*</v>
      </c>
      <c r="R259" s="134" t="str">
        <f>IF(FN_MC!P262="","*",FN_MC!P262)</f>
        <v>*</v>
      </c>
      <c r="S259" s="116" t="str">
        <f>IF(FN_MC!Q262="","*",CONCATENATE(FN_MC!Q262," ",FN_MC!R262))</f>
        <v>*</v>
      </c>
      <c r="T259" s="116" t="str">
        <f>IF(FN_MC!V262="","*",FN_MC!V262)</f>
        <v>*</v>
      </c>
      <c r="U259" s="116" t="str">
        <f>IF(FN_MC!W262="","*",FN_MC!W262)</f>
        <v>*</v>
      </c>
      <c r="V259" s="118" t="str">
        <f ca="1">_xlfn.XLOOKUP(G259&amp;$V$2,BS_CONTROLE[CHAVE],BS_CONTROLE[Quantidade_11],"-")</f>
        <v>-</v>
      </c>
      <c r="W259" s="118" t="str">
        <f ca="1">_xlfn.XLOOKUP(G259&amp;$W$2,BS_CONTROLE[CHAVE],BS_CONTROLE[Quantidade_11],"-")</f>
        <v>-</v>
      </c>
      <c r="X259" s="118" t="str">
        <f ca="1">_xlfn.XLOOKUP(G259&amp;$X$2,BS_CONTROLE[CHAVE],BS_CONTROLE[Quantidade_11],"-")</f>
        <v>-</v>
      </c>
    </row>
    <row r="260" spans="1:24" s="119" customFormat="1" hidden="1">
      <c r="A260" s="115" t="str">
        <f>IF(FN_MC!Y263="","*",FN_MC!Y263)</f>
        <v>OPORTUNIDADE</v>
      </c>
      <c r="B260" s="115" t="str">
        <f>IF(FN_MC!X263="","*",FN_MC!X263)</f>
        <v>Oportunidade</v>
      </c>
      <c r="C260" s="115" t="str">
        <f>IF(FN_MC!Z263="","*",FN_MC!Z263)</f>
        <v>P1</v>
      </c>
      <c r="D260" s="116" t="str">
        <f>IF(FN_MC!S263="","*",FN_MC!S263)</f>
        <v>FERRONORTE</v>
      </c>
      <c r="E260" s="116" t="str">
        <f>IF(FN_MC!T263="","*",FN_MC!T263)</f>
        <v>TGR-TRO</v>
      </c>
      <c r="F260" s="116">
        <f>IF(FN_MC!B263="","*",FN_MC!B263)</f>
        <v>45952</v>
      </c>
      <c r="G260" s="116" t="str">
        <f>IF(FN_MC!D263="","*",FN_MC!D263)</f>
        <v>E14</v>
      </c>
      <c r="H260" s="116" t="str">
        <f>IF(FN_MC!F263="","*",FN_MC!F263)</f>
        <v>MECANIZAÇÃO - ESMERILHADORA</v>
      </c>
      <c r="I260" s="116" t="str">
        <f>IF(FN_MC!H263="","*",FN_MC!H263)</f>
        <v>TIQ2</v>
      </c>
      <c r="J260" s="116" t="str">
        <f>IF(FN_MC!I263="","*",FN_MC!I263)</f>
        <v>TGR</v>
      </c>
      <c r="K260" s="116" t="str">
        <f>IF(FN_MC!M263="","*",FN_MC!M263)</f>
        <v>TIQ-TGR</v>
      </c>
      <c r="L260" s="116" t="str">
        <f>IF(FN_MC!N263="","*",FN_MC!N263)</f>
        <v>TIQTGR</v>
      </c>
      <c r="M260" s="117">
        <f>IF(FN_MC!J263="","*",FN_MC!J263)</f>
        <v>98</v>
      </c>
      <c r="N260" s="338">
        <f>IF(FN_MC!K263="","*",FN_MC!K263)</f>
        <v>617</v>
      </c>
      <c r="O260" s="338" t="str">
        <f>IF(FN_MC!L263="","*",FN_MC!L263)</f>
        <v>-</v>
      </c>
      <c r="P260" s="117"/>
      <c r="Q260" s="134">
        <f>IF(FN_MC!O263="","*",FN_MC!O263)</f>
        <v>0.875</v>
      </c>
      <c r="R260" s="134">
        <f>IF(FN_MC!P263="","*",FN_MC!P263)</f>
        <v>4.1666666666666664E-2</v>
      </c>
      <c r="S260" s="116" t="str">
        <f>IF(FN_MC!Q263="","*",CONCATENATE(FN_MC!Q263," ",FN_MC!R263))</f>
        <v>4500 M</v>
      </c>
      <c r="T260" s="116" t="str">
        <f>IF(FN_MC!V263="","*",FN_MC!V263)</f>
        <v>Fernanda</v>
      </c>
      <c r="U260" s="116" t="str">
        <f>IF(FN_MC!W263="","*",FN_MC!W263)</f>
        <v>Segue esmerilhando TIQ à TEP 16km/h, segue em VMA de TEP ate TIQ,encerrando  em TIQ</v>
      </c>
      <c r="V260" s="118">
        <f ca="1">_xlfn.XLOOKUP(G260&amp;$V$2,BS_CONTROLE[CHAVE],BS_CONTROLE[Quantidade_11],"-")</f>
        <v>0</v>
      </c>
      <c r="W260" s="118">
        <f ca="1">_xlfn.XLOOKUP(G260&amp;$W$2,BS_CONTROLE[CHAVE],BS_CONTROLE[Quantidade_11],"-")</f>
        <v>58010</v>
      </c>
      <c r="X260" s="118">
        <f ca="1">_xlfn.XLOOKUP(G260&amp;$X$2,BS_CONTROLE[CHAVE],BS_CONTROLE[Quantidade_11],"-")</f>
        <v>45750</v>
      </c>
    </row>
    <row r="261" spans="1:24" s="119" customFormat="1" hidden="1">
      <c r="A261" s="115" t="str">
        <f>IF(FN_MC!Y264="","*",FN_MC!Y264)</f>
        <v>*</v>
      </c>
      <c r="B261" s="115" t="str">
        <f>IF(FN_MC!X264="","*",FN_MC!X264)</f>
        <v>Oportunidade</v>
      </c>
      <c r="C261" s="115" t="str">
        <f>IF(FN_MC!Z264="","*",FN_MC!Z264)</f>
        <v>P0</v>
      </c>
      <c r="D261" s="116" t="str">
        <f>IF(FN_MC!S264="","*",FN_MC!S264)</f>
        <v>FERRONORTE</v>
      </c>
      <c r="E261" s="116" t="str">
        <f>IF(FN_MC!T264="","*",FN_MC!T264)</f>
        <v>TGR-TRO</v>
      </c>
      <c r="F261" s="116" t="str">
        <f>IF(FN_MC!B264="","*",FN_MC!B264)</f>
        <v>*</v>
      </c>
      <c r="G261" s="116" t="str">
        <f>IF(FN_MC!D264="","*",FN_MC!D264)</f>
        <v>BRUNO (TF-525)</v>
      </c>
      <c r="H261" s="116" t="str">
        <f>IF(FN_MC!F264="","*",FN_MC!F264)</f>
        <v>PDM - SOLDA</v>
      </c>
      <c r="I261" s="116" t="str">
        <f>IF(FN_MC!H264="","*",FN_MC!H264)</f>
        <v>TBE1</v>
      </c>
      <c r="J261" s="116" t="str">
        <f>IF(FN_MC!I264="","*",FN_MC!I264)</f>
        <v>-</v>
      </c>
      <c r="K261" s="116" t="str">
        <f>IF(FN_MC!M264="","*",FN_MC!M264)</f>
        <v>TBE-S</v>
      </c>
      <c r="L261" s="116" t="str">
        <f>IF(FN_MC!N264="","*",FN_MC!N264)</f>
        <v>TBES</v>
      </c>
      <c r="M261" s="117">
        <f>IF(FN_MC!J264="","*",FN_MC!J264)</f>
        <v>98</v>
      </c>
      <c r="N261" s="338">
        <f>IF(FN_MC!K264="","*",FN_MC!K264)</f>
        <v>529.1</v>
      </c>
      <c r="O261" s="338">
        <f>IF(FN_MC!L264="","*",FN_MC!L264)</f>
        <v>500</v>
      </c>
      <c r="P261" s="117"/>
      <c r="Q261" s="134">
        <f>IF(FN_MC!O264="","*",FN_MC!O264)</f>
        <v>0.375</v>
      </c>
      <c r="R261" s="134">
        <f>IF(FN_MC!P264="","*",FN_MC!P264)</f>
        <v>6.25E-2</v>
      </c>
      <c r="S261" s="116" t="str">
        <f>IF(FN_MC!Q264="","*",CONCATENATE(FN_MC!Q264," ",FN_MC!R264))</f>
        <v>1 Nº DE SOLDA</v>
      </c>
      <c r="T261" s="116" t="str">
        <f>IF(FN_MC!V264="","*",FN_MC!V264)</f>
        <v>Bruno</v>
      </c>
      <c r="U261" s="116" t="str">
        <f>IF(FN_MC!W264="","*",FN_MC!W264)</f>
        <v xml:space="preserve">Solda depende de temperatura </v>
      </c>
      <c r="V261" s="118" t="str">
        <f ca="1">_xlfn.XLOOKUP(G261&amp;$V$2,BS_CONTROLE[CHAVE],BS_CONTROLE[Quantidade_11],"-")</f>
        <v>-</v>
      </c>
      <c r="W261" s="118" t="str">
        <f ca="1">_xlfn.XLOOKUP(G261&amp;$W$2,BS_CONTROLE[CHAVE],BS_CONTROLE[Quantidade_11],"-")</f>
        <v>-</v>
      </c>
      <c r="X261" s="118" t="str">
        <f ca="1">_xlfn.XLOOKUP(G261&amp;$X$2,BS_CONTROLE[CHAVE],BS_CONTROLE[Quantidade_11],"-")</f>
        <v>-</v>
      </c>
    </row>
    <row r="262" spans="1:24" s="119" customFormat="1" hidden="1">
      <c r="A262" s="115" t="str">
        <f>IF(FN_MC!Y265="","*",FN_MC!Y265)</f>
        <v>OPORTUNIDADE</v>
      </c>
      <c r="B262" s="115" t="str">
        <f>IF(FN_MC!X265="","*",FN_MC!X265)</f>
        <v>Oportunidade</v>
      </c>
      <c r="C262" s="115" t="str">
        <f>IF(FN_MC!Z265="","*",FN_MC!Z265)</f>
        <v>P0</v>
      </c>
      <c r="D262" s="116" t="str">
        <f>IF(FN_MC!S265="","*",FN_MC!S265)</f>
        <v>FERRONORTE</v>
      </c>
      <c r="E262" s="116" t="str">
        <f>IF(FN_MC!T265="","*",FN_MC!T265)</f>
        <v>TCS-TGR</v>
      </c>
      <c r="F262" s="116">
        <f>IF(FN_MC!B265="","*",FN_MC!B265)</f>
        <v>45952</v>
      </c>
      <c r="G262" s="116" t="str">
        <f>IF(FN_MC!D265="","*",FN_MC!D265)</f>
        <v>W70</v>
      </c>
      <c r="H262" s="116" t="str">
        <f>IF(FN_MC!F265="","*",FN_MC!F265)</f>
        <v>DESLOCAMENTO</v>
      </c>
      <c r="I262" s="116" t="str">
        <f>IF(FN_MC!H265="","*",FN_MC!H265)</f>
        <v>TGR2</v>
      </c>
      <c r="J262" s="116" t="str">
        <f>IF(FN_MC!I265="","*",FN_MC!I265)</f>
        <v>TOM</v>
      </c>
      <c r="K262" s="116" t="str">
        <f>IF(FN_MC!M265="","*",FN_MC!M265)</f>
        <v>TGR-TOM</v>
      </c>
      <c r="L262" s="116" t="str">
        <f>IF(FN_MC!N265="","*",FN_MC!N265)</f>
        <v>TGRTOM</v>
      </c>
      <c r="M262" s="117">
        <f>IF(FN_MC!J265="","*",FN_MC!J265)</f>
        <v>74</v>
      </c>
      <c r="N262" s="338">
        <f>IF(FN_MC!K265="","*",FN_MC!K265)</f>
        <v>501</v>
      </c>
      <c r="O262" s="338" t="str">
        <f>IF(FN_MC!L265="","*",FN_MC!L265)</f>
        <v>*</v>
      </c>
      <c r="P262" s="117"/>
      <c r="Q262" s="134">
        <f>IF(FN_MC!O265="","*",FN_MC!O265)</f>
        <v>0.5</v>
      </c>
      <c r="R262" s="134">
        <f>IF(FN_MC!P265="","*",FN_MC!P265)</f>
        <v>4.1666666666666664E-2</v>
      </c>
      <c r="S262" s="116" t="str">
        <f>IF(FN_MC!Q265="","*",CONCATENATE(FN_MC!Q265," ",FN_MC!R265))</f>
        <v>1 BINÁRIO</v>
      </c>
      <c r="T262" s="116" t="str">
        <f>IF(FN_MC!V265="","*",FN_MC!V265)</f>
        <v>Ronaldo</v>
      </c>
      <c r="U262" s="116" t="str">
        <f>IF(FN_MC!W265="","*",FN_MC!W265)</f>
        <v>Deslocamento</v>
      </c>
      <c r="V262" s="118" t="str">
        <f ca="1">_xlfn.XLOOKUP(G262&amp;$V$2,BS_CONTROLE[CHAVE],BS_CONTROLE[Quantidade_11],"-")</f>
        <v>-</v>
      </c>
      <c r="W262" s="118" t="str">
        <f ca="1">_xlfn.XLOOKUP(G262&amp;$W$2,BS_CONTROLE[CHAVE],BS_CONTROLE[Quantidade_11],"-")</f>
        <v>-</v>
      </c>
      <c r="X262" s="118">
        <f ca="1">_xlfn.XLOOKUP(G262&amp;$X$2,BS_CONTROLE[CHAVE],BS_CONTROLE[Quantidade_11],"-")</f>
        <v>0</v>
      </c>
    </row>
    <row r="263" spans="1:24" s="119" customFormat="1" hidden="1">
      <c r="A263" s="115" t="str">
        <f>IF(FN_MC!Y266="","*",FN_MC!Y266)</f>
        <v>OPORTUNIDADE</v>
      </c>
      <c r="B263" s="115" t="str">
        <f>IF(FN_MC!X266="","*",FN_MC!X266)</f>
        <v>Oportunidade</v>
      </c>
      <c r="C263" s="115" t="str">
        <f>IF(FN_MC!Z266="","*",FN_MC!Z266)</f>
        <v>P2</v>
      </c>
      <c r="D263" s="116" t="str">
        <f>IF(FN_MC!S266="","*",FN_MC!S266)</f>
        <v>FERRONORTE</v>
      </c>
      <c r="E263" s="116" t="str">
        <f>IF(FN_MC!T266="","*",FN_MC!T266)</f>
        <v>TCS-TGR</v>
      </c>
      <c r="F263" s="116">
        <f>IF(FN_MC!B266="","*",FN_MC!B266)</f>
        <v>45952</v>
      </c>
      <c r="G263" s="116" t="str">
        <f>IF(FN_MC!D266="","*",FN_MC!D266)</f>
        <v>ELSON (TF-526)</v>
      </c>
      <c r="H263" s="116" t="str">
        <f>IF(FN_MC!F266="","*",FN_MC!F266)</f>
        <v>PDM - SOLDA</v>
      </c>
      <c r="I263" s="116" t="str">
        <f>IF(FN_MC!H266="","*",FN_MC!H266)</f>
        <v>TBR487</v>
      </c>
      <c r="J263" s="116" t="str">
        <f>IF(FN_MC!I266="","*",FN_MC!I266)</f>
        <v>-</v>
      </c>
      <c r="K263" s="116" t="str">
        <f>IF(FN_MC!M266="","*",FN_MC!M266)</f>
        <v>TGR-TBR</v>
      </c>
      <c r="L263" s="116" t="str">
        <f>IF(FN_MC!N266="","*",FN_MC!N266)</f>
        <v>TBR487</v>
      </c>
      <c r="M263" s="117">
        <f>IF(FN_MC!J266="","*",FN_MC!J266)</f>
        <v>74</v>
      </c>
      <c r="N263" s="338">
        <f>IF(FN_MC!K266="","*",FN_MC!K266)</f>
        <v>482.4</v>
      </c>
      <c r="O263" s="338" t="str">
        <f>IF(FN_MC!L266="","*",FN_MC!L266)</f>
        <v>-</v>
      </c>
      <c r="P263" s="117"/>
      <c r="Q263" s="134">
        <f>IF(FN_MC!O266="","*",FN_MC!O266)</f>
        <v>0.375</v>
      </c>
      <c r="R263" s="134">
        <f>IF(FN_MC!P266="","*",FN_MC!P266)</f>
        <v>6.25E-2</v>
      </c>
      <c r="S263" s="116" t="str">
        <f>IF(FN_MC!Q266="","*",CONCATENATE(FN_MC!Q266," ",FN_MC!R266))</f>
        <v>1 Nº DE SOLDA</v>
      </c>
      <c r="T263" s="116" t="str">
        <f>IF(FN_MC!V266="","*",FN_MC!V266)</f>
        <v>Elson</v>
      </c>
      <c r="U263" s="116" t="str">
        <f>IF(FN_MC!W266="","*",FN_MC!W266)</f>
        <v xml:space="preserve">Solda - Condicionada à temperatura </v>
      </c>
      <c r="V263" s="118" t="str">
        <f ca="1">_xlfn.XLOOKUP(G263&amp;$V$2,BS_CONTROLE[CHAVE],BS_CONTROLE[Quantidade_11],"-")</f>
        <v>-</v>
      </c>
      <c r="W263" s="118">
        <f ca="1">_xlfn.XLOOKUP(G263&amp;$W$2,BS_CONTROLE[CHAVE],BS_CONTROLE[Quantidade_11],"-")</f>
        <v>0</v>
      </c>
      <c r="X263" s="118">
        <f ca="1">_xlfn.XLOOKUP(G263&amp;$X$2,BS_CONTROLE[CHAVE],BS_CONTROLE[Quantidade_11],"-")</f>
        <v>1</v>
      </c>
    </row>
    <row r="264" spans="1:24" s="119" customFormat="1" hidden="1">
      <c r="A264" s="115" t="str">
        <f>IF(FN_MC!Y267="","*",FN_MC!Y267)</f>
        <v>OPORTUNIDADE</v>
      </c>
      <c r="B264" s="115" t="str">
        <f>IF(FN_MC!X267="","*",FN_MC!X267)</f>
        <v>Oportunidade</v>
      </c>
      <c r="C264" s="115" t="str">
        <f>IF(FN_MC!Z267="","*",FN_MC!Z267)</f>
        <v>P1</v>
      </c>
      <c r="D264" s="116" t="str">
        <f>IF(FN_MC!S267="","*",FN_MC!S267)</f>
        <v>FERRONORTE</v>
      </c>
      <c r="E264" s="116" t="str">
        <f>IF(FN_MC!T267="","*",FN_MC!T267)</f>
        <v>TMI-TCS</v>
      </c>
      <c r="F264" s="116">
        <f>IF(FN_MC!B267="","*",FN_MC!B267)</f>
        <v>45952</v>
      </c>
      <c r="G264" s="116" t="str">
        <f>IF(FN_MC!D267="","*",FN_MC!D267)</f>
        <v>V87</v>
      </c>
      <c r="H264" s="116" t="str">
        <f>IF(FN_MC!F267="","*",FN_MC!F267)</f>
        <v>MECANIZAÇÃO - SOCADORA</v>
      </c>
      <c r="I264" s="116" t="str">
        <f>IF(FN_MC!H267="","*",FN_MC!H267)</f>
        <v>TMO155</v>
      </c>
      <c r="J264" s="116" t="str">
        <f>IF(FN_MC!I267="","*",FN_MC!I267)</f>
        <v>TVI2</v>
      </c>
      <c r="K264" s="116" t="str">
        <f>IF(FN_MC!M267="","*",FN_MC!M267)</f>
        <v>TVI-TIN</v>
      </c>
      <c r="L264" s="116" t="str">
        <f>IF(FN_MC!N267="","*",FN_MC!N267)</f>
        <v>TVI-TIN</v>
      </c>
      <c r="M264" s="117">
        <f>IF(FN_MC!J267="","*",FN_MC!J267)</f>
        <v>74</v>
      </c>
      <c r="N264" s="338">
        <f>IF(FN_MC!K267="","*",FN_MC!K267)</f>
        <v>201.9</v>
      </c>
      <c r="O264" s="338">
        <f>IF(FN_MC!L267="","*",FN_MC!L267)</f>
        <v>190</v>
      </c>
      <c r="P264" s="117"/>
      <c r="Q264" s="134">
        <f>IF(FN_MC!O267="","*",FN_MC!O267)</f>
        <v>0.375</v>
      </c>
      <c r="R264" s="134">
        <f>IF(FN_MC!P267="","*",FN_MC!P267)</f>
        <v>8.3333333333333329E-2</v>
      </c>
      <c r="S264" s="116" t="str">
        <f>IF(FN_MC!Q267="","*",CONCATENATE(FN_MC!Q267," ",FN_MC!R267))</f>
        <v>1020 M</v>
      </c>
      <c r="T264" s="116" t="str">
        <f>IF(FN_MC!V267="","*",FN_MC!V267)</f>
        <v>Antonioni</v>
      </c>
      <c r="U264" s="116" t="str">
        <f>IF(FN_MC!W267="","*",FN_MC!W267)</f>
        <v xml:space="preserve">Socaria mecanizada </v>
      </c>
      <c r="V264" s="118">
        <f ca="1">_xlfn.XLOOKUP(G264&amp;$V$2,BS_CONTROLE[CHAVE],BS_CONTROLE[Quantidade_11],"-")</f>
        <v>1</v>
      </c>
      <c r="W264" s="118">
        <f ca="1">_xlfn.XLOOKUP(G264&amp;$W$2,BS_CONTROLE[CHAVE],BS_CONTROLE[Quantidade_11],"-")</f>
        <v>1</v>
      </c>
      <c r="X264" s="118">
        <f ca="1">_xlfn.XLOOKUP(G264&amp;$X$2,BS_CONTROLE[CHAVE],BS_CONTROLE[Quantidade_11],"-")</f>
        <v>0</v>
      </c>
    </row>
    <row r="265" spans="1:24" s="119" customFormat="1" hidden="1">
      <c r="A265" s="115" t="str">
        <f>IF(FN_MC!Y268="","*",FN_MC!Y268)</f>
        <v>OPORTUNIDADE</v>
      </c>
      <c r="B265" s="115" t="str">
        <f>IF(FN_MC!X268="","*",FN_MC!X268)</f>
        <v>Oportunidade</v>
      </c>
      <c r="C265" s="115" t="str">
        <f>IF(FN_MC!Z268="","*",FN_MC!Z268)</f>
        <v>P2</v>
      </c>
      <c r="D265" s="116" t="str">
        <f>IF(FN_MC!S268="","*",FN_MC!S268)</f>
        <v>FERRONORTE</v>
      </c>
      <c r="E265" s="116" t="str">
        <f>IF(FN_MC!T268="","*",FN_MC!T268)</f>
        <v>TMI-TCS</v>
      </c>
      <c r="F265" s="116">
        <f>IF(FN_MC!B268="","*",FN_MC!B268)</f>
        <v>45952</v>
      </c>
      <c r="G265" s="116" t="str">
        <f>IF(FN_MC!D268="","*",FN_MC!D268)</f>
        <v>FRANCISCO (TF-670)</v>
      </c>
      <c r="H265" s="116" t="str">
        <f>IF(FN_MC!F268="","*",FN_MC!F268)</f>
        <v>PDM - SOLDA</v>
      </c>
      <c r="I265" s="116" t="str">
        <f>IF(FN_MC!H268="","*",FN_MC!H268)</f>
        <v>TMO155</v>
      </c>
      <c r="J265" s="116" t="str">
        <f>IF(FN_MC!I268="","*",FN_MC!I268)</f>
        <v>-</v>
      </c>
      <c r="K265" s="116" t="str">
        <f>IF(FN_MC!M268="","*",FN_MC!M268)</f>
        <v>TCE-TMO</v>
      </c>
      <c r="L265" s="116" t="str">
        <f>IF(FN_MC!N268="","*",FN_MC!N268)</f>
        <v>TMO155</v>
      </c>
      <c r="M265" s="117">
        <f>IF(FN_MC!J268="","*",FN_MC!J268)</f>
        <v>74</v>
      </c>
      <c r="N265" s="338">
        <f>IF(FN_MC!K268="","*",FN_MC!K268)</f>
        <v>147.4</v>
      </c>
      <c r="O265" s="338" t="str">
        <f>IF(FN_MC!L268="","*",FN_MC!L268)</f>
        <v>*</v>
      </c>
      <c r="P265" s="117"/>
      <c r="Q265" s="134">
        <f>IF(FN_MC!O268="","*",FN_MC!O268)</f>
        <v>0.375</v>
      </c>
      <c r="R265" s="134">
        <f>IF(FN_MC!P268="","*",FN_MC!P268)</f>
        <v>6.25E-2</v>
      </c>
      <c r="S265" s="116" t="str">
        <f>IF(FN_MC!Q268="","*",CONCATENATE(FN_MC!Q268," ",FN_MC!R268))</f>
        <v>1 Nº DE SOLDA</v>
      </c>
      <c r="T265" s="116" t="str">
        <f>IF(FN_MC!V268="","*",FN_MC!V268)</f>
        <v>Francisco</v>
      </c>
      <c r="U265" s="116" t="str">
        <f>IF(FN_MC!W268="","*",FN_MC!W268)</f>
        <v xml:space="preserve">Solda - Condicionada à temperatura </v>
      </c>
      <c r="V265" s="118" t="str">
        <f ca="1">_xlfn.XLOOKUP(G265&amp;$V$2,BS_CONTROLE[CHAVE],BS_CONTROLE[Quantidade_11],"-")</f>
        <v>-</v>
      </c>
      <c r="W265" s="118" t="str">
        <f ca="1">_xlfn.XLOOKUP(G265&amp;$W$2,BS_CONTROLE[CHAVE],BS_CONTROLE[Quantidade_11],"-")</f>
        <v>-</v>
      </c>
      <c r="X265" s="118">
        <f ca="1">_xlfn.XLOOKUP(G265&amp;$X$2,BS_CONTROLE[CHAVE],BS_CONTROLE[Quantidade_11],"-")</f>
        <v>0</v>
      </c>
    </row>
    <row r="266" spans="1:24" s="119" customFormat="1" hidden="1">
      <c r="A266" s="115" t="str">
        <f>IF(FN_MC!Y269="","*",FN_MC!Y269)</f>
        <v>OPORTUNIDADE</v>
      </c>
      <c r="B266" s="115" t="str">
        <f>IF(FN_MC!X269="","*",FN_MC!X269)</f>
        <v>Oportunidade</v>
      </c>
      <c r="C266" s="115" t="str">
        <f>IF(FN_MC!Z269="","*",FN_MC!Z269)</f>
        <v>P1</v>
      </c>
      <c r="D266" s="116" t="str">
        <f>IF(FN_MC!S269="","*",FN_MC!S269)</f>
        <v>FERRONORTE</v>
      </c>
      <c r="E266" s="116" t="str">
        <f>IF(FN_MC!T269="","*",FN_MC!T269)</f>
        <v>TMI-TCS</v>
      </c>
      <c r="F266" s="116">
        <f>IF(FN_MC!B269="","*",FN_MC!B269)</f>
        <v>45952</v>
      </c>
      <c r="G266" s="116" t="str">
        <f>IF(FN_MC!D269="","*",FN_MC!D269)</f>
        <v>W50</v>
      </c>
      <c r="H266" s="116" t="str">
        <f>IF(FN_MC!F269="","*",FN_MC!F269)</f>
        <v>DESLOCAMENTO</v>
      </c>
      <c r="I266" s="116" t="str">
        <f>IF(FN_MC!H269="","*",FN_MC!H269)</f>
        <v>TBR487</v>
      </c>
      <c r="J266" s="116" t="str">
        <f>IF(FN_MC!I269="","*",FN_MC!I269)</f>
        <v>TCS2</v>
      </c>
      <c r="K266" s="116" t="str">
        <f>IF(FN_MC!M269="","*",FN_MC!M269)</f>
        <v>TIN-TCS</v>
      </c>
      <c r="L266" s="116" t="str">
        <f>IF(FN_MC!N269="","*",FN_MC!N269)</f>
        <v>TINTCS</v>
      </c>
      <c r="M266" s="117">
        <f>IF(FN_MC!J269="","*",FN_MC!J269)</f>
        <v>74</v>
      </c>
      <c r="N266" s="338">
        <f>IF(FN_MC!K269="","*",FN_MC!K269)</f>
        <v>111</v>
      </c>
      <c r="O266" s="338" t="str">
        <f>IF(FN_MC!L269="","*",FN_MC!L269)</f>
        <v>*</v>
      </c>
      <c r="P266" s="117"/>
      <c r="Q266" s="134">
        <f>IF(FN_MC!O269="","*",FN_MC!O269)</f>
        <v>0.375</v>
      </c>
      <c r="R266" s="134">
        <f>IF(FN_MC!P269="","*",FN_MC!P269)</f>
        <v>4.1666666666666664E-2</v>
      </c>
      <c r="S266" s="116" t="str">
        <f>IF(FN_MC!Q269="","*",CONCATENATE(FN_MC!Q269," ",FN_MC!R269))</f>
        <v>1 BINÁRIO</v>
      </c>
      <c r="T266" s="116" t="str">
        <f>IF(FN_MC!V269="","*",FN_MC!V269)</f>
        <v xml:space="preserve">HERBET </v>
      </c>
      <c r="U266" s="116" t="str">
        <f>IF(FN_MC!W269="","*",FN_MC!W269)</f>
        <v>Deslocamento TIN-TCS</v>
      </c>
      <c r="V266" s="118" t="str">
        <f ca="1">_xlfn.XLOOKUP(G266&amp;$V$2,BS_CONTROLE[CHAVE],BS_CONTROLE[Quantidade_11],"-")</f>
        <v>-</v>
      </c>
      <c r="W266" s="118" t="str">
        <f ca="1">_xlfn.XLOOKUP(G266&amp;$W$2,BS_CONTROLE[CHAVE],BS_CONTROLE[Quantidade_11],"-")</f>
        <v>-</v>
      </c>
      <c r="X266" s="118" t="str">
        <f ca="1">_xlfn.XLOOKUP(G266&amp;$X$2,BS_CONTROLE[CHAVE],BS_CONTROLE[Quantidade_11],"-")</f>
        <v>-</v>
      </c>
    </row>
    <row r="267" spans="1:24" s="119" customFormat="1" hidden="1">
      <c r="A267" s="115" t="str">
        <f>IF(FN_MC!Y270="","*",FN_MC!Y270)</f>
        <v>OPORTUNIDADE</v>
      </c>
      <c r="B267" s="115" t="str">
        <f>IF(FN_MC!X270="","*",FN_MC!X270)</f>
        <v>Oportunidade</v>
      </c>
      <c r="C267" s="115" t="str">
        <f>IF(FN_MC!Z270="","*",FN_MC!Z270)</f>
        <v>P2</v>
      </c>
      <c r="D267" s="116" t="str">
        <f>IF(FN_MC!S270="","*",FN_MC!S270)</f>
        <v>FERRONORTE</v>
      </c>
      <c r="E267" s="116" t="str">
        <f>IF(FN_MC!T270="","*",FN_MC!T270)</f>
        <v>TMI-TCS</v>
      </c>
      <c r="F267" s="116">
        <f>IF(FN_MC!B270="","*",FN_MC!B270)</f>
        <v>45952</v>
      </c>
      <c r="G267" s="116" t="str">
        <f>IF(FN_MC!D270="","*",FN_MC!D270)</f>
        <v>V80</v>
      </c>
      <c r="H267" s="116" t="str">
        <f>IF(FN_MC!F270="","*",FN_MC!F270)</f>
        <v>INSPEÇÃO RIV</v>
      </c>
      <c r="I267" s="116" t="str">
        <f>IF(FN_MC!H270="","*",FN_MC!H270)</f>
        <v>TMO155</v>
      </c>
      <c r="J267" s="116" t="str">
        <f>IF(FN_MC!I270="","*",FN_MC!I270)</f>
        <v>ZFN</v>
      </c>
      <c r="K267" s="116" t="str">
        <f>IF(FN_MC!M270="","*",FN_MC!M270)</f>
        <v>TAP-ZFN</v>
      </c>
      <c r="L267" s="116" t="str">
        <f>IF(FN_MC!N270="","*",FN_MC!N270)</f>
        <v>TAPZFN</v>
      </c>
      <c r="M267" s="117">
        <f>IF(FN_MC!J270="","*",FN_MC!J270)</f>
        <v>74</v>
      </c>
      <c r="N267" s="338">
        <f>IF(FN_MC!K270="","*",FN_MC!K270)</f>
        <v>26</v>
      </c>
      <c r="O267" s="338" t="str">
        <f>IF(FN_MC!L270="","*",FN_MC!L270)</f>
        <v>-</v>
      </c>
      <c r="P267" s="117"/>
      <c r="Q267" s="134">
        <f>IF(FN_MC!O270="","*",FN_MC!O270)</f>
        <v>0.375</v>
      </c>
      <c r="R267" s="134">
        <f>IF(FN_MC!P270="","*",FN_MC!P270)</f>
        <v>4.1666666666666664E-2</v>
      </c>
      <c r="S267" s="116" t="str">
        <f>IF(FN_MC!Q270="","*",CONCATENATE(FN_MC!Q270," ",FN_MC!R270))</f>
        <v>1 BINÁRIO</v>
      </c>
      <c r="T267" s="116" t="str">
        <f>IF(FN_MC!V270="","*",FN_MC!V270)</f>
        <v>Fernanda</v>
      </c>
      <c r="U267" s="116" t="str">
        <f>IF(FN_MC!W270="","*",FN_MC!W270)</f>
        <v>Inspeção RIV - VMA 35km/h e 18km/h em PN</v>
      </c>
      <c r="V267" s="118" t="str">
        <f ca="1">_xlfn.XLOOKUP(G267&amp;$V$2,BS_CONTROLE[CHAVE],BS_CONTROLE[Quantidade_11],"-")</f>
        <v>-</v>
      </c>
      <c r="W267" s="118" t="str">
        <f ca="1">_xlfn.XLOOKUP(G267&amp;$W$2,BS_CONTROLE[CHAVE],BS_CONTROLE[Quantidade_11],"-")</f>
        <v>-</v>
      </c>
      <c r="X267" s="118" t="str">
        <f ca="1">_xlfn.XLOOKUP(G267&amp;$X$2,BS_CONTROLE[CHAVE],BS_CONTROLE[Quantidade_11],"-")</f>
        <v>-</v>
      </c>
    </row>
    <row r="268" spans="1:24" s="119" customFormat="1" hidden="1">
      <c r="A268" s="115" t="str">
        <f>IF(FN_MC!Y271="","*",FN_MC!Y271)</f>
        <v>OPORTUNIDADE</v>
      </c>
      <c r="B268" s="115" t="str">
        <f>IF(FN_MC!X271="","*",FN_MC!X271)</f>
        <v>Oportunidade</v>
      </c>
      <c r="C268" s="115" t="str">
        <f>IF(FN_MC!Z271="","*",FN_MC!Z271)</f>
        <v>P2</v>
      </c>
      <c r="D268" s="116" t="str">
        <f>IF(FN_MC!S271="","*",FN_MC!S271)</f>
        <v>MALHA CENTRAL</v>
      </c>
      <c r="E268" s="116" t="str">
        <f>IF(FN_MC!T271="","*",FN_MC!T271)</f>
        <v>RAMAL</v>
      </c>
      <c r="F268" s="116">
        <f>IF(FN_MC!B271="","*",FN_MC!B271)</f>
        <v>45952</v>
      </c>
      <c r="G268" s="116" t="str">
        <f>IF(FN_MC!D271="","*",FN_MC!D271)</f>
        <v>N46</v>
      </c>
      <c r="H268" s="116" t="str">
        <f>IF(FN_MC!F271="","*",FN_MC!F271)</f>
        <v>DESLOCAMENTO</v>
      </c>
      <c r="I268" s="116" t="str">
        <f>IF(FN_MC!H271="","*",FN_MC!H271)</f>
        <v>PITK96</v>
      </c>
      <c r="J268" s="116" t="str">
        <f>IF(FN_MC!I271="","*",FN_MC!I271)</f>
        <v>ZZZ</v>
      </c>
      <c r="K268" s="116" t="str">
        <f>IF(FN_MC!M271="","*",FN_MC!M271)</f>
        <v>ZTP-ZZZ</v>
      </c>
      <c r="L268" s="116" t="str">
        <f>IF(FN_MC!N271="","*",FN_MC!N271)</f>
        <v>ZTPZZZ</v>
      </c>
      <c r="M268" s="117">
        <f>IF(FN_MC!J271="","*",FN_MC!J271)</f>
        <v>78</v>
      </c>
      <c r="N268" s="338">
        <f>IF(FN_MC!K271="","*",FN_MC!K271)</f>
        <v>335</v>
      </c>
      <c r="O268" s="338" t="str">
        <f>IF(FN_MC!L271="","*",FN_MC!L271)</f>
        <v>-</v>
      </c>
      <c r="P268" s="117"/>
      <c r="Q268" s="134">
        <f>IF(FN_MC!O271="","*",FN_MC!O271)</f>
        <v>0.5</v>
      </c>
      <c r="R268" s="134">
        <f>IF(FN_MC!P271="","*",FN_MC!P271)</f>
        <v>4.1666666666666664E-2</v>
      </c>
      <c r="S268" s="116" t="str">
        <f>IF(FN_MC!Q271="","*",CONCATENATE(FN_MC!Q271," ",FN_MC!R271))</f>
        <v>1 BINÁRIO</v>
      </c>
      <c r="T268" s="116" t="str">
        <f>IF(FN_MC!V271="","*",FN_MC!V271)</f>
        <v>Marcelo</v>
      </c>
      <c r="U268" s="116" t="str">
        <f>IF(FN_MC!W271="","*",FN_MC!W271)</f>
        <v>Deslocamento para ZZZ</v>
      </c>
      <c r="V268" s="118" t="str">
        <f ca="1">_xlfn.XLOOKUP(G268&amp;$V$2,BS_CONTROLE[CHAVE],BS_CONTROLE[Quantidade_11],"-")</f>
        <v>-</v>
      </c>
      <c r="W268" s="118" t="str">
        <f ca="1">_xlfn.XLOOKUP(G268&amp;$W$2,BS_CONTROLE[CHAVE],BS_CONTROLE[Quantidade_11],"-")</f>
        <v>-</v>
      </c>
      <c r="X268" s="118" t="str">
        <f ca="1">_xlfn.XLOOKUP(G268&amp;$X$2,BS_CONTROLE[CHAVE],BS_CONTROLE[Quantidade_11],"-")</f>
        <v>-</v>
      </c>
    </row>
    <row r="269" spans="1:24" s="119" customFormat="1" hidden="1">
      <c r="A269" s="115" t="str">
        <f>IF(FN_MC!Y272="","*",FN_MC!Y272)</f>
        <v>OPORTUNIDADE</v>
      </c>
      <c r="B269" s="115" t="str">
        <f>IF(FN_MC!X272="","*",FN_MC!X272)</f>
        <v>Oportunidade</v>
      </c>
      <c r="C269" s="115" t="str">
        <f>IF(FN_MC!Z272="","*",FN_MC!Z272)</f>
        <v>P1</v>
      </c>
      <c r="D269" s="116" t="str">
        <f>IF(FN_MC!S272="","*",FN_MC!S272)</f>
        <v>MALHA CENTRAL</v>
      </c>
      <c r="E269" s="116" t="str">
        <f>IF(FN_MC!T272="","*",FN_MC!T272)</f>
        <v>RAMAL</v>
      </c>
      <c r="F269" s="116">
        <f>IF(FN_MC!B272="","*",FN_MC!B272)</f>
        <v>45952</v>
      </c>
      <c r="G269" s="116" t="str">
        <f>IF(FN_MC!D272="","*",FN_MC!D272)</f>
        <v>E17</v>
      </c>
      <c r="H269" s="116" t="str">
        <f>IF(FN_MC!F272="","*",FN_MC!F272)</f>
        <v>CAMINHÃO DE SOLDA</v>
      </c>
      <c r="I269" s="116" t="str">
        <f>IF(FN_MC!H272="","*",FN_MC!H272)</f>
        <v>ZTEZVT</v>
      </c>
      <c r="J269" s="116" t="str">
        <f>IF(FN_MC!I272="","*",FN_MC!I272)</f>
        <v>ZTEZVT</v>
      </c>
      <c r="K269" s="116" t="str">
        <f>IF(FN_MC!M272="","*",FN_MC!M272)</f>
        <v>ZTE-ZVT</v>
      </c>
      <c r="L269" s="116" t="str">
        <f>IF(FN_MC!N272="","*",FN_MC!N272)</f>
        <v>ZVTZDK</v>
      </c>
      <c r="M269" s="117">
        <f>IF(FN_MC!J272="","*",FN_MC!J272)</f>
        <v>78</v>
      </c>
      <c r="N269" s="338">
        <f>IF(FN_MC!K272="","*",FN_MC!K272)</f>
        <v>244</v>
      </c>
      <c r="O269" s="338">
        <f>IF(FN_MC!L272="","*",FN_MC!L272)</f>
        <v>246</v>
      </c>
      <c r="P269" s="117"/>
      <c r="Q269" s="134">
        <f>IF(FN_MC!O272="","*",FN_MC!O272)</f>
        <v>0.39583333333333331</v>
      </c>
      <c r="R269" s="134">
        <f>IF(FN_MC!P272="","*",FN_MC!P272)</f>
        <v>0.125</v>
      </c>
      <c r="S269" s="116" t="str">
        <f>IF(FN_MC!Q272="","*",CONCATENATE(FN_MC!Q272," ",FN_MC!R272))</f>
        <v>2 Nº DE SOLDA</v>
      </c>
      <c r="T269" s="116" t="str">
        <f>IF(FN_MC!V272="","*",FN_MC!V272)</f>
        <v>Francisco</v>
      </c>
      <c r="U269" s="116" t="str">
        <f>IF(FN_MC!W272="","*",FN_MC!W272)</f>
        <v xml:space="preserve">Caminhão de solda </v>
      </c>
      <c r="V269" s="118">
        <f ca="1">_xlfn.XLOOKUP(G269&amp;$V$2,BS_CONTROLE[CHAVE],BS_CONTROLE[Quantidade_11],"-")</f>
        <v>2</v>
      </c>
      <c r="W269" s="118">
        <f ca="1">_xlfn.XLOOKUP(G269&amp;$W$2,BS_CONTROLE[CHAVE],BS_CONTROLE[Quantidade_11],"-")</f>
        <v>4</v>
      </c>
      <c r="X269" s="118">
        <f ca="1">_xlfn.XLOOKUP(G269&amp;$X$2,BS_CONTROLE[CHAVE],BS_CONTROLE[Quantidade_11],"-")</f>
        <v>0</v>
      </c>
    </row>
    <row r="270" spans="1:24" s="119" customFormat="1" hidden="1">
      <c r="A270" s="115" t="str">
        <f>IF(FN_MC!Y273="","*",FN_MC!Y273)</f>
        <v>OPORTUNIDADE</v>
      </c>
      <c r="B270" s="115" t="str">
        <f>IF(FN_MC!X273="","*",FN_MC!X273)</f>
        <v>Oportunidade</v>
      </c>
      <c r="C270" s="115" t="str">
        <f>IF(FN_MC!Z273="","*",FN_MC!Z273)</f>
        <v>P0</v>
      </c>
      <c r="D270" s="116" t="str">
        <f>IF(FN_MC!S273="","*",FN_MC!S273)</f>
        <v>MALHA CENTRAL</v>
      </c>
      <c r="E270" s="116" t="str">
        <f>IF(FN_MC!T273="","*",FN_MC!T273)</f>
        <v>RAMAL</v>
      </c>
      <c r="F270" s="116">
        <f>IF(FN_MC!B273="","*",FN_MC!B273)</f>
        <v>45952</v>
      </c>
      <c r="G270" s="116" t="str">
        <f>IF(FN_MC!D273="","*",FN_MC!D273)</f>
        <v>V42</v>
      </c>
      <c r="H270" s="116" t="str">
        <f>IF(FN_MC!F273="","*",FN_MC!F273)</f>
        <v>MODERNIZAÇÃO - SOCADORA</v>
      </c>
      <c r="I270" s="116" t="str">
        <f>IF(FN_MC!H273="","*",FN_MC!H273)</f>
        <v>ZGT1</v>
      </c>
      <c r="J270" s="116" t="str">
        <f>IF(FN_MC!I273="","*",FN_MC!I273)</f>
        <v>ZGT1</v>
      </c>
      <c r="K270" s="116" t="str">
        <f>IF(FN_MC!M273="","*",FN_MC!M273)</f>
        <v>ZGT-ZXE</v>
      </c>
      <c r="L270" s="116" t="str">
        <f>IF(FN_MC!N273="","*",FN_MC!N273)</f>
        <v>ZGTZXE</v>
      </c>
      <c r="M270" s="117">
        <f>IF(FN_MC!J273="","*",FN_MC!J273)</f>
        <v>72</v>
      </c>
      <c r="N270" s="338">
        <f>IF(FN_MC!K273="","*",FN_MC!K273)</f>
        <v>304</v>
      </c>
      <c r="O270" s="338">
        <f>IF(FN_MC!L273="","*",FN_MC!L273)</f>
        <v>305</v>
      </c>
      <c r="P270" s="117"/>
      <c r="Q270" s="134">
        <f>IF(FN_MC!O273="","*",FN_MC!O273)</f>
        <v>0.27083333333333331</v>
      </c>
      <c r="R270" s="134">
        <f>IF(FN_MC!P273="","*",FN_MC!P273)</f>
        <v>8.3333333333333329E-2</v>
      </c>
      <c r="S270" s="116" t="str">
        <f>IF(FN_MC!Q273="","*",CONCATENATE(FN_MC!Q273," ",FN_MC!R273))</f>
        <v>200 M</v>
      </c>
      <c r="T270" s="116" t="str">
        <f>IF(FN_MC!V273="","*",FN_MC!V273)</f>
        <v>Augusto</v>
      </c>
      <c r="U270" s="116" t="str">
        <f>IF(FN_MC!W273="","*",FN_MC!W273)</f>
        <v>Socaria mecanizada</v>
      </c>
      <c r="V270" s="118">
        <f ca="1">_xlfn.XLOOKUP(G270&amp;$V$2,BS_CONTROLE[CHAVE],BS_CONTROLE[Quantidade_11],"-")</f>
        <v>800</v>
      </c>
      <c r="W270" s="118">
        <f ca="1">_xlfn.XLOOKUP(G270&amp;$W$2,BS_CONTROLE[CHAVE],BS_CONTROLE[Quantidade_11],"-")</f>
        <v>290</v>
      </c>
      <c r="X270" s="118">
        <f ca="1">_xlfn.XLOOKUP(G270&amp;$X$2,BS_CONTROLE[CHAVE],BS_CONTROLE[Quantidade_11],"-")</f>
        <v>0</v>
      </c>
    </row>
    <row r="271" spans="1:24" s="119" customFormat="1" hidden="1">
      <c r="A271" s="115" t="str">
        <f>IF(FN_MC!Y274="","*",FN_MC!Y274)</f>
        <v>OPORTUNIDADE</v>
      </c>
      <c r="B271" s="115" t="str">
        <f>IF(FN_MC!X274="","*",FN_MC!X274)</f>
        <v>Oportunidade</v>
      </c>
      <c r="C271" s="115" t="str">
        <f>IF(FN_MC!Z274="","*",FN_MC!Z274)</f>
        <v>P0</v>
      </c>
      <c r="D271" s="116" t="str">
        <f>IF(FN_MC!S274="","*",FN_MC!S274)</f>
        <v>MALHA CENTRAL</v>
      </c>
      <c r="E271" s="116" t="str">
        <f>IF(FN_MC!T274="","*",FN_MC!T274)</f>
        <v>PRV-POV</v>
      </c>
      <c r="F271" s="116">
        <f>IF(FN_MC!B274="","*",FN_MC!B274)</f>
        <v>45952</v>
      </c>
      <c r="G271" s="116" t="str">
        <f>IF(FN_MC!D274="","*",FN_MC!D274)</f>
        <v>W94</v>
      </c>
      <c r="H271" s="116" t="str">
        <f>IF(FN_MC!F274="","*",FN_MC!F274)</f>
        <v>OUTRAS ATIVIDADES</v>
      </c>
      <c r="I271" s="116" t="str">
        <f>IF(FN_MC!H274="","*",FN_MC!H274)</f>
        <v>PPR</v>
      </c>
      <c r="J271" s="116" t="str">
        <f>IF(FN_MC!I274="","*",FN_MC!I274)</f>
        <v>PIT</v>
      </c>
      <c r="K271" s="116" t="str">
        <f>IF(FN_MC!M274="","*",FN_MC!M274)</f>
        <v>PAS-PUD</v>
      </c>
      <c r="L271" s="116" t="str">
        <f>IF(FN_MC!N274="","*",FN_MC!N274)</f>
        <v>K96PUD</v>
      </c>
      <c r="M271" s="117">
        <f>IF(FN_MC!J274="","*",FN_MC!J274)</f>
        <v>103</v>
      </c>
      <c r="N271" s="338">
        <f>IF(FN_MC!K274="","*",FN_MC!K274)</f>
        <v>2087</v>
      </c>
      <c r="O271" s="338" t="str">
        <f>IF(FN_MC!L274="","*",FN_MC!L274)</f>
        <v>*</v>
      </c>
      <c r="P271" s="117"/>
      <c r="Q271" s="134">
        <f>IF(FN_MC!O274="","*",FN_MC!O274)</f>
        <v>0.45833333333333331</v>
      </c>
      <c r="R271" s="134">
        <f>IF(FN_MC!P274="","*",FN_MC!P274)</f>
        <v>4.1666666666666664E-2</v>
      </c>
      <c r="S271" s="116" t="str">
        <f>IF(FN_MC!Q274="","*",CONCATENATE(FN_MC!Q274," ",FN_MC!R274))</f>
        <v>1 BINÁRIO</v>
      </c>
      <c r="T271" s="116" t="str">
        <f>IF(FN_MC!V274="","*",FN_MC!V274)</f>
        <v xml:space="preserve">Lucas </v>
      </c>
      <c r="U271" s="116" t="str">
        <f>IF(FN_MC!W274="","*",FN_MC!W274)</f>
        <v>Descarga de materiais</v>
      </c>
      <c r="V271" s="118" t="str">
        <f ca="1">_xlfn.XLOOKUP(G271&amp;$V$2,BS_CONTROLE[CHAVE],BS_CONTROLE[Quantidade_11],"-")</f>
        <v>-</v>
      </c>
      <c r="W271" s="118" t="str">
        <f ca="1">_xlfn.XLOOKUP(G271&amp;$W$2,BS_CONTROLE[CHAVE],BS_CONTROLE[Quantidade_11],"-")</f>
        <v>-</v>
      </c>
      <c r="X271" s="118">
        <f ca="1">_xlfn.XLOOKUP(G271&amp;$X$2,BS_CONTROLE[CHAVE],BS_CONTROLE[Quantidade_11],"-")</f>
        <v>1</v>
      </c>
    </row>
    <row r="272" spans="1:24" s="119" customFormat="1" hidden="1">
      <c r="A272" s="115" t="str">
        <f>IF(FN_MC!Y275="","*",FN_MC!Y275)</f>
        <v>OPORTUNIDADE</v>
      </c>
      <c r="B272" s="115" t="str">
        <f>IF(FN_MC!X275="","*",FN_MC!X275)</f>
        <v>Oportunidade</v>
      </c>
      <c r="C272" s="115" t="str">
        <f>IF(FN_MC!Z275="","*",FN_MC!Z275)</f>
        <v>P1</v>
      </c>
      <c r="D272" s="116" t="str">
        <f>IF(FN_MC!S275="","*",FN_MC!S275)</f>
        <v>MALHA CENTRAL</v>
      </c>
      <c r="E272" s="116" t="str">
        <f>IF(FN_MC!T275="","*",FN_MC!T275)</f>
        <v>PRV-POV</v>
      </c>
      <c r="F272" s="116">
        <f>IF(FN_MC!B275="","*",FN_MC!B275)</f>
        <v>45952</v>
      </c>
      <c r="G272" s="116" t="str">
        <f>IF(FN_MC!D275="","*",FN_MC!D275)</f>
        <v>LEÔNCIO (TF-526)</v>
      </c>
      <c r="H272" s="116" t="str">
        <f>IF(FN_MC!F275="","*",FN_MC!F275)</f>
        <v>PDM - SOLDA</v>
      </c>
      <c r="I272" s="116" t="str">
        <f>IF(FN_MC!H275="","*",FN_MC!H275)</f>
        <v>PITK96</v>
      </c>
      <c r="J272" s="116" t="str">
        <f>IF(FN_MC!I275="","*",FN_MC!I275)</f>
        <v>-</v>
      </c>
      <c r="K272" s="116" t="str">
        <f>IF(FN_MC!M275="","*",FN_MC!M275)</f>
        <v>PIT-K97</v>
      </c>
      <c r="L272" s="116" t="str">
        <f>IF(FN_MC!N275="","*",FN_MC!N275)</f>
        <v>PITK96</v>
      </c>
      <c r="M272" s="117">
        <f>IF(FN_MC!J275="","*",FN_MC!J275)</f>
        <v>103</v>
      </c>
      <c r="N272" s="338">
        <f>IF(FN_MC!K275="","*",FN_MC!K275)</f>
        <v>2100</v>
      </c>
      <c r="O272" s="338" t="str">
        <f>IF(FN_MC!L275="","*",FN_MC!L275)</f>
        <v>*</v>
      </c>
      <c r="P272" s="117"/>
      <c r="Q272" s="134">
        <f>IF(FN_MC!O275="","*",FN_MC!O275)</f>
        <v>0.33333333333333331</v>
      </c>
      <c r="R272" s="134">
        <f>IF(FN_MC!P275="","*",FN_MC!P275)</f>
        <v>0.125</v>
      </c>
      <c r="S272" s="116" t="str">
        <f>IF(FN_MC!Q275="","*",CONCATENATE(FN_MC!Q275," ",FN_MC!R275))</f>
        <v>2 Nº DE SOLDA</v>
      </c>
      <c r="T272" s="116" t="str">
        <f>IF(FN_MC!V275="","*",FN_MC!V275)</f>
        <v>Lucas</v>
      </c>
      <c r="U272" s="116" t="str">
        <f>IF(FN_MC!W275="","*",FN_MC!W275)</f>
        <v>Solda - Condicionada à temperatura</v>
      </c>
      <c r="V272" s="118" t="str">
        <f ca="1">_xlfn.XLOOKUP(G272&amp;$V$2,BS_CONTROLE[CHAVE],BS_CONTROLE[Quantidade_11],"-")</f>
        <v>-</v>
      </c>
      <c r="W272" s="118">
        <f ca="1">_xlfn.XLOOKUP(G272&amp;$W$2,BS_CONTROLE[CHAVE],BS_CONTROLE[Quantidade_11],"-")</f>
        <v>2</v>
      </c>
      <c r="X272" s="118">
        <f ca="1">_xlfn.XLOOKUP(G272&amp;$X$2,BS_CONTROLE[CHAVE],BS_CONTROLE[Quantidade_11],"-")</f>
        <v>2</v>
      </c>
    </row>
    <row r="273" spans="1:24" s="119" customFormat="1" hidden="1">
      <c r="A273" s="115" t="str">
        <f>IF(FN_MC!Y276="","*",FN_MC!Y276)</f>
        <v>OPORTUNIDADE</v>
      </c>
      <c r="B273" s="115" t="str">
        <f>IF(FN_MC!X276="","*",FN_MC!X276)</f>
        <v>Oportunidade</v>
      </c>
      <c r="C273" s="115" t="str">
        <f>IF(FN_MC!Z276="","*",FN_MC!Z276)</f>
        <v>P1</v>
      </c>
      <c r="D273" s="116" t="str">
        <f>IF(FN_MC!S276="","*",FN_MC!S276)</f>
        <v>MALHA CENTRAL</v>
      </c>
      <c r="E273" s="116" t="str">
        <f>IF(FN_MC!T276="","*",FN_MC!T276)</f>
        <v>PRV-POV</v>
      </c>
      <c r="F273" s="116">
        <f>IF(FN_MC!B276="","*",FN_MC!B276)</f>
        <v>45952</v>
      </c>
      <c r="G273" s="116" t="str">
        <f>IF(FN_MC!D276="","*",FN_MC!D276)</f>
        <v>A52</v>
      </c>
      <c r="H273" s="116" t="str">
        <f>IF(FN_MC!F276="","*",FN_MC!F276)</f>
        <v>DESLOCAMENTO</v>
      </c>
      <c r="I273" s="116" t="str">
        <f>IF(FN_MC!H276="","*",FN_MC!H276)</f>
        <v>PITK96</v>
      </c>
      <c r="J273" s="116" t="str">
        <f>IF(FN_MC!I276="","*",FN_MC!I276)</f>
        <v>K96PUD</v>
      </c>
      <c r="K273" s="116" t="str">
        <f>IF(FN_MC!M276="","*",FN_MC!M276)</f>
        <v>PIT-K97</v>
      </c>
      <c r="L273" s="116" t="str">
        <f>IF(FN_MC!N276="","*",FN_MC!N276)</f>
        <v>PITK96</v>
      </c>
      <c r="M273" s="117">
        <f>IF(FN_MC!J276="","*",FN_MC!J276)</f>
        <v>103</v>
      </c>
      <c r="N273" s="338">
        <f>IF(FN_MC!K276="","*",FN_MC!K276)</f>
        <v>2100</v>
      </c>
      <c r="O273" s="338" t="str">
        <f>IF(FN_MC!L276="","*",FN_MC!L276)</f>
        <v>*</v>
      </c>
      <c r="P273" s="117"/>
      <c r="Q273" s="134">
        <f>IF(FN_MC!O276="","*",FN_MC!O276)</f>
        <v>0.33333333333333331</v>
      </c>
      <c r="R273" s="134">
        <f>IF(FN_MC!P276="","*",FN_MC!P276)</f>
        <v>4.1666666666666664E-2</v>
      </c>
      <c r="S273" s="116" t="str">
        <f>IF(FN_MC!Q276="","*",CONCATENATE(FN_MC!Q276," ",FN_MC!R276))</f>
        <v>1 BINÁRIO</v>
      </c>
      <c r="T273" s="116" t="str">
        <f>IF(FN_MC!V276="","*",FN_MC!V276)</f>
        <v xml:space="preserve">Paulo </v>
      </c>
      <c r="U273" s="116" t="str">
        <f>IF(FN_MC!W276="","*",FN_MC!W276)</f>
        <v xml:space="preserve">Desloamento </v>
      </c>
      <c r="V273" s="118" t="str">
        <f ca="1">_xlfn.XLOOKUP(G273&amp;$V$2,BS_CONTROLE[CHAVE],BS_CONTROLE[Quantidade_11],"-")</f>
        <v>-</v>
      </c>
      <c r="W273" s="118">
        <f ca="1">_xlfn.XLOOKUP(G273&amp;$W$2,BS_CONTROLE[CHAVE],BS_CONTROLE[Quantidade_11],"-")</f>
        <v>1</v>
      </c>
      <c r="X273" s="118">
        <f ca="1">_xlfn.XLOOKUP(G273&amp;$X$2,BS_CONTROLE[CHAVE],BS_CONTROLE[Quantidade_11],"-")</f>
        <v>1</v>
      </c>
    </row>
    <row r="274" spans="1:24" s="119" customFormat="1" hidden="1">
      <c r="A274" s="115" t="str">
        <f>IF(FN_MC!Y277="","*",FN_MC!Y277)</f>
        <v>*</v>
      </c>
      <c r="B274" s="115" t="str">
        <f>IF(FN_MC!X277="","*",FN_MC!X277)</f>
        <v>*</v>
      </c>
      <c r="C274" s="115" t="str">
        <f>IF(FN_MC!Z277="","*",FN_MC!Z277)</f>
        <v>*</v>
      </c>
      <c r="D274" s="116" t="str">
        <f>IF(FN_MC!S277="","*",FN_MC!S277)</f>
        <v>-</v>
      </c>
      <c r="E274" s="116" t="str">
        <f>IF(FN_MC!T277="","*",FN_MC!T277)</f>
        <v>-</v>
      </c>
      <c r="F274" s="116" t="str">
        <f>IF(FN_MC!B277="","*",FN_MC!B277)</f>
        <v>*</v>
      </c>
      <c r="G274" s="116" t="str">
        <f>IF(FN_MC!D277="","*",FN_MC!D277)</f>
        <v>*</v>
      </c>
      <c r="H274" s="116" t="str">
        <f>IF(FN_MC!F277="","*",FN_MC!F277)</f>
        <v>*</v>
      </c>
      <c r="I274" s="116" t="str">
        <f>IF(FN_MC!H277="","*",FN_MC!H277)</f>
        <v>*</v>
      </c>
      <c r="J274" s="116" t="str">
        <f>IF(FN_MC!I277="","*",FN_MC!I277)</f>
        <v>*</v>
      </c>
      <c r="K274" s="116" t="str">
        <f>IF(FN_MC!M277="","*",FN_MC!M277)</f>
        <v>-</v>
      </c>
      <c r="L274" s="116" t="str">
        <f>IF(FN_MC!N277="","*",FN_MC!N277)</f>
        <v>-</v>
      </c>
      <c r="M274" s="117" t="str">
        <f>IF(FN_MC!J277="","*",FN_MC!J277)</f>
        <v>*</v>
      </c>
      <c r="N274" s="338" t="str">
        <f>IF(FN_MC!K277="","*",FN_MC!K277)</f>
        <v>*</v>
      </c>
      <c r="O274" s="338" t="str">
        <f>IF(FN_MC!L277="","*",FN_MC!L277)</f>
        <v>*</v>
      </c>
      <c r="P274" s="117"/>
      <c r="Q274" s="134" t="str">
        <f>IF(FN_MC!O277="","*",FN_MC!O277)</f>
        <v>*</v>
      </c>
      <c r="R274" s="134" t="str">
        <f>IF(FN_MC!P277="","*",FN_MC!P277)</f>
        <v>*</v>
      </c>
      <c r="S274" s="116" t="str">
        <f>IF(FN_MC!Q277="","*",CONCATENATE(FN_MC!Q277," ",FN_MC!R277))</f>
        <v>*</v>
      </c>
      <c r="T274" s="116" t="str">
        <f>IF(FN_MC!V277="","*",FN_MC!V277)</f>
        <v>*</v>
      </c>
      <c r="U274" s="116" t="str">
        <f>IF(FN_MC!W277="","*",FN_MC!W277)</f>
        <v>*</v>
      </c>
      <c r="V274" s="118" t="str">
        <f ca="1">_xlfn.XLOOKUP(G274&amp;$V$2,BS_CONTROLE[CHAVE],BS_CONTROLE[Quantidade_11],"-")</f>
        <v>-</v>
      </c>
      <c r="W274" s="118" t="str">
        <f ca="1">_xlfn.XLOOKUP(G274&amp;$W$2,BS_CONTROLE[CHAVE],BS_CONTROLE[Quantidade_11],"-")</f>
        <v>-</v>
      </c>
      <c r="X274" s="118" t="str">
        <f ca="1">_xlfn.XLOOKUP(G274&amp;$X$2,BS_CONTROLE[CHAVE],BS_CONTROLE[Quantidade_11],"-")</f>
        <v>-</v>
      </c>
    </row>
    <row r="275" spans="1:24" s="119" customFormat="1" hidden="1">
      <c r="A275" s="115" t="str">
        <f>IF(FN_MC!Y278="","*",FN_MC!Y278)</f>
        <v>*</v>
      </c>
      <c r="B275" s="115" t="str">
        <f>IF(FN_MC!X278="","*",FN_MC!X278)</f>
        <v>*</v>
      </c>
      <c r="C275" s="115" t="str">
        <f>IF(FN_MC!Z278="","*",FN_MC!Z278)</f>
        <v>*</v>
      </c>
      <c r="D275" s="116" t="str">
        <f>IF(FN_MC!S278="","*",FN_MC!S278)</f>
        <v>-</v>
      </c>
      <c r="E275" s="116" t="str">
        <f>IF(FN_MC!T278="","*",FN_MC!T278)</f>
        <v>-</v>
      </c>
      <c r="F275" s="116" t="str">
        <f>IF(FN_MC!B278="","*",FN_MC!B278)</f>
        <v>*</v>
      </c>
      <c r="G275" s="116" t="str">
        <f>IF(FN_MC!D278="","*",FN_MC!D278)</f>
        <v>*</v>
      </c>
      <c r="H275" s="116" t="str">
        <f>IF(FN_MC!F278="","*",FN_MC!F278)</f>
        <v>*</v>
      </c>
      <c r="I275" s="116" t="str">
        <f>IF(FN_MC!H278="","*",FN_MC!H278)</f>
        <v>*</v>
      </c>
      <c r="J275" s="116" t="str">
        <f>IF(FN_MC!I278="","*",FN_MC!I278)</f>
        <v>*</v>
      </c>
      <c r="K275" s="116" t="str">
        <f>IF(FN_MC!M278="","*",FN_MC!M278)</f>
        <v>-</v>
      </c>
      <c r="L275" s="116" t="str">
        <f>IF(FN_MC!N278="","*",FN_MC!N278)</f>
        <v>-</v>
      </c>
      <c r="M275" s="117" t="str">
        <f>IF(FN_MC!J278="","*",FN_MC!J278)</f>
        <v>*</v>
      </c>
      <c r="N275" s="338" t="str">
        <f>IF(FN_MC!K278="","*",FN_MC!K278)</f>
        <v>*</v>
      </c>
      <c r="O275" s="338" t="str">
        <f>IF(FN_MC!L278="","*",FN_MC!L278)</f>
        <v>*</v>
      </c>
      <c r="P275" s="117"/>
      <c r="Q275" s="134" t="str">
        <f>IF(FN_MC!O278="","*",FN_MC!O278)</f>
        <v>*</v>
      </c>
      <c r="R275" s="134" t="str">
        <f>IF(FN_MC!P278="","*",FN_MC!P278)</f>
        <v>*</v>
      </c>
      <c r="S275" s="116" t="str">
        <f>IF(FN_MC!Q278="","*",CONCATENATE(FN_MC!Q278," ",FN_MC!R278))</f>
        <v>*</v>
      </c>
      <c r="T275" s="116" t="str">
        <f>IF(FN_MC!V278="","*",FN_MC!V278)</f>
        <v>*</v>
      </c>
      <c r="U275" s="116" t="str">
        <f>IF(FN_MC!W278="","*",FN_MC!W278)</f>
        <v>*</v>
      </c>
      <c r="V275" s="118" t="str">
        <f ca="1">_xlfn.XLOOKUP(G275&amp;$V$2,BS_CONTROLE[CHAVE],BS_CONTROLE[Quantidade_11],"-")</f>
        <v>-</v>
      </c>
      <c r="W275" s="118" t="str">
        <f ca="1">_xlfn.XLOOKUP(G275&amp;$W$2,BS_CONTROLE[CHAVE],BS_CONTROLE[Quantidade_11],"-")</f>
        <v>-</v>
      </c>
      <c r="X275" s="118" t="str">
        <f ca="1">_xlfn.XLOOKUP(G275&amp;$X$2,BS_CONTROLE[CHAVE],BS_CONTROLE[Quantidade_11],"-")</f>
        <v>-</v>
      </c>
    </row>
    <row r="276" spans="1:24" s="119" customFormat="1" hidden="1">
      <c r="A276" s="115" t="str">
        <f>IF(FN_MC!Y279="","*",FN_MC!Y279)</f>
        <v>*</v>
      </c>
      <c r="B276" s="115" t="str">
        <f>IF(FN_MC!X279="","*",FN_MC!X279)</f>
        <v>*</v>
      </c>
      <c r="C276" s="115" t="str">
        <f>IF(FN_MC!Z279="","*",FN_MC!Z279)</f>
        <v>*</v>
      </c>
      <c r="D276" s="116" t="str">
        <f>IF(FN_MC!S279="","*",FN_MC!S279)</f>
        <v>-</v>
      </c>
      <c r="E276" s="116" t="str">
        <f>IF(FN_MC!T279="","*",FN_MC!T279)</f>
        <v>-</v>
      </c>
      <c r="F276" s="116" t="str">
        <f>IF(FN_MC!B279="","*",FN_MC!B279)</f>
        <v>*</v>
      </c>
      <c r="G276" s="116" t="str">
        <f>IF(FN_MC!D279="","*",FN_MC!D279)</f>
        <v>*</v>
      </c>
      <c r="H276" s="116" t="str">
        <f>IF(FN_MC!F279="","*",FN_MC!F279)</f>
        <v>*</v>
      </c>
      <c r="I276" s="116" t="str">
        <f>IF(FN_MC!H279="","*",FN_MC!H279)</f>
        <v>*</v>
      </c>
      <c r="J276" s="116" t="str">
        <f>IF(FN_MC!I279="","*",FN_MC!I279)</f>
        <v>*</v>
      </c>
      <c r="K276" s="116" t="str">
        <f>IF(FN_MC!M279="","*",FN_MC!M279)</f>
        <v>-</v>
      </c>
      <c r="L276" s="116" t="str">
        <f>IF(FN_MC!N279="","*",FN_MC!N279)</f>
        <v>-</v>
      </c>
      <c r="M276" s="117" t="str">
        <f>IF(FN_MC!J279="","*",FN_MC!J279)</f>
        <v>*</v>
      </c>
      <c r="N276" s="338" t="str">
        <f>IF(FN_MC!K279="","*",FN_MC!K279)</f>
        <v>*</v>
      </c>
      <c r="O276" s="338" t="str">
        <f>IF(FN_MC!L279="","*",FN_MC!L279)</f>
        <v>*</v>
      </c>
      <c r="P276" s="117"/>
      <c r="Q276" s="134" t="str">
        <f>IF(FN_MC!O279="","*",FN_MC!O279)</f>
        <v>*</v>
      </c>
      <c r="R276" s="134" t="str">
        <f>IF(FN_MC!P279="","*",FN_MC!P279)</f>
        <v>*</v>
      </c>
      <c r="S276" s="116" t="str">
        <f>IF(FN_MC!Q279="","*",CONCATENATE(FN_MC!Q279," ",FN_MC!R279))</f>
        <v>*</v>
      </c>
      <c r="T276" s="116" t="str">
        <f>IF(FN_MC!V279="","*",FN_MC!V279)</f>
        <v>*</v>
      </c>
      <c r="U276" s="116" t="str">
        <f>IF(FN_MC!W279="","*",FN_MC!W279)</f>
        <v>*</v>
      </c>
      <c r="V276" s="118" t="str">
        <f ca="1">_xlfn.XLOOKUP(G276&amp;$V$2,BS_CONTROLE[CHAVE],BS_CONTROLE[Quantidade_11],"-")</f>
        <v>-</v>
      </c>
      <c r="W276" s="118" t="str">
        <f ca="1">_xlfn.XLOOKUP(G276&amp;$W$2,BS_CONTROLE[CHAVE],BS_CONTROLE[Quantidade_11],"-")</f>
        <v>-</v>
      </c>
      <c r="X276" s="118" t="str">
        <f ca="1">_xlfn.XLOOKUP(G276&amp;$X$2,BS_CONTROLE[CHAVE],BS_CONTROLE[Quantidade_11],"-")</f>
        <v>-</v>
      </c>
    </row>
    <row r="277" spans="1:24" s="119" customFormat="1" hidden="1">
      <c r="A277" s="115" t="str">
        <f>IF(FN_MC!Y280="","*",FN_MC!Y280)</f>
        <v>OPORTUNIDADE</v>
      </c>
      <c r="B277" s="115" t="str">
        <f>IF(FN_MC!X280="","*",FN_MC!X280)</f>
        <v>Contrato</v>
      </c>
      <c r="C277" s="115" t="str">
        <f>IF(FN_MC!Z280="","*",FN_MC!Z280)</f>
        <v>P0</v>
      </c>
      <c r="D277" s="116" t="str">
        <f>IF(FN_MC!S280="","*",FN_MC!S280)</f>
        <v>FERRONORTE</v>
      </c>
      <c r="E277" s="116" t="str">
        <f>IF(FN_MC!T280="","*",FN_MC!T280)</f>
        <v>TGR-TRO</v>
      </c>
      <c r="F277" s="116">
        <f>IF(FN_MC!B280="","*",FN_MC!B280)</f>
        <v>45953</v>
      </c>
      <c r="G277" s="116" t="str">
        <f>IF(FN_MC!D280="","*",FN_MC!D280)</f>
        <v>A60</v>
      </c>
      <c r="H277" s="116" t="str">
        <f>IF(FN_MC!F280="","*",FN_MC!F280)</f>
        <v>DETECÇÃO - RONDA 7 DIAS</v>
      </c>
      <c r="I277" s="116" t="str">
        <f>IF(FN_MC!H280="","*",FN_MC!H280)</f>
        <v>TRO</v>
      </c>
      <c r="J277" s="116" t="str">
        <f>IF(FN_MC!I280="","*",FN_MC!I280)</f>
        <v>TGR</v>
      </c>
      <c r="K277" s="116" t="str">
        <f>IF(FN_MC!M280="","*",FN_MC!M280)</f>
        <v>TRO-TGR</v>
      </c>
      <c r="L277" s="116" t="str">
        <f>IF(FN_MC!N280="","*",FN_MC!N280)</f>
        <v>TROTGR</v>
      </c>
      <c r="M277" s="117">
        <f>IF(FN_MC!J280="","*",FN_MC!J280)</f>
        <v>98</v>
      </c>
      <c r="N277" s="338">
        <f>IF(FN_MC!K280="","*",FN_MC!K280)</f>
        <v>752</v>
      </c>
      <c r="O277" s="338" t="str">
        <f>IF(FN_MC!L280="","*",FN_MC!L280)</f>
        <v>-</v>
      </c>
      <c r="P277" s="117"/>
      <c r="Q277" s="134">
        <f>IF(FN_MC!O280="","*",FN_MC!O280)</f>
        <v>0.33333333333333331</v>
      </c>
      <c r="R277" s="134">
        <f>IF(FN_MC!P280="","*",FN_MC!P280)</f>
        <v>4.1666666666666664E-2</v>
      </c>
      <c r="S277" s="116" t="str">
        <f>IF(FN_MC!Q280="","*",CONCATENATE(FN_MC!Q280," ",FN_MC!R280))</f>
        <v>250 KM</v>
      </c>
      <c r="T277" s="116" t="str">
        <f>IF(FN_MC!V280="","*",FN_MC!V280)</f>
        <v>Miguel</v>
      </c>
      <c r="U277" s="116" t="str">
        <f>IF(FN_MC!W280="","*",FN_MC!W280)</f>
        <v>Inspeção R7D</v>
      </c>
      <c r="V277" s="118" t="str">
        <f ca="1">_xlfn.XLOOKUP(G277&amp;$V$2,BS_CONTROLE[CHAVE],BS_CONTROLE[Quantidade_11],"-")</f>
        <v>-</v>
      </c>
      <c r="W277" s="118" t="str">
        <f ca="1">_xlfn.XLOOKUP(G277&amp;$W$2,BS_CONTROLE[CHAVE],BS_CONTROLE[Quantidade_11],"-")</f>
        <v>-</v>
      </c>
      <c r="X277" s="118" t="str">
        <f ca="1">_xlfn.XLOOKUP(G277&amp;$X$2,BS_CONTROLE[CHAVE],BS_CONTROLE[Quantidade_11],"-")</f>
        <v>-</v>
      </c>
    </row>
    <row r="278" spans="1:24" s="119" customFormat="1" hidden="1">
      <c r="A278" s="115" t="str">
        <f>IF(FN_MC!Y281="","*",FN_MC!Y281)</f>
        <v>OPORTUNIDADE</v>
      </c>
      <c r="B278" s="115" t="str">
        <f>IF(FN_MC!X281="","*",FN_MC!X281)</f>
        <v>Oportunidade</v>
      </c>
      <c r="C278" s="115" t="str">
        <f>IF(FN_MC!Z281="","*",FN_MC!Z281)</f>
        <v>P1</v>
      </c>
      <c r="D278" s="116" t="str">
        <f>IF(FN_MC!S281="","*",FN_MC!S281)</f>
        <v>FERRONORTE</v>
      </c>
      <c r="E278" s="116" t="str">
        <f>IF(FN_MC!T281="","*",FN_MC!T281)</f>
        <v>TGR-TRO</v>
      </c>
      <c r="F278" s="116">
        <f>IF(FN_MC!B281="","*",FN_MC!B281)</f>
        <v>45953</v>
      </c>
      <c r="G278" s="116" t="str">
        <f>IF(FN_MC!D281="","*",FN_MC!D281)</f>
        <v>E14</v>
      </c>
      <c r="H278" s="116" t="str">
        <f>IF(FN_MC!F281="","*",FN_MC!F281)</f>
        <v>MECANIZAÇÃO - ESMERILHADORA</v>
      </c>
      <c r="I278" s="116" t="str">
        <f>IF(FN_MC!H281="","*",FN_MC!H281)</f>
        <v>TIQ</v>
      </c>
      <c r="J278" s="116" t="str">
        <f>IF(FN_MC!I281="","*",FN_MC!I281)</f>
        <v>TGR</v>
      </c>
      <c r="K278" s="116" t="str">
        <f>IF(FN_MC!M281="","*",FN_MC!M281)</f>
        <v>TIQ-TGR</v>
      </c>
      <c r="L278" s="116" t="str">
        <f>IF(FN_MC!N281="","*",FN_MC!N281)</f>
        <v>TIQTGR</v>
      </c>
      <c r="M278" s="117">
        <f>IF(FN_MC!J281="","*",FN_MC!J281)</f>
        <v>98</v>
      </c>
      <c r="N278" s="338">
        <f>IF(FN_MC!K281="","*",FN_MC!K281)</f>
        <v>565</v>
      </c>
      <c r="O278" s="338">
        <f>IF(FN_MC!L281="","*",FN_MC!L281)</f>
        <v>501</v>
      </c>
      <c r="P278" s="117"/>
      <c r="Q278" s="134">
        <f>IF(FN_MC!O281="","*",FN_MC!O281)</f>
        <v>0.875</v>
      </c>
      <c r="R278" s="134">
        <f>IF(FN_MC!P281="","*",FN_MC!P281)</f>
        <v>4.1666666666666664E-2</v>
      </c>
      <c r="S278" s="116" t="str">
        <f>IF(FN_MC!Q281="","*",CONCATENATE(FN_MC!Q281," ",FN_MC!R281))</f>
        <v>5000 M</v>
      </c>
      <c r="T278" s="116" t="str">
        <f>IF(FN_MC!V281="","*",FN_MC!V281)</f>
        <v>Fernanda</v>
      </c>
      <c r="U278" s="116" t="str">
        <f>IF(FN_MC!W281="","*",FN_MC!W281)</f>
        <v>Segue VMA 30kmh TIQ à TEP, segue esmerilhando a 16km/h de TEP-TGR, encerrando  em TGR</v>
      </c>
      <c r="V278" s="118">
        <f ca="1">_xlfn.XLOOKUP(G278&amp;$V$2,BS_CONTROLE[CHAVE],BS_CONTROLE[Quantidade_11],"-")</f>
        <v>0</v>
      </c>
      <c r="W278" s="118">
        <f ca="1">_xlfn.XLOOKUP(G278&amp;$W$2,BS_CONTROLE[CHAVE],BS_CONTROLE[Quantidade_11],"-")</f>
        <v>58010</v>
      </c>
      <c r="X278" s="118">
        <f ca="1">_xlfn.XLOOKUP(G278&amp;$X$2,BS_CONTROLE[CHAVE],BS_CONTROLE[Quantidade_11],"-")</f>
        <v>45750</v>
      </c>
    </row>
    <row r="279" spans="1:24" s="119" customFormat="1" hidden="1">
      <c r="A279" s="115" t="str">
        <f>IF(FN_MC!Y282="","*",FN_MC!Y282)</f>
        <v>OPORTUNIDADE</v>
      </c>
      <c r="B279" s="115" t="str">
        <f>IF(FN_MC!X282="","*",FN_MC!X282)</f>
        <v>Oportunidade</v>
      </c>
      <c r="C279" s="115" t="str">
        <f>IF(FN_MC!Z282="","*",FN_MC!Z282)</f>
        <v>P0</v>
      </c>
      <c r="D279" s="116" t="str">
        <f>IF(FN_MC!S282="","*",FN_MC!S282)</f>
        <v>FERRONORTE</v>
      </c>
      <c r="E279" s="116" t="str">
        <f>IF(FN_MC!T282="","*",FN_MC!T282)</f>
        <v>TCS-TGR</v>
      </c>
      <c r="F279" s="116">
        <f>IF(FN_MC!B282="","*",FN_MC!B282)</f>
        <v>45953</v>
      </c>
      <c r="G279" s="116" t="str">
        <f>IF(FN_MC!D282="","*",FN_MC!D282)</f>
        <v>W70</v>
      </c>
      <c r="H279" s="116" t="str">
        <f>IF(FN_MC!F282="","*",FN_MC!F282)</f>
        <v>DESLOCAMENTO</v>
      </c>
      <c r="I279" s="116" t="str">
        <f>IF(FN_MC!H282="","*",FN_MC!H282)</f>
        <v>TGR2</v>
      </c>
      <c r="J279" s="116" t="str">
        <f>IF(FN_MC!I282="","*",FN_MC!I282)</f>
        <v>TOM</v>
      </c>
      <c r="K279" s="116" t="str">
        <f>IF(FN_MC!M282="","*",FN_MC!M282)</f>
        <v>TGR-TOM</v>
      </c>
      <c r="L279" s="116" t="str">
        <f>IF(FN_MC!N282="","*",FN_MC!N282)</f>
        <v>TGRTOM</v>
      </c>
      <c r="M279" s="117">
        <f>IF(FN_MC!J282="","*",FN_MC!J282)</f>
        <v>74</v>
      </c>
      <c r="N279" s="338">
        <f>IF(FN_MC!K282="","*",FN_MC!K282)</f>
        <v>501</v>
      </c>
      <c r="O279" s="338" t="str">
        <f>IF(FN_MC!L282="","*",FN_MC!L282)</f>
        <v>-</v>
      </c>
      <c r="P279" s="117"/>
      <c r="Q279" s="134">
        <f>IF(FN_MC!O282="","*",FN_MC!O282)</f>
        <v>0.375</v>
      </c>
      <c r="R279" s="134">
        <f>IF(FN_MC!P282="","*",FN_MC!P282)</f>
        <v>4.1666666666666664E-2</v>
      </c>
      <c r="S279" s="116" t="str">
        <f>IF(FN_MC!Q282="","*",CONCATENATE(FN_MC!Q282," ",FN_MC!R282))</f>
        <v>1 BINÁRIO</v>
      </c>
      <c r="T279" s="116" t="str">
        <f>IF(FN_MC!V282="","*",FN_MC!V282)</f>
        <v>Ronaldo</v>
      </c>
      <c r="U279" s="116" t="str">
        <f>IF(FN_MC!W282="","*",FN_MC!W282)</f>
        <v>Deslocamento</v>
      </c>
      <c r="V279" s="118" t="str">
        <f ca="1">_xlfn.XLOOKUP(G279&amp;$V$2,BS_CONTROLE[CHAVE],BS_CONTROLE[Quantidade_11],"-")</f>
        <v>-</v>
      </c>
      <c r="W279" s="118" t="str">
        <f ca="1">_xlfn.XLOOKUP(G279&amp;$W$2,BS_CONTROLE[CHAVE],BS_CONTROLE[Quantidade_11],"-")</f>
        <v>-</v>
      </c>
      <c r="X279" s="118">
        <f ca="1">_xlfn.XLOOKUP(G279&amp;$X$2,BS_CONTROLE[CHAVE],BS_CONTROLE[Quantidade_11],"-")</f>
        <v>0</v>
      </c>
    </row>
    <row r="280" spans="1:24" s="119" customFormat="1" hidden="1">
      <c r="A280" s="115" t="str">
        <f>IF(FN_MC!Y283="","*",FN_MC!Y283)</f>
        <v>OPORTUNIDADE</v>
      </c>
      <c r="B280" s="115" t="str">
        <f>IF(FN_MC!X283="","*",FN_MC!X283)</f>
        <v>Oportunidade</v>
      </c>
      <c r="C280" s="115" t="str">
        <f>IF(FN_MC!Z283="","*",FN_MC!Z283)</f>
        <v>P0</v>
      </c>
      <c r="D280" s="116" t="str">
        <f>IF(FN_MC!S283="","*",FN_MC!S283)</f>
        <v>FERRONORTE</v>
      </c>
      <c r="E280" s="116" t="str">
        <f>IF(FN_MC!T283="","*",FN_MC!T283)</f>
        <v>TCS-TGR</v>
      </c>
      <c r="F280" s="116">
        <f>IF(FN_MC!B283="","*",FN_MC!B283)</f>
        <v>45953</v>
      </c>
      <c r="G280" s="116" t="str">
        <f>IF(FN_MC!D283="","*",FN_MC!D283)</f>
        <v>ELSON (TF-526)</v>
      </c>
      <c r="H280" s="116" t="str">
        <f>IF(FN_MC!F283="","*",FN_MC!F283)</f>
        <v>PDM - SOLDA</v>
      </c>
      <c r="I280" s="116" t="str">
        <f>IF(FN_MC!H283="","*",FN_MC!H283)</f>
        <v>TBR487</v>
      </c>
      <c r="J280" s="116" t="str">
        <f>IF(FN_MC!I283="","*",FN_MC!I283)</f>
        <v>-</v>
      </c>
      <c r="K280" s="116" t="str">
        <f>IF(FN_MC!M283="","*",FN_MC!M283)</f>
        <v>TGR-TBR</v>
      </c>
      <c r="L280" s="116" t="str">
        <f>IF(FN_MC!N283="","*",FN_MC!N283)</f>
        <v>TBR487</v>
      </c>
      <c r="M280" s="117">
        <f>IF(FN_MC!J283="","*",FN_MC!J283)</f>
        <v>74</v>
      </c>
      <c r="N280" s="338">
        <f>IF(FN_MC!K283="","*",FN_MC!K283)</f>
        <v>482.4</v>
      </c>
      <c r="O280" s="338" t="str">
        <f>IF(FN_MC!L283="","*",FN_MC!L283)</f>
        <v>-</v>
      </c>
      <c r="P280" s="117"/>
      <c r="Q280" s="134">
        <f>IF(FN_MC!O283="","*",FN_MC!O283)</f>
        <v>0.375</v>
      </c>
      <c r="R280" s="134">
        <f>IF(FN_MC!P283="","*",FN_MC!P283)</f>
        <v>6.25E-2</v>
      </c>
      <c r="S280" s="116" t="str">
        <f>IF(FN_MC!Q283="","*",CONCATENATE(FN_MC!Q283," ",FN_MC!R283))</f>
        <v>1 Nº DE SOLDA</v>
      </c>
      <c r="T280" s="116" t="str">
        <f>IF(FN_MC!V283="","*",FN_MC!V283)</f>
        <v>Elson</v>
      </c>
      <c r="U280" s="116" t="str">
        <f>IF(FN_MC!W283="","*",FN_MC!W283)</f>
        <v xml:space="preserve">Solda - Condicionada à temperatura </v>
      </c>
      <c r="V280" s="118" t="str">
        <f ca="1">_xlfn.XLOOKUP(G280&amp;$V$2,BS_CONTROLE[CHAVE],BS_CONTROLE[Quantidade_11],"-")</f>
        <v>-</v>
      </c>
      <c r="W280" s="118">
        <f ca="1">_xlfn.XLOOKUP(G280&amp;$W$2,BS_CONTROLE[CHAVE],BS_CONTROLE[Quantidade_11],"-")</f>
        <v>0</v>
      </c>
      <c r="X280" s="118">
        <f ca="1">_xlfn.XLOOKUP(G280&amp;$X$2,BS_CONTROLE[CHAVE],BS_CONTROLE[Quantidade_11],"-")</f>
        <v>1</v>
      </c>
    </row>
    <row r="281" spans="1:24" s="119" customFormat="1" hidden="1">
      <c r="A281" s="115" t="str">
        <f>IF(FN_MC!Y284="","*",FN_MC!Y284)</f>
        <v>OPORTUNIDADE</v>
      </c>
      <c r="B281" s="115" t="str">
        <f>IF(FN_MC!X284="","*",FN_MC!X284)</f>
        <v>Oportunidade</v>
      </c>
      <c r="C281" s="115" t="str">
        <f>IF(FN_MC!Z284="","*",FN_MC!Z284)</f>
        <v>P1</v>
      </c>
      <c r="D281" s="116" t="str">
        <f>IF(FN_MC!S284="","*",FN_MC!S284)</f>
        <v>FERRONORTE</v>
      </c>
      <c r="E281" s="116" t="str">
        <f>IF(FN_MC!T284="","*",FN_MC!T284)</f>
        <v>TCS-TGR</v>
      </c>
      <c r="F281" s="116">
        <f>IF(FN_MC!B284="","*",FN_MC!B284)</f>
        <v>45953</v>
      </c>
      <c r="G281" s="116" t="str">
        <f>IF(FN_MC!D284="","*",FN_MC!D284)</f>
        <v>W48</v>
      </c>
      <c r="H281" s="116" t="str">
        <f>IF(FN_MC!F284="","*",FN_MC!F284)</f>
        <v>MECANIZAÇÃO - DOL</v>
      </c>
      <c r="I281" s="116" t="str">
        <f>IF(FN_MC!H284="","*",FN_MC!H284)</f>
        <v>TOM2</v>
      </c>
      <c r="J281" s="116" t="str">
        <f>IF(FN_MC!I284="","*",FN_MC!I284)</f>
        <v>TOM2</v>
      </c>
      <c r="K281" s="116" t="str">
        <f>IF(FN_MC!M284="","*",FN_MC!M284)</f>
        <v>TBA-TIP</v>
      </c>
      <c r="L281" s="116" t="str">
        <f>IF(FN_MC!N284="","*",FN_MC!N284)</f>
        <v>389TIP</v>
      </c>
      <c r="M281" s="117">
        <f>IF(FN_MC!J284="","*",FN_MC!J284)</f>
        <v>74</v>
      </c>
      <c r="N281" s="338">
        <f>IF(FN_MC!K284="","*",FN_MC!K284)</f>
        <v>390</v>
      </c>
      <c r="O281" s="338">
        <f>IF(FN_MC!L284="","*",FN_MC!L284)</f>
        <v>387</v>
      </c>
      <c r="P281" s="117"/>
      <c r="Q281" s="134">
        <f>IF(FN_MC!O284="","*",FN_MC!O284)</f>
        <v>0.35416666666666669</v>
      </c>
      <c r="R281" s="134">
        <f>IF(FN_MC!P284="","*",FN_MC!P284)</f>
        <v>8.3333333333333329E-2</v>
      </c>
      <c r="S281" s="116" t="str">
        <f>IF(FN_MC!Q284="","*",CONCATENATE(FN_MC!Q284," ",FN_MC!R284))</f>
        <v>1000 M</v>
      </c>
      <c r="T281" s="116" t="str">
        <f>IF(FN_MC!V284="","*",FN_MC!V284)</f>
        <v>Rodrigo</v>
      </c>
      <c r="U281" s="116" t="str">
        <f>IF(FN_MC!W284="","*",FN_MC!W284)</f>
        <v>DOL</v>
      </c>
      <c r="V281" s="118">
        <f ca="1">_xlfn.XLOOKUP(G281&amp;$V$2,BS_CONTROLE[CHAVE],BS_CONTROLE[Quantidade_11],"-")</f>
        <v>1414</v>
      </c>
      <c r="W281" s="118">
        <f ca="1">_xlfn.XLOOKUP(G281&amp;$W$2,BS_CONTROLE[CHAVE],BS_CONTROLE[Quantidade_11],"-")</f>
        <v>0</v>
      </c>
      <c r="X281" s="118">
        <f ca="1">_xlfn.XLOOKUP(G281&amp;$X$2,BS_CONTROLE[CHAVE],BS_CONTROLE[Quantidade_11],"-")</f>
        <v>2724</v>
      </c>
    </row>
    <row r="282" spans="1:24" s="119" customFormat="1" hidden="1">
      <c r="A282" s="115" t="str">
        <f>IF(FN_MC!Y285="","*",FN_MC!Y285)</f>
        <v>OPORTUNIDADE</v>
      </c>
      <c r="B282" s="115" t="str">
        <f>IF(FN_MC!X285="","*",FN_MC!X285)</f>
        <v>Oportunidade</v>
      </c>
      <c r="C282" s="115" t="str">
        <f>IF(FN_MC!Z285="","*",FN_MC!Z285)</f>
        <v>P0</v>
      </c>
      <c r="D282" s="116" t="str">
        <f>IF(FN_MC!S285="","*",FN_MC!S285)</f>
        <v>FERRONORTE</v>
      </c>
      <c r="E282" s="116" t="str">
        <f>IF(FN_MC!T285="","*",FN_MC!T285)</f>
        <v>TMI-TCS</v>
      </c>
      <c r="F282" s="116">
        <f>IF(FN_MC!B285="","*",FN_MC!B285)</f>
        <v>45953</v>
      </c>
      <c r="G282" s="116" t="str">
        <f>IF(FN_MC!D285="","*",FN_MC!D285)</f>
        <v>V87</v>
      </c>
      <c r="H282" s="116" t="str">
        <f>IF(FN_MC!F285="","*",FN_MC!F285)</f>
        <v>MECANIZAÇÃO - SOCADORA</v>
      </c>
      <c r="I282" s="116" t="str">
        <f>IF(FN_MC!H285="","*",FN_MC!H285)</f>
        <v>TVI2</v>
      </c>
      <c r="J282" s="116" t="str">
        <f>IF(FN_MC!I285="","*",FN_MC!I285)</f>
        <v>TVI2</v>
      </c>
      <c r="K282" s="116" t="str">
        <f>IF(FN_MC!M285="","*",FN_MC!M285)</f>
        <v>TID-TVI</v>
      </c>
      <c r="L282" s="116" t="str">
        <f>IF(FN_MC!N285="","*",FN_MC!N285)</f>
        <v>TID201</v>
      </c>
      <c r="M282" s="117">
        <f>IF(FN_MC!J285="","*",FN_MC!J285)</f>
        <v>74</v>
      </c>
      <c r="N282" s="338">
        <f>IF(FN_MC!K285="","*",FN_MC!K285)</f>
        <v>200</v>
      </c>
      <c r="O282" s="338">
        <f>IF(FN_MC!L285="","*",FN_MC!L285)</f>
        <v>190</v>
      </c>
      <c r="P282" s="117"/>
      <c r="Q282" s="134">
        <f>IF(FN_MC!O285="","*",FN_MC!O285)</f>
        <v>0.375</v>
      </c>
      <c r="R282" s="134">
        <f>IF(FN_MC!P285="","*",FN_MC!P285)</f>
        <v>8.3333333333333329E-2</v>
      </c>
      <c r="S282" s="116" t="str">
        <f>IF(FN_MC!Q285="","*",CONCATENATE(FN_MC!Q285," ",FN_MC!R285))</f>
        <v>1020 M</v>
      </c>
      <c r="T282" s="116" t="str">
        <f>IF(FN_MC!V285="","*",FN_MC!V285)</f>
        <v>Antonioni</v>
      </c>
      <c r="U282" s="116" t="str">
        <f>IF(FN_MC!W285="","*",FN_MC!W285)</f>
        <v xml:space="preserve">Socaria mecanizada </v>
      </c>
      <c r="V282" s="118">
        <f ca="1">_xlfn.XLOOKUP(G282&amp;$V$2,BS_CONTROLE[CHAVE],BS_CONTROLE[Quantidade_11],"-")</f>
        <v>1</v>
      </c>
      <c r="W282" s="118">
        <f ca="1">_xlfn.XLOOKUP(G282&amp;$W$2,BS_CONTROLE[CHAVE],BS_CONTROLE[Quantidade_11],"-")</f>
        <v>1</v>
      </c>
      <c r="X282" s="118">
        <f ca="1">_xlfn.XLOOKUP(G282&amp;$X$2,BS_CONTROLE[CHAVE],BS_CONTROLE[Quantidade_11],"-")</f>
        <v>0</v>
      </c>
    </row>
    <row r="283" spans="1:24" s="119" customFormat="1" hidden="1">
      <c r="A283" s="115" t="str">
        <f>IF(FN_MC!Y286="","*",FN_MC!Y286)</f>
        <v>OPORTUNIDADE</v>
      </c>
      <c r="B283" s="115" t="str">
        <f>IF(FN_MC!X286="","*",FN_MC!X286)</f>
        <v>Oportunidade</v>
      </c>
      <c r="C283" s="115" t="str">
        <f>IF(FN_MC!Z286="","*",FN_MC!Z286)</f>
        <v>P1</v>
      </c>
      <c r="D283" s="116" t="str">
        <f>IF(FN_MC!S286="","*",FN_MC!S286)</f>
        <v>FERRONORTE</v>
      </c>
      <c r="E283" s="116" t="str">
        <f>IF(FN_MC!T286="","*",FN_MC!T286)</f>
        <v>TMI-TCS</v>
      </c>
      <c r="F283" s="116">
        <f>IF(FN_MC!B286="","*",FN_MC!B286)</f>
        <v>45953</v>
      </c>
      <c r="G283" s="116" t="str">
        <f>IF(FN_MC!D286="","*",FN_MC!D286)</f>
        <v>FRANCISCO (TF-670)</v>
      </c>
      <c r="H283" s="116" t="str">
        <f>IF(FN_MC!F286="","*",FN_MC!F286)</f>
        <v>PDM - SOLDA</v>
      </c>
      <c r="I283" s="116" t="str">
        <f>IF(FN_MC!H286="","*",FN_MC!H286)</f>
        <v>TMO155</v>
      </c>
      <c r="J283" s="116" t="str">
        <f>IF(FN_MC!I286="","*",FN_MC!I286)</f>
        <v>-</v>
      </c>
      <c r="K283" s="116" t="str">
        <f>IF(FN_MC!M286="","*",FN_MC!M286)</f>
        <v>TCE-TMO</v>
      </c>
      <c r="L283" s="116" t="str">
        <f>IF(FN_MC!N286="","*",FN_MC!N286)</f>
        <v>TMO155</v>
      </c>
      <c r="M283" s="117">
        <f>IF(FN_MC!J286="","*",FN_MC!J286)</f>
        <v>74</v>
      </c>
      <c r="N283" s="338">
        <f>IF(FN_MC!K286="","*",FN_MC!K286)</f>
        <v>147.4</v>
      </c>
      <c r="O283" s="338" t="str">
        <f>IF(FN_MC!L286="","*",FN_MC!L286)</f>
        <v>-</v>
      </c>
      <c r="P283" s="117"/>
      <c r="Q283" s="134">
        <f>IF(FN_MC!O286="","*",FN_MC!O286)</f>
        <v>0.375</v>
      </c>
      <c r="R283" s="134">
        <f>IF(FN_MC!P286="","*",FN_MC!P286)</f>
        <v>6.25E-2</v>
      </c>
      <c r="S283" s="116" t="str">
        <f>IF(FN_MC!Q286="","*",CONCATENATE(FN_MC!Q286," ",FN_MC!R286))</f>
        <v>1 Nº DE SOLDA</v>
      </c>
      <c r="T283" s="116" t="str">
        <f>IF(FN_MC!V286="","*",FN_MC!V286)</f>
        <v>Francisco</v>
      </c>
      <c r="U283" s="116" t="str">
        <f>IF(FN_MC!W286="","*",FN_MC!W286)</f>
        <v xml:space="preserve">Solda - Condicionada à temperatura </v>
      </c>
      <c r="V283" s="118" t="str">
        <f ca="1">_xlfn.XLOOKUP(G283&amp;$V$2,BS_CONTROLE[CHAVE],BS_CONTROLE[Quantidade_11],"-")</f>
        <v>-</v>
      </c>
      <c r="W283" s="118" t="str">
        <f ca="1">_xlfn.XLOOKUP(G283&amp;$W$2,BS_CONTROLE[CHAVE],BS_CONTROLE[Quantidade_11],"-")</f>
        <v>-</v>
      </c>
      <c r="X283" s="118">
        <f ca="1">_xlfn.XLOOKUP(G283&amp;$X$2,BS_CONTROLE[CHAVE],BS_CONTROLE[Quantidade_11],"-")</f>
        <v>0</v>
      </c>
    </row>
    <row r="284" spans="1:24" s="119" customFormat="1" hidden="1">
      <c r="A284" s="115" t="str">
        <f>IF(FN_MC!Y287="","*",FN_MC!Y287)</f>
        <v>OPORTUNIDADE</v>
      </c>
      <c r="B284" s="115" t="str">
        <f>IF(FN_MC!X287="","*",FN_MC!X287)</f>
        <v>Oportunidade</v>
      </c>
      <c r="C284" s="115" t="str">
        <f>IF(FN_MC!Z287="","*",FN_MC!Z287)</f>
        <v>P1</v>
      </c>
      <c r="D284" s="116" t="str">
        <f>IF(FN_MC!S287="","*",FN_MC!S287)</f>
        <v>MALHA CENTRAL</v>
      </c>
      <c r="E284" s="116" t="str">
        <f>IF(FN_MC!T287="","*",FN_MC!T287)</f>
        <v>RAMAL</v>
      </c>
      <c r="F284" s="116">
        <f>IF(FN_MC!B287="","*",FN_MC!B287)</f>
        <v>45953</v>
      </c>
      <c r="G284" s="116" t="str">
        <f>IF(FN_MC!D287="","*",FN_MC!D287)</f>
        <v>E17</v>
      </c>
      <c r="H284" s="116" t="str">
        <f>IF(FN_MC!F287="","*",FN_MC!F287)</f>
        <v>CAMINHÃO DE SOLDA</v>
      </c>
      <c r="I284" s="116" t="str">
        <f>IF(FN_MC!H287="","*",FN_MC!H287)</f>
        <v>ZTEZVT</v>
      </c>
      <c r="J284" s="116" t="str">
        <f>IF(FN_MC!I287="","*",FN_MC!I287)</f>
        <v>ZTEZVT</v>
      </c>
      <c r="K284" s="116" t="str">
        <f>IF(FN_MC!M287="","*",FN_MC!M287)</f>
        <v>ZTE-ZVT</v>
      </c>
      <c r="L284" s="116" t="str">
        <f>IF(FN_MC!N287="","*",FN_MC!N287)</f>
        <v>ZVTZDK</v>
      </c>
      <c r="M284" s="117">
        <f>IF(FN_MC!J287="","*",FN_MC!J287)</f>
        <v>78</v>
      </c>
      <c r="N284" s="338">
        <f>IF(FN_MC!K287="","*",FN_MC!K287)</f>
        <v>244</v>
      </c>
      <c r="O284" s="338">
        <f>IF(FN_MC!L287="","*",FN_MC!L287)</f>
        <v>246</v>
      </c>
      <c r="P284" s="117"/>
      <c r="Q284" s="134">
        <f>IF(FN_MC!O287="","*",FN_MC!O287)</f>
        <v>0.39583333333333331</v>
      </c>
      <c r="R284" s="134">
        <f>IF(FN_MC!P287="","*",FN_MC!P287)</f>
        <v>0.16666666666666666</v>
      </c>
      <c r="S284" s="116" t="str">
        <f>IF(FN_MC!Q287="","*",CONCATENATE(FN_MC!Q287," ",FN_MC!R287))</f>
        <v>3 Nº DE SOLDA</v>
      </c>
      <c r="T284" s="116" t="str">
        <f>IF(FN_MC!V287="","*",FN_MC!V287)</f>
        <v>Francisco</v>
      </c>
      <c r="U284" s="116" t="str">
        <f>IF(FN_MC!W287="","*",FN_MC!W287)</f>
        <v xml:space="preserve">Caminhão de solda </v>
      </c>
      <c r="V284" s="118">
        <f ca="1">_xlfn.XLOOKUP(G284&amp;$V$2,BS_CONTROLE[CHAVE],BS_CONTROLE[Quantidade_11],"-")</f>
        <v>2</v>
      </c>
      <c r="W284" s="118">
        <f ca="1">_xlfn.XLOOKUP(G284&amp;$W$2,BS_CONTROLE[CHAVE],BS_CONTROLE[Quantidade_11],"-")</f>
        <v>4</v>
      </c>
      <c r="X284" s="118">
        <f ca="1">_xlfn.XLOOKUP(G284&amp;$X$2,BS_CONTROLE[CHAVE],BS_CONTROLE[Quantidade_11],"-")</f>
        <v>0</v>
      </c>
    </row>
    <row r="285" spans="1:24" s="119" customFormat="1" hidden="1">
      <c r="A285" s="115" t="str">
        <f>IF(FN_MC!Y288="","*",FN_MC!Y288)</f>
        <v>OPORTUNIDADE</v>
      </c>
      <c r="B285" s="115" t="str">
        <f>IF(FN_MC!X288="","*",FN_MC!X288)</f>
        <v>Oportunidade</v>
      </c>
      <c r="C285" s="115" t="str">
        <f>IF(FN_MC!Z288="","*",FN_MC!Z288)</f>
        <v>P0</v>
      </c>
      <c r="D285" s="116" t="str">
        <f>IF(FN_MC!S288="","*",FN_MC!S288)</f>
        <v>MALHA CENTRAL</v>
      </c>
      <c r="E285" s="116" t="str">
        <f>IF(FN_MC!T288="","*",FN_MC!T288)</f>
        <v>RAMAL</v>
      </c>
      <c r="F285" s="116">
        <f>IF(FN_MC!B288="","*",FN_MC!B288)</f>
        <v>45953</v>
      </c>
      <c r="G285" s="116" t="str">
        <f>IF(FN_MC!D288="","*",FN_MC!D288)</f>
        <v>V42</v>
      </c>
      <c r="H285" s="116" t="str">
        <f>IF(FN_MC!F288="","*",FN_MC!F288)</f>
        <v>MODERNIZAÇÃO - SOCADORA</v>
      </c>
      <c r="I285" s="116" t="str">
        <f>IF(FN_MC!H288="","*",FN_MC!H288)</f>
        <v>ZGT1</v>
      </c>
      <c r="J285" s="116" t="str">
        <f>IF(FN_MC!I288="","*",FN_MC!I288)</f>
        <v>ZGT1</v>
      </c>
      <c r="K285" s="116" t="str">
        <f>IF(FN_MC!M288="","*",FN_MC!M288)</f>
        <v>ZGT-ZXE</v>
      </c>
      <c r="L285" s="116" t="str">
        <f>IF(FN_MC!N288="","*",FN_MC!N288)</f>
        <v>ZGTZXE</v>
      </c>
      <c r="M285" s="117">
        <f>IF(FN_MC!J288="","*",FN_MC!J288)</f>
        <v>72</v>
      </c>
      <c r="N285" s="338">
        <f>IF(FN_MC!K288="","*",FN_MC!K288)</f>
        <v>305</v>
      </c>
      <c r="O285" s="338">
        <f>IF(FN_MC!L288="","*",FN_MC!L288)</f>
        <v>306</v>
      </c>
      <c r="P285" s="117"/>
      <c r="Q285" s="134">
        <f>IF(FN_MC!O288="","*",FN_MC!O288)</f>
        <v>0.27083333333333331</v>
      </c>
      <c r="R285" s="134">
        <f>IF(FN_MC!P288="","*",FN_MC!P288)</f>
        <v>8.3333333333333329E-2</v>
      </c>
      <c r="S285" s="116" t="str">
        <f>IF(FN_MC!Q288="","*",CONCATENATE(FN_MC!Q288," ",FN_MC!R288))</f>
        <v>200 M</v>
      </c>
      <c r="T285" s="116" t="str">
        <f>IF(FN_MC!V288="","*",FN_MC!V288)</f>
        <v>Augusto</v>
      </c>
      <c r="U285" s="116" t="str">
        <f>IF(FN_MC!W288="","*",FN_MC!W288)</f>
        <v>Socaria mecanizada</v>
      </c>
      <c r="V285" s="118">
        <f ca="1">_xlfn.XLOOKUP(G285&amp;$V$2,BS_CONTROLE[CHAVE],BS_CONTROLE[Quantidade_11],"-")</f>
        <v>800</v>
      </c>
      <c r="W285" s="118">
        <f ca="1">_xlfn.XLOOKUP(G285&amp;$W$2,BS_CONTROLE[CHAVE],BS_CONTROLE[Quantidade_11],"-")</f>
        <v>290</v>
      </c>
      <c r="X285" s="118">
        <f ca="1">_xlfn.XLOOKUP(G285&amp;$X$2,BS_CONTROLE[CHAVE],BS_CONTROLE[Quantidade_11],"-")</f>
        <v>0</v>
      </c>
    </row>
    <row r="286" spans="1:24" s="119" customFormat="1" hidden="1">
      <c r="A286" s="115" t="str">
        <f>IF(FN_MC!Y289="","*",FN_MC!Y289)</f>
        <v>OPORTUNIDADE</v>
      </c>
      <c r="B286" s="115" t="str">
        <f>IF(FN_MC!X289="","*",FN_MC!X289)</f>
        <v>Oportunidade</v>
      </c>
      <c r="C286" s="115" t="str">
        <f>IF(FN_MC!Z289="","*",FN_MC!Z289)</f>
        <v>P0</v>
      </c>
      <c r="D286" s="116" t="str">
        <f>IF(FN_MC!S289="","*",FN_MC!S289)</f>
        <v>MALHA CENTRAL</v>
      </c>
      <c r="E286" s="116" t="str">
        <f>IF(FN_MC!T289="","*",FN_MC!T289)</f>
        <v>PRV-POV</v>
      </c>
      <c r="F286" s="116">
        <f>IF(FN_MC!B289="","*",FN_MC!B289)</f>
        <v>45953</v>
      </c>
      <c r="G286" s="116" t="str">
        <f>IF(FN_MC!D289="","*",FN_MC!D289)</f>
        <v>W94</v>
      </c>
      <c r="H286" s="116" t="str">
        <f>IF(FN_MC!F289="","*",FN_MC!F289)</f>
        <v>OUTRAS ATIVIDADES</v>
      </c>
      <c r="I286" s="116" t="str">
        <f>IF(FN_MC!H289="","*",FN_MC!H289)</f>
        <v>PPR</v>
      </c>
      <c r="J286" s="116" t="str">
        <f>IF(FN_MC!I289="","*",FN_MC!I289)</f>
        <v>PIT</v>
      </c>
      <c r="K286" s="116" t="str">
        <f>IF(FN_MC!M289="","*",FN_MC!M289)</f>
        <v>PAS-PUD</v>
      </c>
      <c r="L286" s="116" t="str">
        <f>IF(FN_MC!N289="","*",FN_MC!N289)</f>
        <v>K96PUD</v>
      </c>
      <c r="M286" s="117">
        <f>IF(FN_MC!J289="","*",FN_MC!J289)</f>
        <v>103</v>
      </c>
      <c r="N286" s="338">
        <f>IF(FN_MC!K289="","*",FN_MC!K289)</f>
        <v>2087</v>
      </c>
      <c r="O286" s="338" t="str">
        <f>IF(FN_MC!L289="","*",FN_MC!L289)</f>
        <v>-</v>
      </c>
      <c r="P286" s="117"/>
      <c r="Q286" s="134">
        <f>IF(FN_MC!O289="","*",FN_MC!O289)</f>
        <v>0.45833333333333331</v>
      </c>
      <c r="R286" s="134">
        <f>IF(FN_MC!P289="","*",FN_MC!P289)</f>
        <v>4.1666666666666664E-2</v>
      </c>
      <c r="S286" s="116" t="str">
        <f>IF(FN_MC!Q289="","*",CONCATENATE(FN_MC!Q289," ",FN_MC!R289))</f>
        <v>1 BINÁRIO</v>
      </c>
      <c r="T286" s="116" t="str">
        <f>IF(FN_MC!V289="","*",FN_MC!V289)</f>
        <v xml:space="preserve">Lucas </v>
      </c>
      <c r="U286" s="116" t="str">
        <f>IF(FN_MC!W289="","*",FN_MC!W289)</f>
        <v>Descarga de materiais</v>
      </c>
      <c r="V286" s="118" t="str">
        <f ca="1">_xlfn.XLOOKUP(G286&amp;$V$2,BS_CONTROLE[CHAVE],BS_CONTROLE[Quantidade_11],"-")</f>
        <v>-</v>
      </c>
      <c r="W286" s="118" t="str">
        <f ca="1">_xlfn.XLOOKUP(G286&amp;$W$2,BS_CONTROLE[CHAVE],BS_CONTROLE[Quantidade_11],"-")</f>
        <v>-</v>
      </c>
      <c r="X286" s="118">
        <f ca="1">_xlfn.XLOOKUP(G286&amp;$X$2,BS_CONTROLE[CHAVE],BS_CONTROLE[Quantidade_11],"-")</f>
        <v>1</v>
      </c>
    </row>
    <row r="287" spans="1:24" s="119" customFormat="1" hidden="1">
      <c r="A287" s="115" t="str">
        <f>IF(FN_MC!Y290="","*",FN_MC!Y290)</f>
        <v>OPORTUNIDADE</v>
      </c>
      <c r="B287" s="115" t="str">
        <f>IF(FN_MC!X290="","*",FN_MC!X290)</f>
        <v>Oportunidade</v>
      </c>
      <c r="C287" s="115" t="str">
        <f>IF(FN_MC!Z290="","*",FN_MC!Z290)</f>
        <v>P1</v>
      </c>
      <c r="D287" s="116" t="str">
        <f>IF(FN_MC!S290="","*",FN_MC!S290)</f>
        <v>MALHA CENTRAL</v>
      </c>
      <c r="E287" s="116" t="str">
        <f>IF(FN_MC!T290="","*",FN_MC!T290)</f>
        <v>PRV-POV</v>
      </c>
      <c r="F287" s="116">
        <f>IF(FN_MC!B290="","*",FN_MC!B290)</f>
        <v>45953</v>
      </c>
      <c r="G287" s="116" t="str">
        <f>IF(FN_MC!D290="","*",FN_MC!D290)</f>
        <v>LEÔNCIO (TF-526)</v>
      </c>
      <c r="H287" s="116" t="str">
        <f>IF(FN_MC!F290="","*",FN_MC!F290)</f>
        <v>PDM - SOLDA</v>
      </c>
      <c r="I287" s="116" t="str">
        <f>IF(FN_MC!H290="","*",FN_MC!H290)</f>
        <v>PITK96</v>
      </c>
      <c r="J287" s="116" t="str">
        <f>IF(FN_MC!I290="","*",FN_MC!I290)</f>
        <v>-</v>
      </c>
      <c r="K287" s="116" t="str">
        <f>IF(FN_MC!M290="","*",FN_MC!M290)</f>
        <v>PIT-K97</v>
      </c>
      <c r="L287" s="116" t="str">
        <f>IF(FN_MC!N290="","*",FN_MC!N290)</f>
        <v>PITK96</v>
      </c>
      <c r="M287" s="117">
        <f>IF(FN_MC!J290="","*",FN_MC!J290)</f>
        <v>103</v>
      </c>
      <c r="N287" s="338">
        <f>IF(FN_MC!K290="","*",FN_MC!K290)</f>
        <v>2100</v>
      </c>
      <c r="O287" s="338" t="str">
        <f>IF(FN_MC!L290="","*",FN_MC!L290)</f>
        <v>-</v>
      </c>
      <c r="P287" s="117"/>
      <c r="Q287" s="134">
        <f>IF(FN_MC!O290="","*",FN_MC!O290)</f>
        <v>0.33333333333333331</v>
      </c>
      <c r="R287" s="134">
        <f>IF(FN_MC!P290="","*",FN_MC!P290)</f>
        <v>6.25E-2</v>
      </c>
      <c r="S287" s="116" t="str">
        <f>IF(FN_MC!Q290="","*",CONCATENATE(FN_MC!Q290," ",FN_MC!R290))</f>
        <v>1 Nº DE SOLDA</v>
      </c>
      <c r="T287" s="116" t="str">
        <f>IF(FN_MC!V290="","*",FN_MC!V290)</f>
        <v>Lucas</v>
      </c>
      <c r="U287" s="116" t="str">
        <f>IF(FN_MC!W290="","*",FN_MC!W290)</f>
        <v>Solda - Condicionada à temperatura</v>
      </c>
      <c r="V287" s="118" t="str">
        <f ca="1">_xlfn.XLOOKUP(G287&amp;$V$2,BS_CONTROLE[CHAVE],BS_CONTROLE[Quantidade_11],"-")</f>
        <v>-</v>
      </c>
      <c r="W287" s="118">
        <f ca="1">_xlfn.XLOOKUP(G287&amp;$W$2,BS_CONTROLE[CHAVE],BS_CONTROLE[Quantidade_11],"-")</f>
        <v>2</v>
      </c>
      <c r="X287" s="118">
        <f ca="1">_xlfn.XLOOKUP(G287&amp;$X$2,BS_CONTROLE[CHAVE],BS_CONTROLE[Quantidade_11],"-")</f>
        <v>2</v>
      </c>
    </row>
    <row r="288" spans="1:24" s="119" customFormat="1" hidden="1">
      <c r="A288" s="115" t="str">
        <f>IF(FN_MC!Y291="","*",FN_MC!Y291)</f>
        <v>OPORTUNIDADE</v>
      </c>
      <c r="B288" s="115" t="str">
        <f>IF(FN_MC!X291="","*",FN_MC!X291)</f>
        <v>Oportunidade</v>
      </c>
      <c r="C288" s="115" t="str">
        <f>IF(FN_MC!Z291="","*",FN_MC!Z291)</f>
        <v>P1</v>
      </c>
      <c r="D288" s="116" t="str">
        <f>IF(FN_MC!S291="","*",FN_MC!S291)</f>
        <v>MALHA CENTRAL</v>
      </c>
      <c r="E288" s="116" t="str">
        <f>IF(FN_MC!T291="","*",FN_MC!T291)</f>
        <v>PRV-POV</v>
      </c>
      <c r="F288" s="116">
        <f>IF(FN_MC!B291="","*",FN_MC!B291)</f>
        <v>45953</v>
      </c>
      <c r="G288" s="116" t="str">
        <f>IF(FN_MC!D291="","*",FN_MC!D291)</f>
        <v>A52</v>
      </c>
      <c r="H288" s="116" t="str">
        <f>IF(FN_MC!F291="","*",FN_MC!F291)</f>
        <v>DESLOCAMENTO</v>
      </c>
      <c r="I288" s="116" t="str">
        <f>IF(FN_MC!H291="","*",FN_MC!H291)</f>
        <v>PITK96</v>
      </c>
      <c r="J288" s="116" t="str">
        <f>IF(FN_MC!I291="","*",FN_MC!I291)</f>
        <v>K96PUD</v>
      </c>
      <c r="K288" s="116" t="str">
        <f>IF(FN_MC!M291="","*",FN_MC!M291)</f>
        <v>PIT-K97</v>
      </c>
      <c r="L288" s="116" t="str">
        <f>IF(FN_MC!N291="","*",FN_MC!N291)</f>
        <v>PITK96</v>
      </c>
      <c r="M288" s="117">
        <f>IF(FN_MC!J291="","*",FN_MC!J291)</f>
        <v>103</v>
      </c>
      <c r="N288" s="338">
        <f>IF(FN_MC!K291="","*",FN_MC!K291)</f>
        <v>2100</v>
      </c>
      <c r="O288" s="338" t="str">
        <f>IF(FN_MC!L291="","*",FN_MC!L291)</f>
        <v>-</v>
      </c>
      <c r="P288" s="117"/>
      <c r="Q288" s="134">
        <f>IF(FN_MC!O291="","*",FN_MC!O291)</f>
        <v>0.33333333333333331</v>
      </c>
      <c r="R288" s="134">
        <f>IF(FN_MC!P291="","*",FN_MC!P291)</f>
        <v>4.1666666666666664E-2</v>
      </c>
      <c r="S288" s="116" t="str">
        <f>IF(FN_MC!Q291="","*",CONCATENATE(FN_MC!Q291," ",FN_MC!R291))</f>
        <v>1 BINÁRIO</v>
      </c>
      <c r="T288" s="116" t="str">
        <f>IF(FN_MC!V291="","*",FN_MC!V291)</f>
        <v xml:space="preserve">Paulo </v>
      </c>
      <c r="U288" s="116" t="str">
        <f>IF(FN_MC!W291="","*",FN_MC!W291)</f>
        <v xml:space="preserve">Deslocamento </v>
      </c>
      <c r="V288" s="118" t="str">
        <f ca="1">_xlfn.XLOOKUP(G288&amp;$V$2,BS_CONTROLE[CHAVE],BS_CONTROLE[Quantidade_11],"-")</f>
        <v>-</v>
      </c>
      <c r="W288" s="118">
        <f ca="1">_xlfn.XLOOKUP(G288&amp;$W$2,BS_CONTROLE[CHAVE],BS_CONTROLE[Quantidade_11],"-")</f>
        <v>1</v>
      </c>
      <c r="X288" s="118">
        <f ca="1">_xlfn.XLOOKUP(G288&amp;$X$2,BS_CONTROLE[CHAVE],BS_CONTROLE[Quantidade_11],"-")</f>
        <v>1</v>
      </c>
    </row>
    <row r="289" spans="1:24" s="119" customFormat="1" hidden="1">
      <c r="A289" s="115" t="str">
        <f>IF(FN_MC!Y292="","*",FN_MC!Y292)</f>
        <v>*</v>
      </c>
      <c r="B289" s="115" t="str">
        <f>IF(FN_MC!X292="","*",FN_MC!X292)</f>
        <v>*</v>
      </c>
      <c r="C289" s="115" t="str">
        <f>IF(FN_MC!Z292="","*",FN_MC!Z292)</f>
        <v>*</v>
      </c>
      <c r="D289" s="116" t="str">
        <f>IF(FN_MC!S292="","*",FN_MC!S292)</f>
        <v>-</v>
      </c>
      <c r="E289" s="116" t="str">
        <f>IF(FN_MC!T292="","*",FN_MC!T292)</f>
        <v>-</v>
      </c>
      <c r="F289" s="116" t="str">
        <f>IF(FN_MC!B292="","*",FN_MC!B292)</f>
        <v>*</v>
      </c>
      <c r="G289" s="116" t="str">
        <f>IF(FN_MC!D292="","*",FN_MC!D292)</f>
        <v>*</v>
      </c>
      <c r="H289" s="116" t="str">
        <f>IF(FN_MC!F292="","*",FN_MC!F292)</f>
        <v>*</v>
      </c>
      <c r="I289" s="116" t="str">
        <f>IF(FN_MC!H292="","*",FN_MC!H292)</f>
        <v>*</v>
      </c>
      <c r="J289" s="116" t="str">
        <f>IF(FN_MC!I292="","*",FN_MC!I292)</f>
        <v>*</v>
      </c>
      <c r="K289" s="116" t="str">
        <f>IF(FN_MC!M292="","*",FN_MC!M292)</f>
        <v>-</v>
      </c>
      <c r="L289" s="116" t="str">
        <f>IF(FN_MC!N292="","*",FN_MC!N292)</f>
        <v>-</v>
      </c>
      <c r="M289" s="117" t="str">
        <f>IF(FN_MC!J292="","*",FN_MC!J292)</f>
        <v>*</v>
      </c>
      <c r="N289" s="338" t="str">
        <f>IF(FN_MC!K292="","*",FN_MC!K292)</f>
        <v>*</v>
      </c>
      <c r="O289" s="338" t="str">
        <f>IF(FN_MC!L292="","*",FN_MC!L292)</f>
        <v>*</v>
      </c>
      <c r="P289" s="117"/>
      <c r="Q289" s="134" t="str">
        <f>IF(FN_MC!O292="","*",FN_MC!O292)</f>
        <v>*</v>
      </c>
      <c r="R289" s="134" t="str">
        <f>IF(FN_MC!P292="","*",FN_MC!P292)</f>
        <v>*</v>
      </c>
      <c r="S289" s="116" t="str">
        <f>IF(FN_MC!Q292="","*",CONCATENATE(FN_MC!Q292," ",FN_MC!R292))</f>
        <v>*</v>
      </c>
      <c r="T289" s="116" t="str">
        <f>IF(FN_MC!V292="","*",FN_MC!V292)</f>
        <v>*</v>
      </c>
      <c r="U289" s="116" t="str">
        <f>IF(FN_MC!W292="","*",FN_MC!W292)</f>
        <v>*</v>
      </c>
      <c r="V289" s="118" t="str">
        <f ca="1">_xlfn.XLOOKUP(G289&amp;$V$2,BS_CONTROLE[CHAVE],BS_CONTROLE[Quantidade_11],"-")</f>
        <v>-</v>
      </c>
      <c r="W289" s="118" t="str">
        <f ca="1">_xlfn.XLOOKUP(G289&amp;$W$2,BS_CONTROLE[CHAVE],BS_CONTROLE[Quantidade_11],"-")</f>
        <v>-</v>
      </c>
      <c r="X289" s="118" t="str">
        <f ca="1">_xlfn.XLOOKUP(G289&amp;$X$2,BS_CONTROLE[CHAVE],BS_CONTROLE[Quantidade_11],"-")</f>
        <v>-</v>
      </c>
    </row>
    <row r="290" spans="1:24" s="119" customFormat="1" hidden="1">
      <c r="A290" s="115" t="str">
        <f>IF(FN_MC!Y293="","*",FN_MC!Y293)</f>
        <v>*</v>
      </c>
      <c r="B290" s="115" t="str">
        <f>IF(FN_MC!X293="","*",FN_MC!X293)</f>
        <v>*</v>
      </c>
      <c r="C290" s="115" t="str">
        <f>IF(FN_MC!Z293="","*",FN_MC!Z293)</f>
        <v>*</v>
      </c>
      <c r="D290" s="116" t="str">
        <f>IF(FN_MC!S293="","*",FN_MC!S293)</f>
        <v>-</v>
      </c>
      <c r="E290" s="116" t="str">
        <f>IF(FN_MC!T293="","*",FN_MC!T293)</f>
        <v>-</v>
      </c>
      <c r="F290" s="116" t="str">
        <f>IF(FN_MC!B293="","*",FN_MC!B293)</f>
        <v>*</v>
      </c>
      <c r="G290" s="116" t="str">
        <f>IF(FN_MC!D293="","*",FN_MC!D293)</f>
        <v>*</v>
      </c>
      <c r="H290" s="116" t="str">
        <f>IF(FN_MC!F293="","*",FN_MC!F293)</f>
        <v>*</v>
      </c>
      <c r="I290" s="116" t="str">
        <f>IF(FN_MC!H293="","*",FN_MC!H293)</f>
        <v>*</v>
      </c>
      <c r="J290" s="116" t="str">
        <f>IF(FN_MC!I293="","*",FN_MC!I293)</f>
        <v>*</v>
      </c>
      <c r="K290" s="116" t="str">
        <f>IF(FN_MC!M293="","*",FN_MC!M293)</f>
        <v>*</v>
      </c>
      <c r="L290" s="116" t="str">
        <f>IF(FN_MC!N293="","*",FN_MC!N293)</f>
        <v>*</v>
      </c>
      <c r="M290" s="117" t="str">
        <f>IF(FN_MC!J293="","*",FN_MC!J293)</f>
        <v>*</v>
      </c>
      <c r="N290" s="338" t="str">
        <f>IF(FN_MC!K293="","*",FN_MC!K293)</f>
        <v>*</v>
      </c>
      <c r="O290" s="338" t="str">
        <f>IF(FN_MC!L293="","*",FN_MC!L293)</f>
        <v>*</v>
      </c>
      <c r="P290" s="117"/>
      <c r="Q290" s="134" t="str">
        <f>IF(FN_MC!O293="","*",FN_MC!O293)</f>
        <v>*</v>
      </c>
      <c r="R290" s="134" t="str">
        <f>IF(FN_MC!P293="","*",FN_MC!P293)</f>
        <v>*</v>
      </c>
      <c r="S290" s="116" t="str">
        <f>IF(FN_MC!Q293="","*",CONCATENATE(FN_MC!Q293," ",FN_MC!R293))</f>
        <v>*</v>
      </c>
      <c r="T290" s="116" t="str">
        <f>IF(FN_MC!V293="","*",FN_MC!V293)</f>
        <v>*</v>
      </c>
      <c r="U290" s="116" t="str">
        <f>IF(FN_MC!W293="","*",FN_MC!W293)</f>
        <v>*</v>
      </c>
      <c r="V290" s="118" t="str">
        <f ca="1">_xlfn.XLOOKUP(G290&amp;$V$2,BS_CONTROLE[CHAVE],BS_CONTROLE[Quantidade_11],"-")</f>
        <v>-</v>
      </c>
      <c r="W290" s="118" t="str">
        <f ca="1">_xlfn.XLOOKUP(G290&amp;$W$2,BS_CONTROLE[CHAVE],BS_CONTROLE[Quantidade_11],"-")</f>
        <v>-</v>
      </c>
      <c r="X290" s="118" t="str">
        <f ca="1">_xlfn.XLOOKUP(G290&amp;$X$2,BS_CONTROLE[CHAVE],BS_CONTROLE[Quantidade_11],"-")</f>
        <v>-</v>
      </c>
    </row>
    <row r="291" spans="1:24" s="119" customFormat="1" hidden="1">
      <c r="A291" s="115" t="str">
        <f>IF(FN_MC!Y294="","*",FN_MC!Y294)</f>
        <v>*</v>
      </c>
      <c r="B291" s="115" t="str">
        <f>IF(FN_MC!X294="","*",FN_MC!X294)</f>
        <v>Oportunidade</v>
      </c>
      <c r="C291" s="115" t="str">
        <f>IF(FN_MC!Z294="","*",FN_MC!Z294)</f>
        <v>P1</v>
      </c>
      <c r="D291" s="116" t="str">
        <f>IF(FN_MC!S294="","*",FN_MC!S294)</f>
        <v>FERRONORTE</v>
      </c>
      <c r="E291" s="116" t="str">
        <f>IF(FN_MC!T294="","*",FN_MC!T294)</f>
        <v>TGR-TRO</v>
      </c>
      <c r="F291" s="116" t="str">
        <f>IF(FN_MC!B294="","*",FN_MC!B294)</f>
        <v>*</v>
      </c>
      <c r="G291" s="116" t="str">
        <f>IF(FN_MC!D294="","*",FN_MC!D294)</f>
        <v>W70</v>
      </c>
      <c r="H291" s="116" t="str">
        <f>IF(FN_MC!F294="","*",FN_MC!F294)</f>
        <v xml:space="preserve">PDM - DORMENTE - CARGA </v>
      </c>
      <c r="I291" s="116" t="str">
        <f>IF(FN_MC!H294="","*",FN_MC!H294)</f>
        <v>TRO</v>
      </c>
      <c r="J291" s="116" t="str">
        <f>IF(FN_MC!I294="","*",FN_MC!I294)</f>
        <v>TRO</v>
      </c>
      <c r="K291" s="116" t="str">
        <f>IF(FN_MC!M294="","*",FN_MC!M294)</f>
        <v>TSF-TRO</v>
      </c>
      <c r="L291" s="116" t="str">
        <f>IF(FN_MC!N294="","*",FN_MC!N294)</f>
        <v>TEX1</v>
      </c>
      <c r="M291" s="117">
        <f>IF(FN_MC!J294="","*",FN_MC!J294)</f>
        <v>98</v>
      </c>
      <c r="N291" s="338">
        <f>IF(FN_MC!K294="","*",FN_MC!K294)</f>
        <v>752</v>
      </c>
      <c r="O291" s="338" t="str">
        <f>IF(FN_MC!L294="","*",FN_MC!L294)</f>
        <v>-</v>
      </c>
      <c r="P291" s="117"/>
      <c r="Q291" s="134">
        <f>IF(FN_MC!O294="","*",FN_MC!O294)</f>
        <v>0.375</v>
      </c>
      <c r="R291" s="134">
        <f>IF(FN_MC!P294="","*",FN_MC!P294)</f>
        <v>4.1666666666666664E-2</v>
      </c>
      <c r="S291" s="116" t="str">
        <f>IF(FN_MC!Q294="","*",CONCATENATE(FN_MC!Q294," ",FN_MC!R294))</f>
        <v>1 Nº DE DORMENTES</v>
      </c>
      <c r="T291" s="116" t="str">
        <f>IF(FN_MC!V294="","*",FN_MC!V294)</f>
        <v>Ronaldo</v>
      </c>
      <c r="U291" s="116" t="str">
        <f>IF(FN_MC!W294="","*",FN_MC!W294)</f>
        <v xml:space="preserve">Carregamento de dormentes </v>
      </c>
      <c r="V291" s="118" t="str">
        <f ca="1">_xlfn.XLOOKUP(G291&amp;$V$2,BS_CONTROLE[CHAVE],BS_CONTROLE[Quantidade_11],"-")</f>
        <v>-</v>
      </c>
      <c r="W291" s="118" t="str">
        <f ca="1">_xlfn.XLOOKUP(G291&amp;$W$2,BS_CONTROLE[CHAVE],BS_CONTROLE[Quantidade_11],"-")</f>
        <v>-</v>
      </c>
      <c r="X291" s="118">
        <f ca="1">_xlfn.XLOOKUP(G291&amp;$X$2,BS_CONTROLE[CHAVE],BS_CONTROLE[Quantidade_11],"-")</f>
        <v>0</v>
      </c>
    </row>
    <row r="292" spans="1:24" s="119" customFormat="1" hidden="1">
      <c r="A292" s="115" t="str">
        <f>IF(FN_MC!Y295="","*",FN_MC!Y295)</f>
        <v>SIM</v>
      </c>
      <c r="B292" s="115" t="str">
        <f>IF(FN_MC!X295="","*",FN_MC!X295)</f>
        <v>Contrato</v>
      </c>
      <c r="C292" s="115" t="str">
        <f>IF(FN_MC!Z295="","*",FN_MC!Z295)</f>
        <v>P0</v>
      </c>
      <c r="D292" s="116" t="str">
        <f>IF(FN_MC!S295="","*",FN_MC!S295)</f>
        <v>FERRONORTE</v>
      </c>
      <c r="E292" s="116" t="str">
        <f>IF(FN_MC!T295="","*",FN_MC!T295)</f>
        <v>TGR-TRO</v>
      </c>
      <c r="F292" s="116">
        <f>IF(FN_MC!B295="","*",FN_MC!B295)</f>
        <v>45954</v>
      </c>
      <c r="G292" s="116" t="str">
        <f>IF(FN_MC!D295="","*",FN_MC!D295)</f>
        <v>W71</v>
      </c>
      <c r="H292" s="116" t="str">
        <f>IF(FN_MC!F295="","*",FN_MC!F295)</f>
        <v>DESLOCAMENTO</v>
      </c>
      <c r="I292" s="116" t="str">
        <f>IF(FN_MC!H295="","*",FN_MC!H295)</f>
        <v>752RVD</v>
      </c>
      <c r="J292" s="116" t="str">
        <f>IF(FN_MC!I295="","*",FN_MC!I295)</f>
        <v>TGR2</v>
      </c>
      <c r="K292" s="116" t="str">
        <f>IF(FN_MC!M295="","*",FN_MC!M295)</f>
        <v>RVD-TAG</v>
      </c>
      <c r="L292" s="116" t="str">
        <f>IF(FN_MC!N295="","*",FN_MC!N295)</f>
        <v>RVDTAG</v>
      </c>
      <c r="M292" s="117">
        <f>IF(FN_MC!J295="","*",FN_MC!J295)</f>
        <v>98</v>
      </c>
      <c r="N292" s="338">
        <f>IF(FN_MC!K295="","*",FN_MC!K295)</f>
        <v>752.38</v>
      </c>
      <c r="O292" s="338" t="str">
        <f>IF(FN_MC!L295="","*",FN_MC!L295)</f>
        <v>-</v>
      </c>
      <c r="P292" s="117"/>
      <c r="Q292" s="134">
        <f>IF(FN_MC!O295="","*",FN_MC!O295)</f>
        <v>0.79166666666666663</v>
      </c>
      <c r="R292" s="134">
        <f>IF(FN_MC!P295="","*",FN_MC!P295)</f>
        <v>4.1666666666666664E-2</v>
      </c>
      <c r="S292" s="116" t="str">
        <f>IF(FN_MC!Q295="","*",CONCATENATE(FN_MC!Q295," ",FN_MC!R295))</f>
        <v>1 BINÁRIO</v>
      </c>
      <c r="T292" s="116" t="str">
        <f>IF(FN_MC!V295="","*",FN_MC!V295)</f>
        <v xml:space="preserve">Marcelo </v>
      </c>
      <c r="U292" s="116" t="str">
        <f>IF(FN_MC!W295="","*",FN_MC!W295)</f>
        <v xml:space="preserve">Deslocamento </v>
      </c>
      <c r="V292" s="118" t="str">
        <f ca="1">_xlfn.XLOOKUP(G292&amp;$V$2,BS_CONTROLE[CHAVE],BS_CONTROLE[Quantidade_11],"-")</f>
        <v>-</v>
      </c>
      <c r="W292" s="118" t="str">
        <f ca="1">_xlfn.XLOOKUP(G292&amp;$W$2,BS_CONTROLE[CHAVE],BS_CONTROLE[Quantidade_11],"-")</f>
        <v>-</v>
      </c>
      <c r="X292" s="118">
        <f ca="1">_xlfn.XLOOKUP(G292&amp;$X$2,BS_CONTROLE[CHAVE],BS_CONTROLE[Quantidade_11],"-")</f>
        <v>1</v>
      </c>
    </row>
    <row r="293" spans="1:24" s="119" customFormat="1" hidden="1">
      <c r="A293" s="115" t="str">
        <f>IF(FN_MC!Y296="","*",FN_MC!Y296)</f>
        <v>OPORTUNIDADE</v>
      </c>
      <c r="B293" s="115" t="str">
        <f>IF(FN_MC!X296="","*",FN_MC!X296)</f>
        <v>Oportunidade</v>
      </c>
      <c r="C293" s="115" t="str">
        <f>IF(FN_MC!Z296="","*",FN_MC!Z296)</f>
        <v>P1</v>
      </c>
      <c r="D293" s="116" t="str">
        <f>IF(FN_MC!S296="","*",FN_MC!S296)</f>
        <v>FERRONORTE</v>
      </c>
      <c r="E293" s="116" t="str">
        <f>IF(FN_MC!T296="","*",FN_MC!T296)</f>
        <v>TGR-TRO</v>
      </c>
      <c r="F293" s="116">
        <f>IF(FN_MC!B296="","*",FN_MC!B296)</f>
        <v>45954</v>
      </c>
      <c r="G293" s="116" t="str">
        <f>IF(FN_MC!D296="","*",FN_MC!D296)</f>
        <v>E14</v>
      </c>
      <c r="H293" s="116" t="str">
        <f>IF(FN_MC!F296="","*",FN_MC!F296)</f>
        <v>MECANIZAÇÃO - ESMERILHADORA</v>
      </c>
      <c r="I293" s="116" t="str">
        <f>IF(FN_MC!H296="","*",FN_MC!H296)</f>
        <v>TIQ</v>
      </c>
      <c r="J293" s="116" t="str">
        <f>IF(FN_MC!I296="","*",FN_MC!I296)</f>
        <v>TGR</v>
      </c>
      <c r="K293" s="116" t="str">
        <f>IF(FN_MC!M296="","*",FN_MC!M296)</f>
        <v>TEP</v>
      </c>
      <c r="L293" s="116" t="str">
        <f>IF(FN_MC!N296="","*",FN_MC!N296)</f>
        <v>TEP1</v>
      </c>
      <c r="M293" s="117">
        <f>IF(FN_MC!J296="","*",FN_MC!J296)</f>
        <v>98</v>
      </c>
      <c r="N293" s="338">
        <f>IF(FN_MC!K296="","*",FN_MC!K296)</f>
        <v>565</v>
      </c>
      <c r="O293" s="338">
        <f>IF(FN_MC!L296="","*",FN_MC!L296)</f>
        <v>501</v>
      </c>
      <c r="P293" s="117"/>
      <c r="Q293" s="134">
        <f>IF(FN_MC!O296="","*",FN_MC!O296)</f>
        <v>0.875</v>
      </c>
      <c r="R293" s="134">
        <f>IF(FN_MC!P296="","*",FN_MC!P296)</f>
        <v>4.1666666666666664E-2</v>
      </c>
      <c r="S293" s="116" t="str">
        <f>IF(FN_MC!Q296="","*",CONCATENATE(FN_MC!Q296," ",FN_MC!R296))</f>
        <v>45750 M</v>
      </c>
      <c r="T293" s="116" t="str">
        <f>IF(FN_MC!V296="","*",FN_MC!V296)</f>
        <v>Fernanda</v>
      </c>
      <c r="U293" s="116" t="str">
        <f>IF(FN_MC!W296="","*",FN_MC!W296)</f>
        <v>Segue VMA 30kmh TIQ à TEP, segue esmerilhando a 16km/h de TEP-TGR, encerrando  em TGR</v>
      </c>
      <c r="V293" s="118">
        <f ca="1">_xlfn.XLOOKUP(G293&amp;$V$2,BS_CONTROLE[CHAVE],BS_CONTROLE[Quantidade_11],"-")</f>
        <v>0</v>
      </c>
      <c r="W293" s="118">
        <f ca="1">_xlfn.XLOOKUP(G293&amp;$W$2,BS_CONTROLE[CHAVE],BS_CONTROLE[Quantidade_11],"-")</f>
        <v>58010</v>
      </c>
      <c r="X293" s="118">
        <f ca="1">_xlfn.XLOOKUP(G293&amp;$X$2,BS_CONTROLE[CHAVE],BS_CONTROLE[Quantidade_11],"-")</f>
        <v>45750</v>
      </c>
    </row>
    <row r="294" spans="1:24" s="119" customFormat="1" hidden="1">
      <c r="A294" s="115" t="str">
        <f>IF(FN_MC!Y297="","*",FN_MC!Y297)</f>
        <v>OPORTUNIDADE</v>
      </c>
      <c r="B294" s="115" t="str">
        <f>IF(FN_MC!X297="","*",FN_MC!X297)</f>
        <v>Oportunidade</v>
      </c>
      <c r="C294" s="115" t="str">
        <f>IF(FN_MC!Z297="","*",FN_MC!Z297)</f>
        <v>P1</v>
      </c>
      <c r="D294" s="116" t="str">
        <f>IF(FN_MC!S297="","*",FN_MC!S297)</f>
        <v>FERRONORTE</v>
      </c>
      <c r="E294" s="116" t="str">
        <f>IF(FN_MC!T297="","*",FN_MC!T297)</f>
        <v>TCS-TGR</v>
      </c>
      <c r="F294" s="116">
        <f>IF(FN_MC!B297="","*",FN_MC!B297)</f>
        <v>45954</v>
      </c>
      <c r="G294" s="116" t="str">
        <f>IF(FN_MC!D297="","*",FN_MC!D297)</f>
        <v>ELSON (TF-526)</v>
      </c>
      <c r="H294" s="116" t="str">
        <f>IF(FN_MC!F297="","*",FN_MC!F297)</f>
        <v>PDM - SOLDA</v>
      </c>
      <c r="I294" s="116" t="str">
        <f>IF(FN_MC!H297="","*",FN_MC!H297)</f>
        <v>-</v>
      </c>
      <c r="J294" s="116" t="str">
        <f>IF(FN_MC!I297="","*",FN_MC!I297)</f>
        <v>-</v>
      </c>
      <c r="K294" s="116" t="str">
        <f>IF(FN_MC!M297="","*",FN_MC!M297)</f>
        <v>TPCN</v>
      </c>
      <c r="L294" s="116" t="str">
        <f>IF(FN_MC!N297="","*",FN_MC!N297)</f>
        <v>TPCN</v>
      </c>
      <c r="M294" s="117">
        <f>IF(FN_MC!J297="","*",FN_MC!J297)</f>
        <v>74</v>
      </c>
      <c r="N294" s="338">
        <f>IF(FN_MC!K297="","*",FN_MC!K297)</f>
        <v>429.5</v>
      </c>
      <c r="O294" s="338" t="str">
        <f>IF(FN_MC!L297="","*",FN_MC!L297)</f>
        <v>-</v>
      </c>
      <c r="P294" s="117"/>
      <c r="Q294" s="134">
        <f>IF(FN_MC!O297="","*",FN_MC!O297)</f>
        <v>0.375</v>
      </c>
      <c r="R294" s="134">
        <f>IF(FN_MC!P297="","*",FN_MC!P297)</f>
        <v>6.25E-2</v>
      </c>
      <c r="S294" s="116" t="str">
        <f>IF(FN_MC!Q297="","*",CONCATENATE(FN_MC!Q297," ",FN_MC!R297))</f>
        <v>1 Nº DE SOLDA</v>
      </c>
      <c r="T294" s="116" t="str">
        <f>IF(FN_MC!V297="","*",FN_MC!V297)</f>
        <v>Elson</v>
      </c>
      <c r="U294" s="116" t="str">
        <f>IF(FN_MC!W297="","*",FN_MC!W297)</f>
        <v>Solda - Condicionada à temperatura (AVM TPCN)</v>
      </c>
      <c r="V294" s="118" t="str">
        <f ca="1">_xlfn.XLOOKUP(G294&amp;$V$2,BS_CONTROLE[CHAVE],BS_CONTROLE[Quantidade_11],"-")</f>
        <v>-</v>
      </c>
      <c r="W294" s="118">
        <f ca="1">_xlfn.XLOOKUP(G294&amp;$W$2,BS_CONTROLE[CHAVE],BS_CONTROLE[Quantidade_11],"-")</f>
        <v>0</v>
      </c>
      <c r="X294" s="118">
        <f ca="1">_xlfn.XLOOKUP(G294&amp;$X$2,BS_CONTROLE[CHAVE],BS_CONTROLE[Quantidade_11],"-")</f>
        <v>1</v>
      </c>
    </row>
    <row r="295" spans="1:24" s="119" customFormat="1" hidden="1">
      <c r="A295" s="115" t="str">
        <f>IF(FN_MC!Y298="","*",FN_MC!Y298)</f>
        <v>OPORTUNIDADE</v>
      </c>
      <c r="B295" s="115" t="str">
        <f>IF(FN_MC!X298="","*",FN_MC!X298)</f>
        <v>Oportunidade</v>
      </c>
      <c r="C295" s="115" t="str">
        <f>IF(FN_MC!Z298="","*",FN_MC!Z298)</f>
        <v>P1</v>
      </c>
      <c r="D295" s="116" t="str">
        <f>IF(FN_MC!S298="","*",FN_MC!S298)</f>
        <v>FERRONORTE</v>
      </c>
      <c r="E295" s="116" t="str">
        <f>IF(FN_MC!T298="","*",FN_MC!T298)</f>
        <v>TCS-TGR</v>
      </c>
      <c r="F295" s="116">
        <f>IF(FN_MC!B298="","*",FN_MC!B298)</f>
        <v>45954</v>
      </c>
      <c r="G295" s="116" t="str">
        <f>IF(FN_MC!D298="","*",FN_MC!D298)</f>
        <v>W70</v>
      </c>
      <c r="H295" s="116" t="str">
        <f>IF(FN_MC!F298="","*",FN_MC!F298)</f>
        <v xml:space="preserve">PDM - DORMENTE - CARGA </v>
      </c>
      <c r="I295" s="116" t="str">
        <f>IF(FN_MC!H298="","*",FN_MC!H298)</f>
        <v xml:space="preserve">TOM2 </v>
      </c>
      <c r="J295" s="116" t="str">
        <f>IF(FN_MC!I298="","*",FN_MC!I298)</f>
        <v>TOM2</v>
      </c>
      <c r="K295" s="116" t="str">
        <f>IF(FN_MC!M298="","*",FN_MC!M298)</f>
        <v>TOM-TPC</v>
      </c>
      <c r="L295" s="116" t="str">
        <f>IF(FN_MC!N298="","*",FN_MC!N298)</f>
        <v>TOM416</v>
      </c>
      <c r="M295" s="117">
        <f>IF(FN_MC!J298="","*",FN_MC!J298)</f>
        <v>74</v>
      </c>
      <c r="N295" s="338">
        <f>IF(FN_MC!K298="","*",FN_MC!K298)</f>
        <v>414</v>
      </c>
      <c r="O295" s="338" t="str">
        <f>IF(FN_MC!L298="","*",FN_MC!L298)</f>
        <v>-</v>
      </c>
      <c r="P295" s="117"/>
      <c r="Q295" s="134">
        <f>IF(FN_MC!O298="","*",FN_MC!O298)</f>
        <v>0.375</v>
      </c>
      <c r="R295" s="134">
        <f>IF(FN_MC!P298="","*",FN_MC!P298)</f>
        <v>8.3333333333333329E-2</v>
      </c>
      <c r="S295" s="116" t="str">
        <f>IF(FN_MC!Q298="","*",CONCATENATE(FN_MC!Q298," ",FN_MC!R298))</f>
        <v>200 Nº DE DORMENTES</v>
      </c>
      <c r="T295" s="116" t="str">
        <f>IF(FN_MC!V298="","*",FN_MC!V298)</f>
        <v>Ronaldo</v>
      </c>
      <c r="U295" s="116" t="str">
        <f>IF(FN_MC!W298="","*",FN_MC!W298)</f>
        <v xml:space="preserve">Carregamento de dormentes </v>
      </c>
      <c r="V295" s="118" t="str">
        <f ca="1">_xlfn.XLOOKUP(G295&amp;$V$2,BS_CONTROLE[CHAVE],BS_CONTROLE[Quantidade_11],"-")</f>
        <v>-</v>
      </c>
      <c r="W295" s="118" t="str">
        <f ca="1">_xlfn.XLOOKUP(G295&amp;$W$2,BS_CONTROLE[CHAVE],BS_CONTROLE[Quantidade_11],"-")</f>
        <v>-</v>
      </c>
      <c r="X295" s="118">
        <f ca="1">_xlfn.XLOOKUP(G295&amp;$X$2,BS_CONTROLE[CHAVE],BS_CONTROLE[Quantidade_11],"-")</f>
        <v>0</v>
      </c>
    </row>
    <row r="296" spans="1:24" s="119" customFormat="1" hidden="1">
      <c r="A296" s="115" t="str">
        <f>IF(FN_MC!Y299="","*",FN_MC!Y299)</f>
        <v>SIM</v>
      </c>
      <c r="B296" s="115" t="str">
        <f>IF(FN_MC!X299="","*",FN_MC!X299)</f>
        <v>Contrato</v>
      </c>
      <c r="C296" s="115" t="str">
        <f>IF(FN_MC!Z299="","*",FN_MC!Z299)</f>
        <v>P0</v>
      </c>
      <c r="D296" s="116" t="str">
        <f>IF(FN_MC!S299="","*",FN_MC!S299)</f>
        <v>FERRONORTE</v>
      </c>
      <c r="E296" s="116" t="str">
        <f>IF(FN_MC!T299="","*",FN_MC!T299)</f>
        <v>TCS-TGR</v>
      </c>
      <c r="F296" s="116">
        <f>IF(FN_MC!B299="","*",FN_MC!B299)</f>
        <v>45954</v>
      </c>
      <c r="G296" s="116" t="str">
        <f>IF(FN_MC!D299="","*",FN_MC!D299)</f>
        <v>W48</v>
      </c>
      <c r="H296" s="116" t="str">
        <f>IF(FN_MC!F299="","*",FN_MC!F299)</f>
        <v>MECANIZAÇÃO - DOL</v>
      </c>
      <c r="I296" s="116" t="str">
        <f>IF(FN_MC!H299="","*",FN_MC!H299)</f>
        <v>TOM2</v>
      </c>
      <c r="J296" s="116" t="str">
        <f>IF(FN_MC!I299="","*",FN_MC!I299)</f>
        <v>TOM2</v>
      </c>
      <c r="K296" s="116" t="str">
        <f>IF(FN_MC!M299="","*",FN_MC!M299)</f>
        <v>TBA-TIP</v>
      </c>
      <c r="L296" s="116" t="str">
        <f>IF(FN_MC!N299="","*",FN_MC!N299)</f>
        <v>389TIP</v>
      </c>
      <c r="M296" s="117">
        <f>IF(FN_MC!J299="","*",FN_MC!J299)</f>
        <v>74</v>
      </c>
      <c r="N296" s="338">
        <f>IF(FN_MC!K299="","*",FN_MC!K299)</f>
        <v>390</v>
      </c>
      <c r="O296" s="338">
        <f>IF(FN_MC!L299="","*",FN_MC!L299)</f>
        <v>387</v>
      </c>
      <c r="P296" s="117"/>
      <c r="Q296" s="134">
        <f>IF(FN_MC!O299="","*",FN_MC!O299)</f>
        <v>0.35416666666666669</v>
      </c>
      <c r="R296" s="134">
        <f>IF(FN_MC!P299="","*",FN_MC!P299)</f>
        <v>0.16666666666666666</v>
      </c>
      <c r="S296" s="116" t="str">
        <f>IF(FN_MC!Q299="","*",CONCATENATE(FN_MC!Q299," ",FN_MC!R299))</f>
        <v>2000 M</v>
      </c>
      <c r="T296" s="116" t="str">
        <f>IF(FN_MC!V299="","*",FN_MC!V299)</f>
        <v>Rodrigo</v>
      </c>
      <c r="U296" s="116" t="str">
        <f>IF(FN_MC!W299="","*",FN_MC!W299)</f>
        <v>DOL</v>
      </c>
      <c r="V296" s="118">
        <f ca="1">_xlfn.XLOOKUP(G296&amp;$V$2,BS_CONTROLE[CHAVE],BS_CONTROLE[Quantidade_11],"-")</f>
        <v>1414</v>
      </c>
      <c r="W296" s="118">
        <f ca="1">_xlfn.XLOOKUP(G296&amp;$W$2,BS_CONTROLE[CHAVE],BS_CONTROLE[Quantidade_11],"-")</f>
        <v>0</v>
      </c>
      <c r="X296" s="118">
        <f ca="1">_xlfn.XLOOKUP(G296&amp;$X$2,BS_CONTROLE[CHAVE],BS_CONTROLE[Quantidade_11],"-")</f>
        <v>2724</v>
      </c>
    </row>
    <row r="297" spans="1:24" s="119" customFormat="1" hidden="1">
      <c r="A297" s="115" t="str">
        <f>IF(FN_MC!Y300="","*",FN_MC!Y300)</f>
        <v>SIM</v>
      </c>
      <c r="B297" s="115" t="str">
        <f>IF(FN_MC!X300="","*",FN_MC!X300)</f>
        <v>Contrato</v>
      </c>
      <c r="C297" s="115" t="str">
        <f>IF(FN_MC!Z300="","*",FN_MC!Z300)</f>
        <v>P0</v>
      </c>
      <c r="D297" s="116" t="str">
        <f>IF(FN_MC!S300="","*",FN_MC!S300)</f>
        <v>FERRONORTE</v>
      </c>
      <c r="E297" s="116" t="str">
        <f>IF(FN_MC!T300="","*",FN_MC!T300)</f>
        <v>TMI-TCS</v>
      </c>
      <c r="F297" s="116">
        <f>IF(FN_MC!B300="","*",FN_MC!B300)</f>
        <v>45954</v>
      </c>
      <c r="G297" s="116" t="str">
        <f>IF(FN_MC!D300="","*",FN_MC!D300)</f>
        <v>V87</v>
      </c>
      <c r="H297" s="116" t="str">
        <f>IF(FN_MC!F300="","*",FN_MC!F300)</f>
        <v>MECANIZAÇÃO - SOCADORA</v>
      </c>
      <c r="I297" s="116" t="str">
        <f>IF(FN_MC!H300="","*",FN_MC!H300)</f>
        <v>TVI2</v>
      </c>
      <c r="J297" s="116" t="str">
        <f>IF(FN_MC!I300="","*",FN_MC!I300)</f>
        <v>TVI2</v>
      </c>
      <c r="K297" s="116" t="str">
        <f>IF(FN_MC!M300="","*",FN_MC!M300)</f>
        <v>TID-TVI</v>
      </c>
      <c r="L297" s="116">
        <f>IF(FN_MC!N300="","*",FN_MC!N300)</f>
        <v>201213</v>
      </c>
      <c r="M297" s="117">
        <f>IF(FN_MC!J300="","*",FN_MC!J300)</f>
        <v>74</v>
      </c>
      <c r="N297" s="338">
        <f>IF(FN_MC!K300="","*",FN_MC!K300)</f>
        <v>202</v>
      </c>
      <c r="O297" s="338">
        <f>IF(FN_MC!L300="","*",FN_MC!L300)</f>
        <v>190</v>
      </c>
      <c r="P297" s="117"/>
      <c r="Q297" s="134">
        <f>IF(FN_MC!O300="","*",FN_MC!O300)</f>
        <v>0.375</v>
      </c>
      <c r="R297" s="134">
        <f>IF(FN_MC!P300="","*",FN_MC!P300)</f>
        <v>0.125</v>
      </c>
      <c r="S297" s="116" t="str">
        <f>IF(FN_MC!Q300="","*",CONCATENATE(FN_MC!Q300," ",FN_MC!R300))</f>
        <v>1530 M</v>
      </c>
      <c r="T297" s="116" t="str">
        <f>IF(FN_MC!V300="","*",FN_MC!V300)</f>
        <v>Antonioni</v>
      </c>
      <c r="U297" s="116" t="str">
        <f>IF(FN_MC!W300="","*",FN_MC!W300)</f>
        <v xml:space="preserve">Socaria mecanizada </v>
      </c>
      <c r="V297" s="118">
        <f ca="1">_xlfn.XLOOKUP(G297&amp;$V$2,BS_CONTROLE[CHAVE],BS_CONTROLE[Quantidade_11],"-")</f>
        <v>1</v>
      </c>
      <c r="W297" s="118">
        <f ca="1">_xlfn.XLOOKUP(G297&amp;$W$2,BS_CONTROLE[CHAVE],BS_CONTROLE[Quantidade_11],"-")</f>
        <v>1</v>
      </c>
      <c r="X297" s="118">
        <f ca="1">_xlfn.XLOOKUP(G297&amp;$X$2,BS_CONTROLE[CHAVE],BS_CONTROLE[Quantidade_11],"-")</f>
        <v>0</v>
      </c>
    </row>
    <row r="298" spans="1:24" s="119" customFormat="1" hidden="1">
      <c r="A298" s="115" t="str">
        <f>IF(FN_MC!Y301="","*",FN_MC!Y301)</f>
        <v>OPORTUNIDADE</v>
      </c>
      <c r="B298" s="115" t="str">
        <f>IF(FN_MC!X301="","*",FN_MC!X301)</f>
        <v>Oportunidade</v>
      </c>
      <c r="C298" s="115" t="str">
        <f>IF(FN_MC!Z301="","*",FN_MC!Z301)</f>
        <v>P1</v>
      </c>
      <c r="D298" s="116" t="str">
        <f>IF(FN_MC!S301="","*",FN_MC!S301)</f>
        <v>FERRONORTE</v>
      </c>
      <c r="E298" s="116" t="str">
        <f>IF(FN_MC!T301="","*",FN_MC!T301)</f>
        <v>TMI-TCS</v>
      </c>
      <c r="F298" s="116">
        <f>IF(FN_MC!B301="","*",FN_MC!B301)</f>
        <v>45954</v>
      </c>
      <c r="G298" s="116" t="str">
        <f>IF(FN_MC!D301="","*",FN_MC!D301)</f>
        <v>FRANCISCO (TF-670)</v>
      </c>
      <c r="H298" s="116" t="str">
        <f>IF(FN_MC!F301="","*",FN_MC!F301)</f>
        <v>PDM - SOLDA</v>
      </c>
      <c r="I298" s="116" t="str">
        <f>IF(FN_MC!H301="","*",FN_MC!H301)</f>
        <v>TCE1</v>
      </c>
      <c r="J298" s="116" t="str">
        <f>IF(FN_MC!I301="","*",FN_MC!I301)</f>
        <v>-</v>
      </c>
      <c r="K298" s="116" t="str">
        <f>IF(FN_MC!M301="","*",FN_MC!M301)</f>
        <v>TMO-TCE</v>
      </c>
      <c r="L298" s="116" t="str">
        <f>IF(FN_MC!N301="","*",FN_MC!N301)</f>
        <v>TCES</v>
      </c>
      <c r="M298" s="117">
        <f>IF(FN_MC!J301="","*",FN_MC!J301)</f>
        <v>74</v>
      </c>
      <c r="N298" s="338">
        <f>IF(FN_MC!K301="","*",FN_MC!K301)</f>
        <v>164.1</v>
      </c>
      <c r="O298" s="338" t="str">
        <f>IF(FN_MC!L301="","*",FN_MC!L301)</f>
        <v>-</v>
      </c>
      <c r="P298" s="117"/>
      <c r="Q298" s="134">
        <f>IF(FN_MC!O301="","*",FN_MC!O301)</f>
        <v>0.375</v>
      </c>
      <c r="R298" s="134">
        <f>IF(FN_MC!P301="","*",FN_MC!P301)</f>
        <v>6.25E-2</v>
      </c>
      <c r="S298" s="116" t="str">
        <f>IF(FN_MC!Q301="","*",CONCATENATE(FN_MC!Q301," ",FN_MC!R301))</f>
        <v>1 Nº DE SOLDA</v>
      </c>
      <c r="T298" s="116" t="str">
        <f>IF(FN_MC!V301="","*",FN_MC!V301)</f>
        <v>Francisco</v>
      </c>
      <c r="U298" s="116" t="str">
        <f>IF(FN_MC!W301="","*",FN_MC!W301)</f>
        <v>Solda - Condicionada à temperatura ( AMV TCES)</v>
      </c>
      <c r="V298" s="118" t="str">
        <f ca="1">_xlfn.XLOOKUP(G298&amp;$V$2,BS_CONTROLE[CHAVE],BS_CONTROLE[Quantidade_11],"-")</f>
        <v>-</v>
      </c>
      <c r="W298" s="118" t="str">
        <f ca="1">_xlfn.XLOOKUP(G298&amp;$W$2,BS_CONTROLE[CHAVE],BS_CONTROLE[Quantidade_11],"-")</f>
        <v>-</v>
      </c>
      <c r="X298" s="118">
        <f ca="1">_xlfn.XLOOKUP(G298&amp;$X$2,BS_CONTROLE[CHAVE],BS_CONTROLE[Quantidade_11],"-")</f>
        <v>0</v>
      </c>
    </row>
    <row r="299" spans="1:24" s="119" customFormat="1" hidden="1">
      <c r="A299" s="115" t="str">
        <f>IF(FN_MC!Y302="","*",FN_MC!Y302)</f>
        <v>OPORTUNIDADE</v>
      </c>
      <c r="B299" s="115" t="str">
        <f>IF(FN_MC!X302="","*",FN_MC!X302)</f>
        <v>Oportunidade</v>
      </c>
      <c r="C299" s="115" t="str">
        <f>IF(FN_MC!Z302="","*",FN_MC!Z302)</f>
        <v>P0</v>
      </c>
      <c r="D299" s="116" t="str">
        <f>IF(FN_MC!S302="","*",FN_MC!S302)</f>
        <v>MALHA CENTRAL</v>
      </c>
      <c r="E299" s="116" t="str">
        <f>IF(FN_MC!T302="","*",FN_MC!T302)</f>
        <v>RAMAL</v>
      </c>
      <c r="F299" s="116">
        <f>IF(FN_MC!B302="","*",FN_MC!B302)</f>
        <v>45954</v>
      </c>
      <c r="G299" s="116" t="str">
        <f>IF(FN_MC!D302="","*",FN_MC!D302)</f>
        <v>E17</v>
      </c>
      <c r="H299" s="116" t="str">
        <f>IF(FN_MC!F302="","*",FN_MC!F302)</f>
        <v>CAMINHÃO DE SOLDA</v>
      </c>
      <c r="I299" s="116" t="str">
        <f>IF(FN_MC!H302="","*",FN_MC!H302)</f>
        <v>ZTEZVT</v>
      </c>
      <c r="J299" s="116" t="str">
        <f>IF(FN_MC!I302="","*",FN_MC!I302)</f>
        <v>ZTEZVT</v>
      </c>
      <c r="K299" s="116" t="str">
        <f>IF(FN_MC!M302="","*",FN_MC!M302)</f>
        <v>ZTE-ZVT</v>
      </c>
      <c r="L299" s="116" t="str">
        <f>IF(FN_MC!N302="","*",FN_MC!N302)</f>
        <v>ZVTZDK</v>
      </c>
      <c r="M299" s="117">
        <f>IF(FN_MC!J302="","*",FN_MC!J302)</f>
        <v>78</v>
      </c>
      <c r="N299" s="338">
        <f>IF(FN_MC!K302="","*",FN_MC!K302)</f>
        <v>244</v>
      </c>
      <c r="O299" s="338">
        <f>IF(FN_MC!L302="","*",FN_MC!L302)</f>
        <v>246</v>
      </c>
      <c r="P299" s="117"/>
      <c r="Q299" s="134">
        <f>IF(FN_MC!O302="","*",FN_MC!O302)</f>
        <v>0.39583333333333331</v>
      </c>
      <c r="R299" s="134">
        <f>IF(FN_MC!P302="","*",FN_MC!P302)</f>
        <v>0.16666666666666666</v>
      </c>
      <c r="S299" s="116" t="str">
        <f>IF(FN_MC!Q302="","*",CONCATENATE(FN_MC!Q302," ",FN_MC!R302))</f>
        <v>3 Nº DE SOLDA</v>
      </c>
      <c r="T299" s="116" t="str">
        <f>IF(FN_MC!V302="","*",FN_MC!V302)</f>
        <v>Francisco</v>
      </c>
      <c r="U299" s="116" t="str">
        <f>IF(FN_MC!W302="","*",FN_MC!W302)</f>
        <v xml:space="preserve">Caminhão de solda </v>
      </c>
      <c r="V299" s="118">
        <f ca="1">_xlfn.XLOOKUP(G299&amp;$V$2,BS_CONTROLE[CHAVE],BS_CONTROLE[Quantidade_11],"-")</f>
        <v>2</v>
      </c>
      <c r="W299" s="118">
        <f ca="1">_xlfn.XLOOKUP(G299&amp;$W$2,BS_CONTROLE[CHAVE],BS_CONTROLE[Quantidade_11],"-")</f>
        <v>4</v>
      </c>
      <c r="X299" s="118">
        <f ca="1">_xlfn.XLOOKUP(G299&amp;$X$2,BS_CONTROLE[CHAVE],BS_CONTROLE[Quantidade_11],"-")</f>
        <v>0</v>
      </c>
    </row>
    <row r="300" spans="1:24" s="119" customFormat="1" hidden="1">
      <c r="A300" s="115" t="str">
        <f>IF(FN_MC!Y303="","*",FN_MC!Y303)</f>
        <v>OPORTUNIDADE</v>
      </c>
      <c r="B300" s="115" t="str">
        <f>IF(FN_MC!X303="","*",FN_MC!X303)</f>
        <v>Oportunidade</v>
      </c>
      <c r="C300" s="115" t="str">
        <f>IF(FN_MC!Z303="","*",FN_MC!Z303)</f>
        <v>P0</v>
      </c>
      <c r="D300" s="116" t="str">
        <f>IF(FN_MC!S303="","*",FN_MC!S303)</f>
        <v>MALHA CENTRAL</v>
      </c>
      <c r="E300" s="116" t="str">
        <f>IF(FN_MC!T303="","*",FN_MC!T303)</f>
        <v>RAMAL</v>
      </c>
      <c r="F300" s="116">
        <f>IF(FN_MC!B303="","*",FN_MC!B303)</f>
        <v>45954</v>
      </c>
      <c r="G300" s="116" t="str">
        <f>IF(FN_MC!D303="","*",FN_MC!D303)</f>
        <v>V42</v>
      </c>
      <c r="H300" s="116" t="str">
        <f>IF(FN_MC!F303="","*",FN_MC!F303)</f>
        <v>MODERNIZAÇÃO - SOCADORA</v>
      </c>
      <c r="I300" s="116" t="str">
        <f>IF(FN_MC!H303="","*",FN_MC!H303)</f>
        <v>ZGT1</v>
      </c>
      <c r="J300" s="116" t="str">
        <f>IF(FN_MC!I303="","*",FN_MC!I303)</f>
        <v>ZGT1</v>
      </c>
      <c r="K300" s="116" t="str">
        <f>IF(FN_MC!M303="","*",FN_MC!M303)</f>
        <v>ZGT-ZXE</v>
      </c>
      <c r="L300" s="116" t="str">
        <f>IF(FN_MC!N303="","*",FN_MC!N303)</f>
        <v>ZGTZXE</v>
      </c>
      <c r="M300" s="117">
        <f>IF(FN_MC!J303="","*",FN_MC!J303)</f>
        <v>72</v>
      </c>
      <c r="N300" s="338">
        <f>IF(FN_MC!K303="","*",FN_MC!K303)</f>
        <v>304.60000000000002</v>
      </c>
      <c r="O300" s="338">
        <f>IF(FN_MC!L303="","*",FN_MC!L303)</f>
        <v>305.60000000000002</v>
      </c>
      <c r="P300" s="117"/>
      <c r="Q300" s="134">
        <f>IF(FN_MC!O303="","*",FN_MC!O303)</f>
        <v>0.27083333333333331</v>
      </c>
      <c r="R300" s="134">
        <f>IF(FN_MC!P303="","*",FN_MC!P303)</f>
        <v>8.3333333333333329E-2</v>
      </c>
      <c r="S300" s="116" t="str">
        <f>IF(FN_MC!Q303="","*",CONCATENATE(FN_MC!Q303," ",FN_MC!R303))</f>
        <v>200 M</v>
      </c>
      <c r="T300" s="116" t="str">
        <f>IF(FN_MC!V303="","*",FN_MC!V303)</f>
        <v>Augusto</v>
      </c>
      <c r="U300" s="116" t="str">
        <f>IF(FN_MC!W303="","*",FN_MC!W303)</f>
        <v>Socaria mecanizada</v>
      </c>
      <c r="V300" s="118">
        <f ca="1">_xlfn.XLOOKUP(G300&amp;$V$2,BS_CONTROLE[CHAVE],BS_CONTROLE[Quantidade_11],"-")</f>
        <v>800</v>
      </c>
      <c r="W300" s="118">
        <f ca="1">_xlfn.XLOOKUP(G300&amp;$W$2,BS_CONTROLE[CHAVE],BS_CONTROLE[Quantidade_11],"-")</f>
        <v>290</v>
      </c>
      <c r="X300" s="118">
        <f ca="1">_xlfn.XLOOKUP(G300&amp;$X$2,BS_CONTROLE[CHAVE],BS_CONTROLE[Quantidade_11],"-")</f>
        <v>0</v>
      </c>
    </row>
    <row r="301" spans="1:24" s="119" customFormat="1" hidden="1">
      <c r="A301" s="115" t="str">
        <f>IF(FN_MC!Y304="","*",FN_MC!Y304)</f>
        <v>OPORTUNIDADE</v>
      </c>
      <c r="B301" s="115" t="str">
        <f>IF(FN_MC!X304="","*",FN_MC!X304)</f>
        <v>Oportunidade</v>
      </c>
      <c r="C301" s="115" t="str">
        <f>IF(FN_MC!Z304="","*",FN_MC!Z304)</f>
        <v>P1</v>
      </c>
      <c r="D301" s="116" t="str">
        <f>IF(FN_MC!S304="","*",FN_MC!S304)</f>
        <v>MALHA CENTRAL</v>
      </c>
      <c r="E301" s="116" t="str">
        <f>IF(FN_MC!T304="","*",FN_MC!T304)</f>
        <v>PRV-POV</v>
      </c>
      <c r="F301" s="116">
        <f>IF(FN_MC!B304="","*",FN_MC!B304)</f>
        <v>45954</v>
      </c>
      <c r="G301" s="116" t="str">
        <f>IF(FN_MC!D304="","*",FN_MC!D304)</f>
        <v>LEÔNCIO (TF-526)</v>
      </c>
      <c r="H301" s="116" t="str">
        <f>IF(FN_MC!F304="","*",FN_MC!F304)</f>
        <v>PDM - SOLDA</v>
      </c>
      <c r="I301" s="116" t="str">
        <f>IF(FN_MC!H304="","*",FN_MC!H304)</f>
        <v>PUD1</v>
      </c>
      <c r="J301" s="116" t="str">
        <f>IF(FN_MC!I304="","*",FN_MC!I304)</f>
        <v>-</v>
      </c>
      <c r="K301" s="116" t="str">
        <f>IF(FN_MC!M304="","*",FN_MC!M304)</f>
        <v>PAS-PUD</v>
      </c>
      <c r="L301" s="116" t="str">
        <f>IF(FN_MC!N304="","*",FN_MC!N304)</f>
        <v>K96PUD</v>
      </c>
      <c r="M301" s="117">
        <f>IF(FN_MC!J304="","*",FN_MC!J304)</f>
        <v>103</v>
      </c>
      <c r="N301" s="338">
        <f>IF(FN_MC!K304="","*",FN_MC!K304)</f>
        <v>2087</v>
      </c>
      <c r="O301" s="338" t="str">
        <f>IF(FN_MC!L304="","*",FN_MC!L304)</f>
        <v>-</v>
      </c>
      <c r="P301" s="117"/>
      <c r="Q301" s="134">
        <f>IF(FN_MC!O304="","*",FN_MC!O304)</f>
        <v>0.375</v>
      </c>
      <c r="R301" s="134">
        <f>IF(FN_MC!P304="","*",FN_MC!P304)</f>
        <v>6.25E-2</v>
      </c>
      <c r="S301" s="116" t="str">
        <f>IF(FN_MC!Q304="","*",CONCATENATE(FN_MC!Q304," ",FN_MC!R304))</f>
        <v>1 Nº DE SOLDA</v>
      </c>
      <c r="T301" s="116" t="str">
        <f>IF(FN_MC!V304="","*",FN_MC!V304)</f>
        <v>Lucas</v>
      </c>
      <c r="U301" s="116" t="str">
        <f>IF(FN_MC!W304="","*",FN_MC!W304)</f>
        <v>Solda - Condicionada à temperatura</v>
      </c>
      <c r="V301" s="118" t="str">
        <f ca="1">_xlfn.XLOOKUP(G301&amp;$V$2,BS_CONTROLE[CHAVE],BS_CONTROLE[Quantidade_11],"-")</f>
        <v>-</v>
      </c>
      <c r="W301" s="118">
        <f ca="1">_xlfn.XLOOKUP(G301&amp;$W$2,BS_CONTROLE[CHAVE],BS_CONTROLE[Quantidade_11],"-")</f>
        <v>2</v>
      </c>
      <c r="X301" s="118">
        <f ca="1">_xlfn.XLOOKUP(G301&amp;$X$2,BS_CONTROLE[CHAVE],BS_CONTROLE[Quantidade_11],"-")</f>
        <v>2</v>
      </c>
    </row>
    <row r="302" spans="1:24" s="119" customFormat="1" hidden="1">
      <c r="A302" s="115" t="str">
        <f>IF(FN_MC!Y305="","*",FN_MC!Y305)</f>
        <v>OPORTUNIDADE</v>
      </c>
      <c r="B302" s="115" t="str">
        <f>IF(FN_MC!X305="","*",FN_MC!X305)</f>
        <v>Oportunidade</v>
      </c>
      <c r="C302" s="115" t="str">
        <f>IF(FN_MC!Z305="","*",FN_MC!Z305)</f>
        <v>P1</v>
      </c>
      <c r="D302" s="116" t="str">
        <f>IF(FN_MC!S305="","*",FN_MC!S305)</f>
        <v>MALHA CENTRAL</v>
      </c>
      <c r="E302" s="116" t="str">
        <f>IF(FN_MC!T305="","*",FN_MC!T305)</f>
        <v>PRV-POV</v>
      </c>
      <c r="F302" s="116">
        <f>IF(FN_MC!B305="","*",FN_MC!B305)</f>
        <v>45954</v>
      </c>
      <c r="G302" s="116" t="str">
        <f>IF(FN_MC!D305="","*",FN_MC!D305)</f>
        <v>A52</v>
      </c>
      <c r="H302" s="116" t="str">
        <f>IF(FN_MC!F305="","*",FN_MC!F305)</f>
        <v>DESLOCAMENTO</v>
      </c>
      <c r="I302" s="116" t="str">
        <f>IF(FN_MC!H305="","*",FN_MC!H305)</f>
        <v>PITK96</v>
      </c>
      <c r="J302" s="116" t="str">
        <f>IF(FN_MC!I305="","*",FN_MC!I305)</f>
        <v>K96PUD</v>
      </c>
      <c r="K302" s="116" t="str">
        <f>IF(FN_MC!M305="","*",FN_MC!M305)</f>
        <v>PAS-PUD</v>
      </c>
      <c r="L302" s="116" t="str">
        <f>IF(FN_MC!N305="","*",FN_MC!N305)</f>
        <v>K96PUD</v>
      </c>
      <c r="M302" s="117">
        <f>IF(FN_MC!J305="","*",FN_MC!J305)</f>
        <v>103</v>
      </c>
      <c r="N302" s="338">
        <f>IF(FN_MC!K305="","*",FN_MC!K305)</f>
        <v>2087</v>
      </c>
      <c r="O302" s="338" t="str">
        <f>IF(FN_MC!L305="","*",FN_MC!L305)</f>
        <v>-</v>
      </c>
      <c r="P302" s="117"/>
      <c r="Q302" s="134">
        <f>IF(FN_MC!O305="","*",FN_MC!O305)</f>
        <v>0.375</v>
      </c>
      <c r="R302" s="134">
        <f>IF(FN_MC!P305="","*",FN_MC!P305)</f>
        <v>4.1666666666666664E-2</v>
      </c>
      <c r="S302" s="116" t="str">
        <f>IF(FN_MC!Q305="","*",CONCATENATE(FN_MC!Q305," ",FN_MC!R305))</f>
        <v>1 BINÁRIO</v>
      </c>
      <c r="T302" s="116" t="str">
        <f>IF(FN_MC!V305="","*",FN_MC!V305)</f>
        <v xml:space="preserve">Paulo </v>
      </c>
      <c r="U302" s="116" t="str">
        <f>IF(FN_MC!W305="","*",FN_MC!W305)</f>
        <v xml:space="preserve">Deslocamento </v>
      </c>
      <c r="V302" s="118" t="str">
        <f ca="1">_xlfn.XLOOKUP(G302&amp;$V$2,BS_CONTROLE[CHAVE],BS_CONTROLE[Quantidade_11],"-")</f>
        <v>-</v>
      </c>
      <c r="W302" s="118">
        <f ca="1">_xlfn.XLOOKUP(G302&amp;$W$2,BS_CONTROLE[CHAVE],BS_CONTROLE[Quantidade_11],"-")</f>
        <v>1</v>
      </c>
      <c r="X302" s="118">
        <f ca="1">_xlfn.XLOOKUP(G302&amp;$X$2,BS_CONTROLE[CHAVE],BS_CONTROLE[Quantidade_11],"-")</f>
        <v>1</v>
      </c>
    </row>
    <row r="303" spans="1:24" s="119" customFormat="1" hidden="1">
      <c r="A303" s="115" t="str">
        <f>IF(FN_MC!Y306="","*",FN_MC!Y306)</f>
        <v>OPORTUNIDADE</v>
      </c>
      <c r="B303" s="115" t="str">
        <f>IF(FN_MC!X306="","*",FN_MC!X306)</f>
        <v>Oportunidade</v>
      </c>
      <c r="C303" s="115" t="str">
        <f>IF(FN_MC!Z306="","*",FN_MC!Z306)</f>
        <v>P0</v>
      </c>
      <c r="D303" s="116" t="str">
        <f>IF(FN_MC!S306="","*",FN_MC!S306)</f>
        <v>MALHA CENTRAL</v>
      </c>
      <c r="E303" s="116" t="str">
        <f>IF(FN_MC!T306="","*",FN_MC!T306)</f>
        <v>PRV-POV</v>
      </c>
      <c r="F303" s="116">
        <f>IF(FN_MC!B306="","*",FN_MC!B306)</f>
        <v>45954</v>
      </c>
      <c r="G303" s="116" t="str">
        <f>IF(FN_MC!D306="","*",FN_MC!D306)</f>
        <v>W94</v>
      </c>
      <c r="H303" s="116" t="str">
        <f>IF(FN_MC!F306="","*",FN_MC!F306)</f>
        <v>OUTRAS ATIVIDADES</v>
      </c>
      <c r="I303" s="116" t="str">
        <f>IF(FN_MC!H306="","*",FN_MC!H306)</f>
        <v>POU</v>
      </c>
      <c r="J303" s="116" t="str">
        <f>IF(FN_MC!I306="","*",FN_MC!I306)</f>
        <v>POU</v>
      </c>
      <c r="K303" s="116" t="str">
        <f>IF(FN_MC!M306="","*",FN_MC!M306)</f>
        <v>POU-K29</v>
      </c>
      <c r="L303" s="116" t="str">
        <f>IF(FN_MC!N306="","*",FN_MC!N306)</f>
        <v>POUK28</v>
      </c>
      <c r="M303" s="117">
        <f>IF(FN_MC!J306="","*",FN_MC!J306)</f>
        <v>103</v>
      </c>
      <c r="N303" s="338">
        <f>IF(FN_MC!K306="","*",FN_MC!K306)</f>
        <v>2151</v>
      </c>
      <c r="O303" s="338" t="str">
        <f>IF(FN_MC!L306="","*",FN_MC!L306)</f>
        <v>-</v>
      </c>
      <c r="P303" s="117"/>
      <c r="Q303" s="134">
        <f>IF(FN_MC!O306="","*",FN_MC!O306)</f>
        <v>0.375</v>
      </c>
      <c r="R303" s="134">
        <f>IF(FN_MC!P306="","*",FN_MC!P306)</f>
        <v>4.1666666666666664E-2</v>
      </c>
      <c r="S303" s="116" t="str">
        <f>IF(FN_MC!Q306="","*",CONCATENATE(FN_MC!Q306," ",FN_MC!R306))</f>
        <v>1 BINÁRIO</v>
      </c>
      <c r="T303" s="116" t="str">
        <f>IF(FN_MC!V306="","*",FN_MC!V306)</f>
        <v xml:space="preserve">Lucas </v>
      </c>
      <c r="U303" s="116" t="str">
        <f>IF(FN_MC!W306="","*",FN_MC!W306)</f>
        <v>Descarga de materiais</v>
      </c>
      <c r="V303" s="118" t="str">
        <f ca="1">_xlfn.XLOOKUP(G303&amp;$V$2,BS_CONTROLE[CHAVE],BS_CONTROLE[Quantidade_11],"-")</f>
        <v>-</v>
      </c>
      <c r="W303" s="118" t="str">
        <f ca="1">_xlfn.XLOOKUP(G303&amp;$W$2,BS_CONTROLE[CHAVE],BS_CONTROLE[Quantidade_11],"-")</f>
        <v>-</v>
      </c>
      <c r="X303" s="118">
        <f ca="1">_xlfn.XLOOKUP(G303&amp;$X$2,BS_CONTROLE[CHAVE],BS_CONTROLE[Quantidade_11],"-")</f>
        <v>1</v>
      </c>
    </row>
    <row r="304" spans="1:24" s="119" customFormat="1" hidden="1">
      <c r="A304" s="115" t="str">
        <f>IF(FN_MC!Y307="","*",FN_MC!Y307)</f>
        <v>*</v>
      </c>
      <c r="B304" s="115" t="str">
        <f>IF(FN_MC!X307="","*",FN_MC!X307)</f>
        <v>*</v>
      </c>
      <c r="C304" s="115" t="str">
        <f>IF(FN_MC!Z307="","*",FN_MC!Z307)</f>
        <v>*</v>
      </c>
      <c r="D304" s="116" t="str">
        <f>IF(FN_MC!S307="","*",FN_MC!S307)</f>
        <v>-</v>
      </c>
      <c r="E304" s="116" t="str">
        <f>IF(FN_MC!T307="","*",FN_MC!T307)</f>
        <v>-</v>
      </c>
      <c r="F304" s="116" t="str">
        <f>IF(FN_MC!B307="","*",FN_MC!B307)</f>
        <v>*</v>
      </c>
      <c r="G304" s="116" t="str">
        <f>IF(FN_MC!D307="","*",FN_MC!D307)</f>
        <v>*</v>
      </c>
      <c r="H304" s="116" t="str">
        <f>IF(FN_MC!F307="","*",FN_MC!F307)</f>
        <v>*</v>
      </c>
      <c r="I304" s="116" t="str">
        <f>IF(FN_MC!H307="","*",FN_MC!H307)</f>
        <v>*</v>
      </c>
      <c r="J304" s="116" t="str">
        <f>IF(FN_MC!I307="","*",FN_MC!I307)</f>
        <v>*</v>
      </c>
      <c r="K304" s="116" t="str">
        <f>IF(FN_MC!M307="","*",FN_MC!M307)</f>
        <v>-</v>
      </c>
      <c r="L304" s="116" t="str">
        <f>IF(FN_MC!N307="","*",FN_MC!N307)</f>
        <v>-</v>
      </c>
      <c r="M304" s="117" t="str">
        <f>IF(FN_MC!J307="","*",FN_MC!J307)</f>
        <v>*</v>
      </c>
      <c r="N304" s="338" t="str">
        <f>IF(FN_MC!K307="","*",FN_MC!K307)</f>
        <v>*</v>
      </c>
      <c r="O304" s="338" t="str">
        <f>IF(FN_MC!L307="","*",FN_MC!L307)</f>
        <v>*</v>
      </c>
      <c r="P304" s="117"/>
      <c r="Q304" s="134" t="str">
        <f>IF(FN_MC!O307="","*",FN_MC!O307)</f>
        <v>*</v>
      </c>
      <c r="R304" s="134" t="str">
        <f>IF(FN_MC!P307="","*",FN_MC!P307)</f>
        <v>*</v>
      </c>
      <c r="S304" s="116" t="str">
        <f>IF(FN_MC!Q307="","*",CONCATENATE(FN_MC!Q307," ",FN_MC!R307))</f>
        <v>*</v>
      </c>
      <c r="T304" s="116" t="str">
        <f>IF(FN_MC!V307="","*",FN_MC!V307)</f>
        <v>*</v>
      </c>
      <c r="U304" s="116" t="str">
        <f>IF(FN_MC!W307="","*",FN_MC!W307)</f>
        <v>*</v>
      </c>
      <c r="V304" s="118" t="str">
        <f ca="1">_xlfn.XLOOKUP(G304&amp;$V$2,BS_CONTROLE[CHAVE],BS_CONTROLE[Quantidade_11],"-")</f>
        <v>-</v>
      </c>
      <c r="W304" s="118" t="str">
        <f ca="1">_xlfn.XLOOKUP(G304&amp;$W$2,BS_CONTROLE[CHAVE],BS_CONTROLE[Quantidade_11],"-")</f>
        <v>-</v>
      </c>
      <c r="X304" s="118" t="str">
        <f ca="1">_xlfn.XLOOKUP(G304&amp;$X$2,BS_CONTROLE[CHAVE],BS_CONTROLE[Quantidade_11],"-")</f>
        <v>-</v>
      </c>
    </row>
    <row r="305" spans="1:24" s="119" customFormat="1" hidden="1">
      <c r="A305" s="115" t="str">
        <f>IF(FN_MC!Y308="","*",FN_MC!Y308)</f>
        <v>OPORTUNIDADE</v>
      </c>
      <c r="B305" s="115" t="str">
        <f>IF(FN_MC!X308="","*",FN_MC!X308)</f>
        <v>Oportunidade</v>
      </c>
      <c r="C305" s="115" t="str">
        <f>IF(FN_MC!Z308="","*",FN_MC!Z308)</f>
        <v>P1</v>
      </c>
      <c r="D305" s="116" t="str">
        <f>IF(FN_MC!S308="","*",FN_MC!S308)</f>
        <v>FERRONORTE</v>
      </c>
      <c r="E305" s="116" t="str">
        <f>IF(FN_MC!T308="","*",FN_MC!T308)</f>
        <v>TCS-TGR</v>
      </c>
      <c r="F305" s="116">
        <f>IF(FN_MC!B308="","*",FN_MC!B308)</f>
        <v>45955</v>
      </c>
      <c r="G305" s="116" t="str">
        <f>IF(FN_MC!D308="","*",FN_MC!D308)</f>
        <v>E14</v>
      </c>
      <c r="H305" s="116" t="str">
        <f>IF(FN_MC!F308="","*",FN_MC!F308)</f>
        <v>MECANIZAÇÃO - ESMERILHADORA</v>
      </c>
      <c r="I305" s="116" t="str">
        <f>IF(FN_MC!H308="","*",FN_MC!H308)</f>
        <v>TGR</v>
      </c>
      <c r="J305" s="116" t="str">
        <f>IF(FN_MC!I308="","*",FN_MC!I308)</f>
        <v xml:space="preserve">TOM </v>
      </c>
      <c r="K305" s="116" t="str">
        <f>IF(FN_MC!M308="","*",FN_MC!M308)</f>
        <v>TGR-TOM</v>
      </c>
      <c r="L305" s="116" t="str">
        <f>IF(FN_MC!N308="","*",FN_MC!N308)</f>
        <v>TGRTOM</v>
      </c>
      <c r="M305" s="117">
        <f>IF(FN_MC!J308="","*",FN_MC!J308)</f>
        <v>74</v>
      </c>
      <c r="N305" s="338">
        <f>IF(FN_MC!K308="","*",FN_MC!K308)</f>
        <v>500</v>
      </c>
      <c r="O305" s="338">
        <f>IF(FN_MC!L308="","*",FN_MC!L308)</f>
        <v>451</v>
      </c>
      <c r="P305" s="117"/>
      <c r="Q305" s="134">
        <f>IF(FN_MC!O308="","*",FN_MC!O308)</f>
        <v>0.95833333333333337</v>
      </c>
      <c r="R305" s="134">
        <f>IF(FN_MC!P308="","*",FN_MC!P308)</f>
        <v>4.1666666666666664E-2</v>
      </c>
      <c r="S305" s="116" t="str">
        <f>IF(FN_MC!Q308="","*",CONCATENATE(FN_MC!Q308," ",FN_MC!R308))</f>
        <v>58010 M</v>
      </c>
      <c r="T305" s="116" t="str">
        <f>IF(FN_MC!V308="","*",FN_MC!V308)</f>
        <v>Fernanda</v>
      </c>
      <c r="U305" s="116" t="str">
        <f>IF(FN_MC!W308="","*",FN_MC!W308)</f>
        <v>segue esmerilhando a 16km/h de TGR-TVL,  segue VMA 30KM encerrando  em TOM</v>
      </c>
      <c r="V305" s="118">
        <f ca="1">_xlfn.XLOOKUP(G305&amp;$V$2,BS_CONTROLE[CHAVE],BS_CONTROLE[Quantidade_11],"-")</f>
        <v>0</v>
      </c>
      <c r="W305" s="118">
        <f ca="1">_xlfn.XLOOKUP(G305&amp;$W$2,BS_CONTROLE[CHAVE],BS_CONTROLE[Quantidade_11],"-")</f>
        <v>58010</v>
      </c>
      <c r="X305" s="118">
        <f ca="1">_xlfn.XLOOKUP(G305&amp;$X$2,BS_CONTROLE[CHAVE],BS_CONTROLE[Quantidade_11],"-")</f>
        <v>45750</v>
      </c>
    </row>
    <row r="306" spans="1:24" s="119" customFormat="1" hidden="1">
      <c r="A306" s="115" t="str">
        <f>IF(FN_MC!Y309="","*",FN_MC!Y309)</f>
        <v>OPORTUNIDADE</v>
      </c>
      <c r="B306" s="115" t="str">
        <f>IF(FN_MC!X309="","*",FN_MC!X309)</f>
        <v>Oportunidade</v>
      </c>
      <c r="C306" s="115" t="str">
        <f>IF(FN_MC!Z309="","*",FN_MC!Z309)</f>
        <v>P0</v>
      </c>
      <c r="D306" s="116" t="str">
        <f>IF(FN_MC!S309="","*",FN_MC!S309)</f>
        <v>FERRONORTE</v>
      </c>
      <c r="E306" s="116" t="str">
        <f>IF(FN_MC!T309="","*",FN_MC!T309)</f>
        <v>TCS-TGR</v>
      </c>
      <c r="F306" s="116">
        <f>IF(FN_MC!B309="","*",FN_MC!B309)</f>
        <v>45955</v>
      </c>
      <c r="G306" s="116" t="str">
        <f>IF(FN_MC!D309="","*",FN_MC!D309)</f>
        <v>ELSON (TF-526)</v>
      </c>
      <c r="H306" s="116" t="str">
        <f>IF(FN_MC!F309="","*",FN_MC!F309)</f>
        <v>PDM - SOLDA</v>
      </c>
      <c r="I306" s="116" t="str">
        <f>IF(FN_MC!H309="","*",FN_MC!H309)</f>
        <v>TIP1</v>
      </c>
      <c r="J306" s="116" t="str">
        <f>IF(FN_MC!I309="","*",FN_MC!I309)</f>
        <v>-</v>
      </c>
      <c r="K306" s="116" t="str">
        <f>IF(FN_MC!M309="","*",FN_MC!M309)</f>
        <v>TIP</v>
      </c>
      <c r="L306" s="116" t="str">
        <f>IF(FN_MC!N309="","*",FN_MC!N309)</f>
        <v>TIP</v>
      </c>
      <c r="M306" s="117">
        <f>IF(FN_MC!J309="","*",FN_MC!J309)</f>
        <v>74</v>
      </c>
      <c r="N306" s="338">
        <f>IF(FN_MC!K309="","*",FN_MC!K309)</f>
        <v>399.5</v>
      </c>
      <c r="O306" s="338" t="str">
        <f>IF(FN_MC!L309="","*",FN_MC!L309)</f>
        <v>-</v>
      </c>
      <c r="P306" s="117"/>
      <c r="Q306" s="134">
        <f>IF(FN_MC!O309="","*",FN_MC!O309)</f>
        <v>0.375</v>
      </c>
      <c r="R306" s="134">
        <f>IF(FN_MC!P309="","*",FN_MC!P309)</f>
        <v>6.25E-2</v>
      </c>
      <c r="S306" s="116" t="str">
        <f>IF(FN_MC!Q309="","*",CONCATENATE(FN_MC!Q309," ",FN_MC!R309))</f>
        <v>1 Nº DE SOLDA</v>
      </c>
      <c r="T306" s="116" t="str">
        <f>IF(FN_MC!V309="","*",FN_MC!V309)</f>
        <v>Elson</v>
      </c>
      <c r="U306" s="116" t="str">
        <f>IF(FN_MC!W309="","*",FN_MC!W309)</f>
        <v>Solda - Condicionada à temperatura</v>
      </c>
      <c r="V306" s="118" t="str">
        <f ca="1">_xlfn.XLOOKUP(G306&amp;$V$2,BS_CONTROLE[CHAVE],BS_CONTROLE[Quantidade_11],"-")</f>
        <v>-</v>
      </c>
      <c r="W306" s="118">
        <f ca="1">_xlfn.XLOOKUP(G306&amp;$W$2,BS_CONTROLE[CHAVE],BS_CONTROLE[Quantidade_11],"-")</f>
        <v>0</v>
      </c>
      <c r="X306" s="118">
        <f ca="1">_xlfn.XLOOKUP(G306&amp;$X$2,BS_CONTROLE[CHAVE],BS_CONTROLE[Quantidade_11],"-")</f>
        <v>1</v>
      </c>
    </row>
    <row r="307" spans="1:24" s="119" customFormat="1" hidden="1">
      <c r="A307" s="115" t="str">
        <f>IF(FN_MC!Y310="","*",FN_MC!Y310)</f>
        <v>OPORTUNIDADE</v>
      </c>
      <c r="B307" s="115" t="str">
        <f>IF(FN_MC!X310="","*",FN_MC!X310)</f>
        <v>Oportunidade</v>
      </c>
      <c r="C307" s="115" t="str">
        <f>IF(FN_MC!Z310="","*",FN_MC!Z310)</f>
        <v>P0</v>
      </c>
      <c r="D307" s="116" t="str">
        <f>IF(FN_MC!S310="","*",FN_MC!S310)</f>
        <v>FERRONORTE</v>
      </c>
      <c r="E307" s="116" t="str">
        <f>IF(FN_MC!T310="","*",FN_MC!T310)</f>
        <v>TCS-TGR</v>
      </c>
      <c r="F307" s="116">
        <f>IF(FN_MC!B310="","*",FN_MC!B310)</f>
        <v>45955</v>
      </c>
      <c r="G307" s="116" t="str">
        <f>IF(FN_MC!D310="","*",FN_MC!D310)</f>
        <v>W48</v>
      </c>
      <c r="H307" s="116" t="str">
        <f>IF(FN_MC!F310="","*",FN_MC!F310)</f>
        <v>MECANIZAÇÃO - DOL</v>
      </c>
      <c r="I307" s="116" t="str">
        <f>IF(FN_MC!H310="","*",FN_MC!H310)</f>
        <v>TOM2</v>
      </c>
      <c r="J307" s="116" t="str">
        <f>IF(FN_MC!I310="","*",FN_MC!I310)</f>
        <v>TOM2</v>
      </c>
      <c r="K307" s="116" t="str">
        <f>IF(FN_MC!M310="","*",FN_MC!M310)</f>
        <v>TBA-TIP</v>
      </c>
      <c r="L307" s="116" t="str">
        <f>IF(FN_MC!N310="","*",FN_MC!N310)</f>
        <v>TBA389</v>
      </c>
      <c r="M307" s="117">
        <f>IF(FN_MC!J310="","*",FN_MC!J310)</f>
        <v>74</v>
      </c>
      <c r="N307" s="338">
        <f>IF(FN_MC!K310="","*",FN_MC!K310)</f>
        <v>387.4</v>
      </c>
      <c r="O307" s="338">
        <f>IF(FN_MC!L310="","*",FN_MC!L310)</f>
        <v>385.2</v>
      </c>
      <c r="P307" s="117"/>
      <c r="Q307" s="134">
        <f>IF(FN_MC!O310="","*",FN_MC!O310)</f>
        <v>0.35416666666666669</v>
      </c>
      <c r="R307" s="134">
        <f>IF(FN_MC!P310="","*",FN_MC!P310)</f>
        <v>8.3333333333333329E-2</v>
      </c>
      <c r="S307" s="116" t="str">
        <f>IF(FN_MC!Q310="","*",CONCATENATE(FN_MC!Q310," ",FN_MC!R310))</f>
        <v>2000 M</v>
      </c>
      <c r="T307" s="116" t="str">
        <f>IF(FN_MC!V310="","*",FN_MC!V310)</f>
        <v>Rodrigo</v>
      </c>
      <c r="U307" s="116" t="str">
        <f>IF(FN_MC!W310="","*",FN_MC!W310)</f>
        <v>DOL</v>
      </c>
      <c r="V307" s="118">
        <f ca="1">_xlfn.XLOOKUP(G307&amp;$V$2,BS_CONTROLE[CHAVE],BS_CONTROLE[Quantidade_11],"-")</f>
        <v>1414</v>
      </c>
      <c r="W307" s="118">
        <f ca="1">_xlfn.XLOOKUP(G307&amp;$W$2,BS_CONTROLE[CHAVE],BS_CONTROLE[Quantidade_11],"-")</f>
        <v>0</v>
      </c>
      <c r="X307" s="118">
        <f ca="1">_xlfn.XLOOKUP(G307&amp;$X$2,BS_CONTROLE[CHAVE],BS_CONTROLE[Quantidade_11],"-")</f>
        <v>2724</v>
      </c>
    </row>
    <row r="308" spans="1:24" s="119" customFormat="1" hidden="1">
      <c r="A308" s="115" t="str">
        <f>IF(FN_MC!Y311="","*",FN_MC!Y311)</f>
        <v>OPORTUNIDADE</v>
      </c>
      <c r="B308" s="115" t="str">
        <f>IF(FN_MC!X311="","*",FN_MC!X311)</f>
        <v>Oportunidade</v>
      </c>
      <c r="C308" s="115" t="str">
        <f>IF(FN_MC!Z311="","*",FN_MC!Z311)</f>
        <v>P0</v>
      </c>
      <c r="D308" s="116" t="str">
        <f>IF(FN_MC!S311="","*",FN_MC!S311)</f>
        <v>FERRONORTE</v>
      </c>
      <c r="E308" s="116" t="str">
        <f>IF(FN_MC!T311="","*",FN_MC!T311)</f>
        <v>TMI-TCS</v>
      </c>
      <c r="F308" s="116">
        <f>IF(FN_MC!B311="","*",FN_MC!B311)</f>
        <v>45955</v>
      </c>
      <c r="G308" s="116" t="str">
        <f>IF(FN_MC!D311="","*",FN_MC!D311)</f>
        <v>V87</v>
      </c>
      <c r="H308" s="116" t="str">
        <f>IF(FN_MC!F311="","*",FN_MC!F311)</f>
        <v>OUTRAS ATIVIDADES</v>
      </c>
      <c r="I308" s="116" t="str">
        <f>IF(FN_MC!H311="","*",FN_MC!H311)</f>
        <v>TVI2</v>
      </c>
      <c r="J308" s="116" t="str">
        <f>IF(FN_MC!I311="","*",FN_MC!I311)</f>
        <v>TVI2</v>
      </c>
      <c r="K308" s="116" t="str">
        <f>IF(FN_MC!M311="","*",FN_MC!M311)</f>
        <v>TID-TVI</v>
      </c>
      <c r="L308" s="116" t="str">
        <f>IF(FN_MC!N311="","*",FN_MC!N311)</f>
        <v>TID201</v>
      </c>
      <c r="M308" s="117">
        <f>IF(FN_MC!J311="","*",FN_MC!J311)</f>
        <v>74</v>
      </c>
      <c r="N308" s="338">
        <f>IF(FN_MC!K311="","*",FN_MC!K311)</f>
        <v>199</v>
      </c>
      <c r="O308" s="338">
        <f>IF(FN_MC!L311="","*",FN_MC!L311)</f>
        <v>190</v>
      </c>
      <c r="P308" s="117"/>
      <c r="Q308" s="134">
        <f>IF(FN_MC!O311="","*",FN_MC!O311)</f>
        <v>0.375</v>
      </c>
      <c r="R308" s="134">
        <f>IF(FN_MC!P311="","*",FN_MC!P311)</f>
        <v>4.1666666666666664E-2</v>
      </c>
      <c r="S308" s="116" t="str">
        <f>IF(FN_MC!Q311="","*",CONCATENATE(FN_MC!Q311," ",FN_MC!R311))</f>
        <v>1530 BINÁRIO</v>
      </c>
      <c r="T308" s="116" t="str">
        <f>IF(FN_MC!V311="","*",FN_MC!V311)</f>
        <v>Antonioni</v>
      </c>
      <c r="U308" s="116" t="str">
        <f>IF(FN_MC!W311="","*",FN_MC!W311)</f>
        <v>Atividades com reguladora</v>
      </c>
      <c r="V308" s="118">
        <f ca="1">_xlfn.XLOOKUP(G308&amp;$V$2,BS_CONTROLE[CHAVE],BS_CONTROLE[Quantidade_11],"-")</f>
        <v>1</v>
      </c>
      <c r="W308" s="118">
        <f ca="1">_xlfn.XLOOKUP(G308&amp;$W$2,BS_CONTROLE[CHAVE],BS_CONTROLE[Quantidade_11],"-")</f>
        <v>1</v>
      </c>
      <c r="X308" s="118">
        <f ca="1">_xlfn.XLOOKUP(G308&amp;$X$2,BS_CONTROLE[CHAVE],BS_CONTROLE[Quantidade_11],"-")</f>
        <v>0</v>
      </c>
    </row>
    <row r="309" spans="1:24" s="119" customFormat="1" hidden="1">
      <c r="A309" s="115" t="str">
        <f>IF(FN_MC!Y312="","*",FN_MC!Y312)</f>
        <v>OPORTUNIDADE</v>
      </c>
      <c r="B309" s="115" t="str">
        <f>IF(FN_MC!X312="","*",FN_MC!X312)</f>
        <v>Oportunidade</v>
      </c>
      <c r="C309" s="115" t="str">
        <f>IF(FN_MC!Z312="","*",FN_MC!Z312)</f>
        <v>P0</v>
      </c>
      <c r="D309" s="116" t="str">
        <f>IF(FN_MC!S312="","*",FN_MC!S312)</f>
        <v>MALHA CENTRAL</v>
      </c>
      <c r="E309" s="116" t="str">
        <f>IF(FN_MC!T312="","*",FN_MC!T312)</f>
        <v>RAMAL</v>
      </c>
      <c r="F309" s="116">
        <f>IF(FN_MC!B312="","*",FN_MC!B312)</f>
        <v>45955</v>
      </c>
      <c r="G309" s="116" t="str">
        <f>IF(FN_MC!D312="","*",FN_MC!D312)</f>
        <v>E17</v>
      </c>
      <c r="H309" s="116" t="str">
        <f>IF(FN_MC!F312="","*",FN_MC!F312)</f>
        <v>CAMINHÃO DE SOLDA</v>
      </c>
      <c r="I309" s="116" t="str">
        <f>IF(FN_MC!H312="","*",FN_MC!H312)</f>
        <v>ZTEZVT</v>
      </c>
      <c r="J309" s="116" t="str">
        <f>IF(FN_MC!I312="","*",FN_MC!I312)</f>
        <v>ZTEZVT</v>
      </c>
      <c r="K309" s="116" t="str">
        <f>IF(FN_MC!M312="","*",FN_MC!M312)</f>
        <v>ZTE-ZVT</v>
      </c>
      <c r="L309" s="116" t="str">
        <f>IF(FN_MC!N312="","*",FN_MC!N312)</f>
        <v>ZVTZDK</v>
      </c>
      <c r="M309" s="117">
        <f>IF(FN_MC!J312="","*",FN_MC!J312)</f>
        <v>78</v>
      </c>
      <c r="N309" s="338">
        <f>IF(FN_MC!K312="","*",FN_MC!K312)</f>
        <v>244</v>
      </c>
      <c r="O309" s="338">
        <f>IF(FN_MC!L312="","*",FN_MC!L312)</f>
        <v>246</v>
      </c>
      <c r="P309" s="117"/>
      <c r="Q309" s="134">
        <f>IF(FN_MC!O312="","*",FN_MC!O312)</f>
        <v>0.375</v>
      </c>
      <c r="R309" s="134">
        <f>IF(FN_MC!P312="","*",FN_MC!P312)</f>
        <v>0.16666666666666666</v>
      </c>
      <c r="S309" s="116" t="str">
        <f>IF(FN_MC!Q312="","*",CONCATENATE(FN_MC!Q312," ",FN_MC!R312))</f>
        <v>3 Nº DE SOLDA</v>
      </c>
      <c r="T309" s="116" t="str">
        <f>IF(FN_MC!V312="","*",FN_MC!V312)</f>
        <v>Francisco</v>
      </c>
      <c r="U309" s="116" t="str">
        <f>IF(FN_MC!W312="","*",FN_MC!W312)</f>
        <v xml:space="preserve">Caminhão de solda </v>
      </c>
      <c r="V309" s="118">
        <f ca="1">_xlfn.XLOOKUP(G309&amp;$V$2,BS_CONTROLE[CHAVE],BS_CONTROLE[Quantidade_11],"-")</f>
        <v>2</v>
      </c>
      <c r="W309" s="118">
        <f ca="1">_xlfn.XLOOKUP(G309&amp;$W$2,BS_CONTROLE[CHAVE],BS_CONTROLE[Quantidade_11],"-")</f>
        <v>4</v>
      </c>
      <c r="X309" s="118">
        <f ca="1">_xlfn.XLOOKUP(G309&amp;$X$2,BS_CONTROLE[CHAVE],BS_CONTROLE[Quantidade_11],"-")</f>
        <v>0</v>
      </c>
    </row>
    <row r="310" spans="1:24" s="119" customFormat="1" hidden="1">
      <c r="A310" s="115" t="str">
        <f>IF(FN_MC!Y313="","*",FN_MC!Y313)</f>
        <v>OPORTUNIDADE</v>
      </c>
      <c r="B310" s="115" t="str">
        <f>IF(FN_MC!X313="","*",FN_MC!X313)</f>
        <v>Oportunidade</v>
      </c>
      <c r="C310" s="115" t="str">
        <f>IF(FN_MC!Z313="","*",FN_MC!Z313)</f>
        <v>P0</v>
      </c>
      <c r="D310" s="116" t="str">
        <f>IF(FN_MC!S313="","*",FN_MC!S313)</f>
        <v>MALHA CENTRAL</v>
      </c>
      <c r="E310" s="116" t="str">
        <f>IF(FN_MC!T313="","*",FN_MC!T313)</f>
        <v>RAMAL</v>
      </c>
      <c r="F310" s="116">
        <f>IF(FN_MC!B313="","*",FN_MC!B313)</f>
        <v>45955</v>
      </c>
      <c r="G310" s="116" t="str">
        <f>IF(FN_MC!D313="","*",FN_MC!D313)</f>
        <v>V42</v>
      </c>
      <c r="H310" s="116" t="str">
        <f>IF(FN_MC!F313="","*",FN_MC!F313)</f>
        <v>MODERNIZAÇÃO - SOCADORA</v>
      </c>
      <c r="I310" s="116" t="str">
        <f>IF(FN_MC!H313="","*",FN_MC!H313)</f>
        <v>ZGT1</v>
      </c>
      <c r="J310" s="116" t="str">
        <f>IF(FN_MC!I313="","*",FN_MC!I313)</f>
        <v>ZGT1</v>
      </c>
      <c r="K310" s="116" t="str">
        <f>IF(FN_MC!M313="","*",FN_MC!M313)</f>
        <v>ZGT-ZXE</v>
      </c>
      <c r="L310" s="116" t="str">
        <f>IF(FN_MC!N313="","*",FN_MC!N313)</f>
        <v>ZGTZXE</v>
      </c>
      <c r="M310" s="117">
        <f>IF(FN_MC!J313="","*",FN_MC!J313)</f>
        <v>72</v>
      </c>
      <c r="N310" s="338">
        <f>IF(FN_MC!K313="","*",FN_MC!K313)</f>
        <v>304.60000000000002</v>
      </c>
      <c r="O310" s="338">
        <f>IF(FN_MC!L313="","*",FN_MC!L313)</f>
        <v>305.60000000000002</v>
      </c>
      <c r="P310" s="117"/>
      <c r="Q310" s="134">
        <f>IF(FN_MC!O313="","*",FN_MC!O313)</f>
        <v>0.27083333333333331</v>
      </c>
      <c r="R310" s="134">
        <f>IF(FN_MC!P313="","*",FN_MC!P313)</f>
        <v>7.6388888888888895E-2</v>
      </c>
      <c r="S310" s="116" t="str">
        <f>IF(FN_MC!Q313="","*",CONCATENATE(FN_MC!Q313," ",FN_MC!R313))</f>
        <v>200 M</v>
      </c>
      <c r="T310" s="116" t="str">
        <f>IF(FN_MC!V313="","*",FN_MC!V313)</f>
        <v>Augusto</v>
      </c>
      <c r="U310" s="116" t="str">
        <f>IF(FN_MC!W313="","*",FN_MC!W313)</f>
        <v>Socaria mecanizada</v>
      </c>
      <c r="V310" s="118">
        <f ca="1">_xlfn.XLOOKUP(G310&amp;$V$2,BS_CONTROLE[CHAVE],BS_CONTROLE[Quantidade_11],"-")</f>
        <v>800</v>
      </c>
      <c r="W310" s="118">
        <f ca="1">_xlfn.XLOOKUP(G310&amp;$W$2,BS_CONTROLE[CHAVE],BS_CONTROLE[Quantidade_11],"-")</f>
        <v>290</v>
      </c>
      <c r="X310" s="118">
        <f ca="1">_xlfn.XLOOKUP(G310&amp;$X$2,BS_CONTROLE[CHAVE],BS_CONTROLE[Quantidade_11],"-")</f>
        <v>0</v>
      </c>
    </row>
    <row r="311" spans="1:24" s="119" customFormat="1" hidden="1">
      <c r="A311" s="115" t="str">
        <f>IF(FN_MC!Y314="","*",FN_MC!Y314)</f>
        <v>OPORTUNIDADE</v>
      </c>
      <c r="B311" s="115" t="str">
        <f>IF(FN_MC!X314="","*",FN_MC!X314)</f>
        <v>Oportunidade</v>
      </c>
      <c r="C311" s="115" t="str">
        <f>IF(FN_MC!Z314="","*",FN_MC!Z314)</f>
        <v>P1</v>
      </c>
      <c r="D311" s="116" t="str">
        <f>IF(FN_MC!S314="","*",FN_MC!S314)</f>
        <v>MALHA CENTRAL</v>
      </c>
      <c r="E311" s="116" t="str">
        <f>IF(FN_MC!T314="","*",FN_MC!T314)</f>
        <v>PRV-POV</v>
      </c>
      <c r="F311" s="116">
        <f>IF(FN_MC!B314="","*",FN_MC!B314)</f>
        <v>45955</v>
      </c>
      <c r="G311" s="116" t="str">
        <f>IF(FN_MC!D314="","*",FN_MC!D314)</f>
        <v>LEÔNCIO (TF-526)</v>
      </c>
      <c r="H311" s="116" t="str">
        <f>IF(FN_MC!F314="","*",FN_MC!F314)</f>
        <v>PDM - SOLDA</v>
      </c>
      <c r="I311" s="116" t="str">
        <f>IF(FN_MC!H314="","*",FN_MC!H314)</f>
        <v>PUD1</v>
      </c>
      <c r="J311" s="116" t="str">
        <f>IF(FN_MC!I314="","*",FN_MC!I314)</f>
        <v>-</v>
      </c>
      <c r="K311" s="116" t="str">
        <f>IF(FN_MC!M314="","*",FN_MC!M314)</f>
        <v>PAS-PUD</v>
      </c>
      <c r="L311" s="116" t="str">
        <f>IF(FN_MC!N314="","*",FN_MC!N314)</f>
        <v>K96PUD</v>
      </c>
      <c r="M311" s="117">
        <f>IF(FN_MC!J314="","*",FN_MC!J314)</f>
        <v>103</v>
      </c>
      <c r="N311" s="338">
        <f>IF(FN_MC!K314="","*",FN_MC!K314)</f>
        <v>2087</v>
      </c>
      <c r="O311" s="338" t="str">
        <f>IF(FN_MC!L314="","*",FN_MC!L314)</f>
        <v>-</v>
      </c>
      <c r="P311" s="117"/>
      <c r="Q311" s="134">
        <f>IF(FN_MC!O314="","*",FN_MC!O314)</f>
        <v>0.33333333333333331</v>
      </c>
      <c r="R311" s="134">
        <f>IF(FN_MC!P314="","*",FN_MC!P314)</f>
        <v>0.125</v>
      </c>
      <c r="S311" s="116" t="str">
        <f>IF(FN_MC!Q314="","*",CONCATENATE(FN_MC!Q314," ",FN_MC!R314))</f>
        <v>1 Nº DE SOLDA</v>
      </c>
      <c r="T311" s="116" t="str">
        <f>IF(FN_MC!V314="","*",FN_MC!V314)</f>
        <v>Lucas</v>
      </c>
      <c r="U311" s="116" t="str">
        <f>IF(FN_MC!W314="","*",FN_MC!W314)</f>
        <v>Solda - Condicionada à temperatura</v>
      </c>
      <c r="V311" s="118" t="str">
        <f ca="1">_xlfn.XLOOKUP(G311&amp;$V$2,BS_CONTROLE[CHAVE],BS_CONTROLE[Quantidade_11],"-")</f>
        <v>-</v>
      </c>
      <c r="W311" s="118">
        <f ca="1">_xlfn.XLOOKUP(G311&amp;$W$2,BS_CONTROLE[CHAVE],BS_CONTROLE[Quantidade_11],"-")</f>
        <v>2</v>
      </c>
      <c r="X311" s="118">
        <f ca="1">_xlfn.XLOOKUP(G311&amp;$X$2,BS_CONTROLE[CHAVE],BS_CONTROLE[Quantidade_11],"-")</f>
        <v>2</v>
      </c>
    </row>
    <row r="312" spans="1:24" s="119" customFormat="1" hidden="1">
      <c r="A312" s="115" t="str">
        <f>IF(FN_MC!Y315="","*",FN_MC!Y315)</f>
        <v>OPORTUNIDADE</v>
      </c>
      <c r="B312" s="115" t="str">
        <f>IF(FN_MC!X315="","*",FN_MC!X315)</f>
        <v>Oportunidade</v>
      </c>
      <c r="C312" s="115" t="str">
        <f>IF(FN_MC!Z315="","*",FN_MC!Z315)</f>
        <v>P1</v>
      </c>
      <c r="D312" s="116" t="str">
        <f>IF(FN_MC!S315="","*",FN_MC!S315)</f>
        <v>MALHA CENTRAL</v>
      </c>
      <c r="E312" s="116" t="str">
        <f>IF(FN_MC!T315="","*",FN_MC!T315)</f>
        <v>PRV-POV</v>
      </c>
      <c r="F312" s="116">
        <f>IF(FN_MC!B315="","*",FN_MC!B315)</f>
        <v>45955</v>
      </c>
      <c r="G312" s="116" t="str">
        <f>IF(FN_MC!D315="","*",FN_MC!D315)</f>
        <v>A52</v>
      </c>
      <c r="H312" s="116" t="str">
        <f>IF(FN_MC!F315="","*",FN_MC!F315)</f>
        <v>DESLOCAMENTO</v>
      </c>
      <c r="I312" s="116" t="str">
        <f>IF(FN_MC!H315="","*",FN_MC!H315)</f>
        <v>PITK96</v>
      </c>
      <c r="J312" s="116" t="str">
        <f>IF(FN_MC!I315="","*",FN_MC!I315)</f>
        <v>K96PUD</v>
      </c>
      <c r="K312" s="116" t="str">
        <f>IF(FN_MC!M315="","*",FN_MC!M315)</f>
        <v>PAS-PUD</v>
      </c>
      <c r="L312" s="116" t="str">
        <f>IF(FN_MC!N315="","*",FN_MC!N315)</f>
        <v>K96PUD</v>
      </c>
      <c r="M312" s="117">
        <f>IF(FN_MC!J315="","*",FN_MC!J315)</f>
        <v>103</v>
      </c>
      <c r="N312" s="338">
        <f>IF(FN_MC!K315="","*",FN_MC!K315)</f>
        <v>2087</v>
      </c>
      <c r="O312" s="338" t="str">
        <f>IF(FN_MC!L315="","*",FN_MC!L315)</f>
        <v>-</v>
      </c>
      <c r="P312" s="117"/>
      <c r="Q312" s="134">
        <f>IF(FN_MC!O315="","*",FN_MC!O315)</f>
        <v>0.33333333333333331</v>
      </c>
      <c r="R312" s="134">
        <f>IF(FN_MC!P315="","*",FN_MC!P315)</f>
        <v>0.125</v>
      </c>
      <c r="S312" s="116" t="str">
        <f>IF(FN_MC!Q315="","*",CONCATENATE(FN_MC!Q315," ",FN_MC!R315))</f>
        <v>1 BINÁRIO</v>
      </c>
      <c r="T312" s="116" t="str">
        <f>IF(FN_MC!V315="","*",FN_MC!V315)</f>
        <v xml:space="preserve">Paulo </v>
      </c>
      <c r="U312" s="116" t="str">
        <f>IF(FN_MC!W315="","*",FN_MC!W315)</f>
        <v xml:space="preserve">Deslocamento </v>
      </c>
      <c r="V312" s="118" t="str">
        <f ca="1">_xlfn.XLOOKUP(G312&amp;$V$2,BS_CONTROLE[CHAVE],BS_CONTROLE[Quantidade_11],"-")</f>
        <v>-</v>
      </c>
      <c r="W312" s="118">
        <f ca="1">_xlfn.XLOOKUP(G312&amp;$W$2,BS_CONTROLE[CHAVE],BS_CONTROLE[Quantidade_11],"-")</f>
        <v>1</v>
      </c>
      <c r="X312" s="118">
        <f ca="1">_xlfn.XLOOKUP(G312&amp;$X$2,BS_CONTROLE[CHAVE],BS_CONTROLE[Quantidade_11],"-")</f>
        <v>1</v>
      </c>
    </row>
    <row r="313" spans="1:24" s="119" customFormat="1" hidden="1">
      <c r="A313" s="115" t="str">
        <f>IF(FN_MC!Y316="","*",FN_MC!Y316)</f>
        <v>*</v>
      </c>
      <c r="B313" s="115" t="str">
        <f>IF(FN_MC!X316="","*",FN_MC!X316)</f>
        <v>*</v>
      </c>
      <c r="C313" s="115" t="str">
        <f>IF(FN_MC!Z316="","*",FN_MC!Z316)</f>
        <v>*</v>
      </c>
      <c r="D313" s="116" t="str">
        <f>IF(FN_MC!S316="","*",FN_MC!S316)</f>
        <v>-</v>
      </c>
      <c r="E313" s="116" t="str">
        <f>IF(FN_MC!T316="","*",FN_MC!T316)</f>
        <v>-</v>
      </c>
      <c r="F313" s="116" t="str">
        <f>IF(FN_MC!B316="","*",FN_MC!B316)</f>
        <v>*</v>
      </c>
      <c r="G313" s="116" t="str">
        <f>IF(FN_MC!D316="","*",FN_MC!D316)</f>
        <v>*</v>
      </c>
      <c r="H313" s="116" t="str">
        <f>IF(FN_MC!F316="","*",FN_MC!F316)</f>
        <v>*</v>
      </c>
      <c r="I313" s="116" t="str">
        <f>IF(FN_MC!H316="","*",FN_MC!H316)</f>
        <v>*</v>
      </c>
      <c r="J313" s="116" t="str">
        <f>IF(FN_MC!I316="","*",FN_MC!I316)</f>
        <v>*</v>
      </c>
      <c r="K313" s="116" t="str">
        <f>IF(FN_MC!M316="","*",FN_MC!M316)</f>
        <v>-</v>
      </c>
      <c r="L313" s="116" t="str">
        <f>IF(FN_MC!N316="","*",FN_MC!N316)</f>
        <v>-</v>
      </c>
      <c r="M313" s="117" t="str">
        <f>IF(FN_MC!J316="","*",FN_MC!J316)</f>
        <v>*</v>
      </c>
      <c r="N313" s="338" t="str">
        <f>IF(FN_MC!K316="","*",FN_MC!K316)</f>
        <v>*</v>
      </c>
      <c r="O313" s="338" t="str">
        <f>IF(FN_MC!L316="","*",FN_MC!L316)</f>
        <v>*</v>
      </c>
      <c r="P313" s="117"/>
      <c r="Q313" s="134" t="str">
        <f>IF(FN_MC!O316="","*",FN_MC!O316)</f>
        <v>*</v>
      </c>
      <c r="R313" s="134" t="str">
        <f>IF(FN_MC!P316="","*",FN_MC!P316)</f>
        <v>*</v>
      </c>
      <c r="S313" s="116" t="str">
        <f>IF(FN_MC!Q316="","*",CONCATENATE(FN_MC!Q316," ",FN_MC!R316))</f>
        <v>*</v>
      </c>
      <c r="T313" s="116" t="str">
        <f>IF(FN_MC!V316="","*",FN_MC!V316)</f>
        <v>*</v>
      </c>
      <c r="U313" s="116" t="str">
        <f>IF(FN_MC!W316="","*",FN_MC!W316)</f>
        <v>*</v>
      </c>
      <c r="V313" s="118" t="str">
        <f ca="1">_xlfn.XLOOKUP(G313&amp;$V$2,BS_CONTROLE[CHAVE],BS_CONTROLE[Quantidade_11],"-")</f>
        <v>-</v>
      </c>
      <c r="W313" s="118" t="str">
        <f ca="1">_xlfn.XLOOKUP(G313&amp;$W$2,BS_CONTROLE[CHAVE],BS_CONTROLE[Quantidade_11],"-")</f>
        <v>-</v>
      </c>
      <c r="X313" s="118" t="str">
        <f ca="1">_xlfn.XLOOKUP(G313&amp;$X$2,BS_CONTROLE[CHAVE],BS_CONTROLE[Quantidade_11],"-")</f>
        <v>-</v>
      </c>
    </row>
    <row r="314" spans="1:24" s="119" customFormat="1" hidden="1">
      <c r="A314" s="115" t="str">
        <f>IF(FN_MC!Y317="","*",FN_MC!Y317)</f>
        <v>*</v>
      </c>
      <c r="B314" s="115" t="str">
        <f>IF(FN_MC!X317="","*",FN_MC!X317)</f>
        <v>*</v>
      </c>
      <c r="C314" s="115" t="str">
        <f>IF(FN_MC!Z317="","*",FN_MC!Z317)</f>
        <v>*</v>
      </c>
      <c r="D314" s="116" t="str">
        <f>IF(FN_MC!S317="","*",FN_MC!S317)</f>
        <v>-</v>
      </c>
      <c r="E314" s="116" t="str">
        <f>IF(FN_MC!T317="","*",FN_MC!T317)</f>
        <v>-</v>
      </c>
      <c r="F314" s="116" t="str">
        <f>IF(FN_MC!B317="","*",FN_MC!B317)</f>
        <v>*</v>
      </c>
      <c r="G314" s="116" t="str">
        <f>IF(FN_MC!D317="","*",FN_MC!D317)</f>
        <v>*</v>
      </c>
      <c r="H314" s="116" t="str">
        <f>IF(FN_MC!F317="","*",FN_MC!F317)</f>
        <v>*</v>
      </c>
      <c r="I314" s="116" t="str">
        <f>IF(FN_MC!H317="","*",FN_MC!H317)</f>
        <v>*</v>
      </c>
      <c r="J314" s="116" t="str">
        <f>IF(FN_MC!I317="","*",FN_MC!I317)</f>
        <v>*</v>
      </c>
      <c r="K314" s="116" t="str">
        <f>IF(FN_MC!M317="","*",FN_MC!M317)</f>
        <v>-</v>
      </c>
      <c r="L314" s="116" t="str">
        <f>IF(FN_MC!N317="","*",FN_MC!N317)</f>
        <v>-</v>
      </c>
      <c r="M314" s="117" t="str">
        <f>IF(FN_MC!J317="","*",FN_MC!J317)</f>
        <v>*</v>
      </c>
      <c r="N314" s="338" t="str">
        <f>IF(FN_MC!K317="","*",FN_MC!K317)</f>
        <v>*</v>
      </c>
      <c r="O314" s="338" t="str">
        <f>IF(FN_MC!L317="","*",FN_MC!L317)</f>
        <v>*</v>
      </c>
      <c r="P314" s="117"/>
      <c r="Q314" s="134" t="str">
        <f>IF(FN_MC!O317="","*",FN_MC!O317)</f>
        <v>*</v>
      </c>
      <c r="R314" s="134" t="str">
        <f>IF(FN_MC!P317="","*",FN_MC!P317)</f>
        <v>*</v>
      </c>
      <c r="S314" s="116" t="str">
        <f>IF(FN_MC!Q317="","*",CONCATENATE(FN_MC!Q317," ",FN_MC!R317))</f>
        <v>*</v>
      </c>
      <c r="T314" s="116" t="str">
        <f>IF(FN_MC!V317="","*",FN_MC!V317)</f>
        <v>*</v>
      </c>
      <c r="U314" s="116" t="str">
        <f>IF(FN_MC!W317="","*",FN_MC!W317)</f>
        <v>*</v>
      </c>
      <c r="V314" s="118" t="str">
        <f ca="1">_xlfn.XLOOKUP(G314&amp;$V$2,BS_CONTROLE[CHAVE],BS_CONTROLE[Quantidade_11],"-")</f>
        <v>-</v>
      </c>
      <c r="W314" s="118" t="str">
        <f ca="1">_xlfn.XLOOKUP(G314&amp;$W$2,BS_CONTROLE[CHAVE],BS_CONTROLE[Quantidade_11],"-")</f>
        <v>-</v>
      </c>
      <c r="X314" s="118" t="str">
        <f ca="1">_xlfn.XLOOKUP(G314&amp;$X$2,BS_CONTROLE[CHAVE],BS_CONTROLE[Quantidade_11],"-")</f>
        <v>-</v>
      </c>
    </row>
    <row r="315" spans="1:24" s="119" customFormat="1" hidden="1">
      <c r="A315" s="115" t="str">
        <f>IF(FN_MC!Y318="","*",FN_MC!Y318)</f>
        <v>OPORTUNIDADE</v>
      </c>
      <c r="B315" s="115" t="str">
        <f>IF(FN_MC!X318="","*",FN_MC!X318)</f>
        <v>Oportunidade</v>
      </c>
      <c r="C315" s="115" t="str">
        <f>IF(FN_MC!Z318="","*",FN_MC!Z318)</f>
        <v>P1</v>
      </c>
      <c r="D315" s="116" t="str">
        <f>IF(FN_MC!S318="","*",FN_MC!S318)</f>
        <v>FERRONORTE</v>
      </c>
      <c r="E315" s="116" t="str">
        <f>IF(FN_MC!T318="","*",FN_MC!T318)</f>
        <v>TCS-TGR</v>
      </c>
      <c r="F315" s="116">
        <f>IF(FN_MC!B318="","*",FN_MC!B318)</f>
        <v>45956</v>
      </c>
      <c r="G315" s="116" t="str">
        <f>IF(FN_MC!D318="","*",FN_MC!D318)</f>
        <v>E14</v>
      </c>
      <c r="H315" s="116" t="str">
        <f>IF(FN_MC!F318="","*",FN_MC!F318)</f>
        <v>MECANIZAÇÃO - ESMERILHADORA</v>
      </c>
      <c r="I315" s="116" t="str">
        <f>IF(FN_MC!H318="","*",FN_MC!H318)</f>
        <v>TOM2</v>
      </c>
      <c r="J315" s="116" t="str">
        <f>IF(FN_MC!I318="","*",FN_MC!I318)</f>
        <v>TOM</v>
      </c>
      <c r="K315" s="116" t="str">
        <f>IF(FN_MC!M318="","*",FN_MC!M318)</f>
        <v>TOM-TVL</v>
      </c>
      <c r="L315" s="116" t="str">
        <f>IF(FN_MC!N318="","*",FN_MC!N318)</f>
        <v>TOMTVL</v>
      </c>
      <c r="M315" s="117">
        <f>IF(FN_MC!J318="","*",FN_MC!J318)</f>
        <v>74</v>
      </c>
      <c r="N315" s="338">
        <f>IF(FN_MC!K318="","*",FN_MC!K318)</f>
        <v>451</v>
      </c>
      <c r="O315" s="338">
        <f>IF(FN_MC!L318="","*",FN_MC!L318)</f>
        <v>404</v>
      </c>
      <c r="P315" s="117"/>
      <c r="Q315" s="134">
        <f>IF(FN_MC!O318="","*",FN_MC!O318)</f>
        <v>0.95833333333333337</v>
      </c>
      <c r="R315" s="134">
        <f>IF(FN_MC!P318="","*",FN_MC!P318)</f>
        <v>4.1666666666666664E-2</v>
      </c>
      <c r="S315" s="116" t="str">
        <f>IF(FN_MC!Q318="","*",CONCATENATE(FN_MC!Q318," ",FN_MC!R318))</f>
        <v>5000 M</v>
      </c>
      <c r="T315" s="116" t="str">
        <f>IF(FN_MC!V318="","*",FN_MC!V318)</f>
        <v>Fernanda</v>
      </c>
      <c r="U315" s="116" t="str">
        <f>IF(FN_MC!W318="","*",FN_MC!W318)</f>
        <v xml:space="preserve">Segue VMA 30KM de TOM-TVL, segue esmerilhando a 16km/h de TVL-TOM, encerrando em TOM </v>
      </c>
      <c r="V315" s="118">
        <f ca="1">_xlfn.XLOOKUP(G315&amp;$V$2,BS_CONTROLE[CHAVE],BS_CONTROLE[Quantidade_11],"-")</f>
        <v>0</v>
      </c>
      <c r="W315" s="118">
        <f ca="1">_xlfn.XLOOKUP(G315&amp;$W$2,BS_CONTROLE[CHAVE],BS_CONTROLE[Quantidade_11],"-")</f>
        <v>58010</v>
      </c>
      <c r="X315" s="118">
        <f ca="1">_xlfn.XLOOKUP(G315&amp;$X$2,BS_CONTROLE[CHAVE],BS_CONTROLE[Quantidade_11],"-")</f>
        <v>45750</v>
      </c>
    </row>
    <row r="316" spans="1:24" s="119" customFormat="1" hidden="1">
      <c r="A316" s="115" t="str">
        <f>IF(FN_MC!Y319="","*",FN_MC!Y319)</f>
        <v>OPORTUNIDADE</v>
      </c>
      <c r="B316" s="115" t="str">
        <f>IF(FN_MC!X319="","*",FN_MC!X319)</f>
        <v>Oportunidade</v>
      </c>
      <c r="C316" s="115" t="str">
        <f>IF(FN_MC!Z319="","*",FN_MC!Z319)</f>
        <v>P0</v>
      </c>
      <c r="D316" s="116" t="str">
        <f>IF(FN_MC!S319="","*",FN_MC!S319)</f>
        <v>FERRONORTE</v>
      </c>
      <c r="E316" s="116" t="str">
        <f>IF(FN_MC!T319="","*",FN_MC!T319)</f>
        <v>TCS-TGR</v>
      </c>
      <c r="F316" s="116">
        <f>IF(FN_MC!B319="","*",FN_MC!B319)</f>
        <v>45956</v>
      </c>
      <c r="G316" s="116" t="str">
        <f>IF(FN_MC!D319="","*",FN_MC!D319)</f>
        <v>W48</v>
      </c>
      <c r="H316" s="116" t="str">
        <f>IF(FN_MC!F319="","*",FN_MC!F319)</f>
        <v>MECANIZAÇÃO - DOL</v>
      </c>
      <c r="I316" s="116" t="str">
        <f>IF(FN_MC!H319="","*",FN_MC!H319)</f>
        <v>TOM2</v>
      </c>
      <c r="J316" s="116" t="str">
        <f>IF(FN_MC!I319="","*",FN_MC!I319)</f>
        <v>TOM2</v>
      </c>
      <c r="K316" s="116" t="str">
        <f>IF(FN_MC!M319="","*",FN_MC!M319)</f>
        <v>TBA-TIP</v>
      </c>
      <c r="L316" s="116" t="str">
        <f>IF(FN_MC!N319="","*",FN_MC!N319)</f>
        <v>TBA389</v>
      </c>
      <c r="M316" s="117">
        <f>IF(FN_MC!J319="","*",FN_MC!J319)</f>
        <v>74</v>
      </c>
      <c r="N316" s="338">
        <f>IF(FN_MC!K319="","*",FN_MC!K319)</f>
        <v>385</v>
      </c>
      <c r="O316" s="338">
        <f>IF(FN_MC!L319="","*",FN_MC!L319)</f>
        <v>384</v>
      </c>
      <c r="P316" s="117"/>
      <c r="Q316" s="134">
        <f>IF(FN_MC!O319="","*",FN_MC!O319)</f>
        <v>0.35416666666666669</v>
      </c>
      <c r="R316" s="134">
        <f>IF(FN_MC!P319="","*",FN_MC!P319)</f>
        <v>8.3333333333333329E-2</v>
      </c>
      <c r="S316" s="116" t="str">
        <f>IF(FN_MC!Q319="","*",CONCATENATE(FN_MC!Q319," ",FN_MC!R319))</f>
        <v>2000 M</v>
      </c>
      <c r="T316" s="116" t="str">
        <f>IF(FN_MC!V319="","*",FN_MC!V319)</f>
        <v>Rodrigo</v>
      </c>
      <c r="U316" s="116" t="str">
        <f>IF(FN_MC!W319="","*",FN_MC!W319)</f>
        <v>DOL</v>
      </c>
      <c r="V316" s="118">
        <f ca="1">_xlfn.XLOOKUP(G316&amp;$V$2,BS_CONTROLE[CHAVE],BS_CONTROLE[Quantidade_11],"-")</f>
        <v>1414</v>
      </c>
      <c r="W316" s="118">
        <f ca="1">_xlfn.XLOOKUP(G316&amp;$W$2,BS_CONTROLE[CHAVE],BS_CONTROLE[Quantidade_11],"-")</f>
        <v>0</v>
      </c>
      <c r="X316" s="118">
        <f ca="1">_xlfn.XLOOKUP(G316&amp;$X$2,BS_CONTROLE[CHAVE],BS_CONTROLE[Quantidade_11],"-")</f>
        <v>2724</v>
      </c>
    </row>
    <row r="317" spans="1:24" s="119" customFormat="1" hidden="1">
      <c r="A317" s="115" t="str">
        <f>IF(FN_MC!Y320="","*",FN_MC!Y320)</f>
        <v>OPORTUNIDADE</v>
      </c>
      <c r="B317" s="115" t="str">
        <f>IF(FN_MC!X320="","*",FN_MC!X320)</f>
        <v>Oportunidade</v>
      </c>
      <c r="C317" s="115" t="str">
        <f>IF(FN_MC!Z320="","*",FN_MC!Z320)</f>
        <v>P0</v>
      </c>
      <c r="D317" s="116" t="str">
        <f>IF(FN_MC!S320="","*",FN_MC!S320)</f>
        <v>FERRONORTE</v>
      </c>
      <c r="E317" s="116" t="str">
        <f>IF(FN_MC!T320="","*",FN_MC!T320)</f>
        <v>TMI-TCS</v>
      </c>
      <c r="F317" s="116">
        <f>IF(FN_MC!B320="","*",FN_MC!B320)</f>
        <v>45956</v>
      </c>
      <c r="G317" s="116" t="str">
        <f>IF(FN_MC!D320="","*",FN_MC!D320)</f>
        <v>V87</v>
      </c>
      <c r="H317" s="116" t="str">
        <f>IF(FN_MC!F320="","*",FN_MC!F320)</f>
        <v>OUTRAS ATIVIDADES</v>
      </c>
      <c r="I317" s="116" t="str">
        <f>IF(FN_MC!H320="","*",FN_MC!H320)</f>
        <v>TVI2</v>
      </c>
      <c r="J317" s="116" t="str">
        <f>IF(FN_MC!I320="","*",FN_MC!I320)</f>
        <v>TVI2</v>
      </c>
      <c r="K317" s="116" t="str">
        <f>IF(FN_MC!M320="","*",FN_MC!M320)</f>
        <v>TID-TVI</v>
      </c>
      <c r="L317" s="116" t="str">
        <f>IF(FN_MC!N320="","*",FN_MC!N320)</f>
        <v>213TVI</v>
      </c>
      <c r="M317" s="117">
        <f>IF(FN_MC!J320="","*",FN_MC!J320)</f>
        <v>74</v>
      </c>
      <c r="N317" s="338">
        <f>IF(FN_MC!K320="","*",FN_MC!K320)</f>
        <v>214</v>
      </c>
      <c r="O317" s="338">
        <f>IF(FN_MC!L320="","*",FN_MC!L320)</f>
        <v>217</v>
      </c>
      <c r="P317" s="117"/>
      <c r="Q317" s="134">
        <f>IF(FN_MC!O320="","*",FN_MC!O320)</f>
        <v>0.375</v>
      </c>
      <c r="R317" s="134">
        <f>IF(FN_MC!P320="","*",FN_MC!P320)</f>
        <v>8.3333333333333329E-2</v>
      </c>
      <c r="S317" s="116" t="str">
        <f>IF(FN_MC!Q320="","*",CONCATENATE(FN_MC!Q320," ",FN_MC!R320))</f>
        <v>1 BINÁRIO</v>
      </c>
      <c r="T317" s="116" t="str">
        <f>IF(FN_MC!V320="","*",FN_MC!V320)</f>
        <v>Antonioni</v>
      </c>
      <c r="U317" s="116" t="str">
        <f>IF(FN_MC!W320="","*",FN_MC!W320)</f>
        <v>Atividades com reguladora</v>
      </c>
      <c r="V317" s="118">
        <f ca="1">_xlfn.XLOOKUP(G317&amp;$V$2,BS_CONTROLE[CHAVE],BS_CONTROLE[Quantidade_11],"-")</f>
        <v>1</v>
      </c>
      <c r="W317" s="118">
        <f ca="1">_xlfn.XLOOKUP(G317&amp;$W$2,BS_CONTROLE[CHAVE],BS_CONTROLE[Quantidade_11],"-")</f>
        <v>1</v>
      </c>
      <c r="X317" s="118">
        <f ca="1">_xlfn.XLOOKUP(G317&amp;$X$2,BS_CONTROLE[CHAVE],BS_CONTROLE[Quantidade_11],"-")</f>
        <v>0</v>
      </c>
    </row>
    <row r="318" spans="1:24" s="119" customFormat="1" hidden="1">
      <c r="A318" s="115" t="str">
        <f>IF(FN_MC!Y321="","*",FN_MC!Y321)</f>
        <v>OPORTUNIDADE</v>
      </c>
      <c r="B318" s="115" t="str">
        <f>IF(FN_MC!X321="","*",FN_MC!X321)</f>
        <v>Oportunidade</v>
      </c>
      <c r="C318" s="115" t="str">
        <f>IF(FN_MC!Z321="","*",FN_MC!Z321)</f>
        <v>P0</v>
      </c>
      <c r="D318" s="116" t="str">
        <f>IF(FN_MC!S321="","*",FN_MC!S321)</f>
        <v>MALHA CENTRAL</v>
      </c>
      <c r="E318" s="116" t="str">
        <f>IF(FN_MC!T321="","*",FN_MC!T321)</f>
        <v>RAMAL</v>
      </c>
      <c r="F318" s="116">
        <f>IF(FN_MC!B321="","*",FN_MC!B321)</f>
        <v>45956</v>
      </c>
      <c r="G318" s="116" t="str">
        <f>IF(FN_MC!D321="","*",FN_MC!D321)</f>
        <v>E17</v>
      </c>
      <c r="H318" s="116" t="str">
        <f>IF(FN_MC!F321="","*",FN_MC!F321)</f>
        <v>CAMINHÃO DE SOLDA</v>
      </c>
      <c r="I318" s="116" t="str">
        <f>IF(FN_MC!H321="","*",FN_MC!H321)</f>
        <v>ZTEZVT</v>
      </c>
      <c r="J318" s="116" t="str">
        <f>IF(FN_MC!I321="","*",FN_MC!I321)</f>
        <v>ZTEZVT</v>
      </c>
      <c r="K318" s="116" t="str">
        <f>IF(FN_MC!M321="","*",FN_MC!M321)</f>
        <v>ZTE-ZVT</v>
      </c>
      <c r="L318" s="116" t="str">
        <f>IF(FN_MC!N321="","*",FN_MC!N321)</f>
        <v>ZVTZDK</v>
      </c>
      <c r="M318" s="117">
        <f>IF(FN_MC!J321="","*",FN_MC!J321)</f>
        <v>78</v>
      </c>
      <c r="N318" s="338">
        <f>IF(FN_MC!K321="","*",FN_MC!K321)</f>
        <v>244</v>
      </c>
      <c r="O318" s="338">
        <f>IF(FN_MC!L321="","*",FN_MC!L321)</f>
        <v>246</v>
      </c>
      <c r="P318" s="117"/>
      <c r="Q318" s="134">
        <f>IF(FN_MC!O321="","*",FN_MC!O321)</f>
        <v>0.375</v>
      </c>
      <c r="R318" s="134">
        <f>IF(FN_MC!P321="","*",FN_MC!P321)</f>
        <v>0.125</v>
      </c>
      <c r="S318" s="116" t="str">
        <f>IF(FN_MC!Q321="","*",CONCATENATE(FN_MC!Q321," ",FN_MC!R321))</f>
        <v>2 Nº DE SOLDA</v>
      </c>
      <c r="T318" s="116" t="str">
        <f>IF(FN_MC!V321="","*",FN_MC!V321)</f>
        <v>Francisco</v>
      </c>
      <c r="U318" s="116" t="str">
        <f>IF(FN_MC!W321="","*",FN_MC!W321)</f>
        <v xml:space="preserve">Caminhão de solda </v>
      </c>
      <c r="V318" s="118">
        <f ca="1">_xlfn.XLOOKUP(G318&amp;$V$2,BS_CONTROLE[CHAVE],BS_CONTROLE[Quantidade_11],"-")</f>
        <v>2</v>
      </c>
      <c r="W318" s="118">
        <f ca="1">_xlfn.XLOOKUP(G318&amp;$W$2,BS_CONTROLE[CHAVE],BS_CONTROLE[Quantidade_11],"-")</f>
        <v>4</v>
      </c>
      <c r="X318" s="118">
        <f ca="1">_xlfn.XLOOKUP(G318&amp;$X$2,BS_CONTROLE[CHAVE],BS_CONTROLE[Quantidade_11],"-")</f>
        <v>0</v>
      </c>
    </row>
    <row r="319" spans="1:24" s="119" customFormat="1" hidden="1">
      <c r="A319" s="115" t="str">
        <f>IF(FN_MC!Y322="","*",FN_MC!Y322)</f>
        <v>OPORTUNIDADE</v>
      </c>
      <c r="B319" s="115" t="str">
        <f>IF(FN_MC!X322="","*",FN_MC!X322)</f>
        <v>Oportunidade</v>
      </c>
      <c r="C319" s="115" t="str">
        <f>IF(FN_MC!Z322="","*",FN_MC!Z322)</f>
        <v>P0</v>
      </c>
      <c r="D319" s="116" t="str">
        <f>IF(FN_MC!S322="","*",FN_MC!S322)</f>
        <v>MALHA CENTRAL</v>
      </c>
      <c r="E319" s="116" t="str">
        <f>IF(FN_MC!T322="","*",FN_MC!T322)</f>
        <v>RAMAL</v>
      </c>
      <c r="F319" s="116">
        <f>IF(FN_MC!B322="","*",FN_MC!B322)</f>
        <v>45956</v>
      </c>
      <c r="G319" s="116" t="str">
        <f>IF(FN_MC!D322="","*",FN_MC!D322)</f>
        <v>V42</v>
      </c>
      <c r="H319" s="116" t="str">
        <f>IF(FN_MC!F322="","*",FN_MC!F322)</f>
        <v>MODERNIZAÇÃO - SOCADORA</v>
      </c>
      <c r="I319" s="116" t="str">
        <f>IF(FN_MC!H322="","*",FN_MC!H322)</f>
        <v>ZGT1</v>
      </c>
      <c r="J319" s="116" t="str">
        <f>IF(FN_MC!I322="","*",FN_MC!I322)</f>
        <v>ZGT1</v>
      </c>
      <c r="K319" s="116" t="str">
        <f>IF(FN_MC!M322="","*",FN_MC!M322)</f>
        <v>ZGT-ZXE</v>
      </c>
      <c r="L319" s="116" t="str">
        <f>IF(FN_MC!N322="","*",FN_MC!N322)</f>
        <v>ZGTZXE</v>
      </c>
      <c r="M319" s="117">
        <f>IF(FN_MC!J322="","*",FN_MC!J322)</f>
        <v>72</v>
      </c>
      <c r="N319" s="338">
        <f>IF(FN_MC!K322="","*",FN_MC!K322)</f>
        <v>305.60000000000002</v>
      </c>
      <c r="O319" s="338">
        <f>IF(FN_MC!L322="","*",FN_MC!L322)</f>
        <v>307</v>
      </c>
      <c r="P319" s="117"/>
      <c r="Q319" s="134">
        <f>IF(FN_MC!O322="","*",FN_MC!O322)</f>
        <v>0.27083333333333331</v>
      </c>
      <c r="R319" s="134">
        <f>IF(FN_MC!P322="","*",FN_MC!P322)</f>
        <v>8.3333333333333329E-2</v>
      </c>
      <c r="S319" s="116" t="str">
        <f>IF(FN_MC!Q322="","*",CONCATENATE(FN_MC!Q322," ",FN_MC!R322))</f>
        <v>200 M</v>
      </c>
      <c r="T319" s="116" t="str">
        <f>IF(FN_MC!V322="","*",FN_MC!V322)</f>
        <v>Augusto</v>
      </c>
      <c r="U319" s="116" t="str">
        <f>IF(FN_MC!W322="","*",FN_MC!W322)</f>
        <v>Socaria mecanizada</v>
      </c>
      <c r="V319" s="118">
        <f ca="1">_xlfn.XLOOKUP(G319&amp;$V$2,BS_CONTROLE[CHAVE],BS_CONTROLE[Quantidade_11],"-")</f>
        <v>800</v>
      </c>
      <c r="W319" s="118">
        <f ca="1">_xlfn.XLOOKUP(G319&amp;$W$2,BS_CONTROLE[CHAVE],BS_CONTROLE[Quantidade_11],"-")</f>
        <v>290</v>
      </c>
      <c r="X319" s="118">
        <f ca="1">_xlfn.XLOOKUP(G319&amp;$X$2,BS_CONTROLE[CHAVE],BS_CONTROLE[Quantidade_11],"-")</f>
        <v>0</v>
      </c>
    </row>
    <row r="320" spans="1:24" s="119" customFormat="1" hidden="1">
      <c r="A320" s="115" t="str">
        <f>IF(FN_MC!Y323="","*",FN_MC!Y323)</f>
        <v>*</v>
      </c>
      <c r="B320" s="115" t="str">
        <f>IF(FN_MC!X323="","*",FN_MC!X323)</f>
        <v>*</v>
      </c>
      <c r="C320" s="115" t="str">
        <f>IF(FN_MC!Z323="","*",FN_MC!Z323)</f>
        <v>*</v>
      </c>
      <c r="D320" s="116" t="str">
        <f>IF(FN_MC!S323="","*",FN_MC!S323)</f>
        <v>-</v>
      </c>
      <c r="E320" s="116" t="str">
        <f>IF(FN_MC!T323="","*",FN_MC!T323)</f>
        <v>-</v>
      </c>
      <c r="F320" s="116" t="str">
        <f>IF(FN_MC!B323="","*",FN_MC!B323)</f>
        <v>*</v>
      </c>
      <c r="G320" s="116" t="str">
        <f>IF(FN_MC!D323="","*",FN_MC!D323)</f>
        <v>*</v>
      </c>
      <c r="H320" s="116" t="str">
        <f>IF(FN_MC!F323="","*",FN_MC!F323)</f>
        <v>*</v>
      </c>
      <c r="I320" s="116" t="str">
        <f>IF(FN_MC!H323="","*",FN_MC!H323)</f>
        <v>*</v>
      </c>
      <c r="J320" s="116" t="str">
        <f>IF(FN_MC!I323="","*",FN_MC!I323)</f>
        <v>*</v>
      </c>
      <c r="K320" s="116" t="str">
        <f>IF(FN_MC!M323="","*",FN_MC!M323)</f>
        <v>-</v>
      </c>
      <c r="L320" s="116" t="str">
        <f>IF(FN_MC!N323="","*",FN_MC!N323)</f>
        <v>-</v>
      </c>
      <c r="M320" s="117" t="str">
        <f>IF(FN_MC!J323="","*",FN_MC!J323)</f>
        <v>*</v>
      </c>
      <c r="N320" s="338" t="str">
        <f>IF(FN_MC!K323="","*",FN_MC!K323)</f>
        <v>*</v>
      </c>
      <c r="O320" s="338" t="str">
        <f>IF(FN_MC!L323="","*",FN_MC!L323)</f>
        <v>*</v>
      </c>
      <c r="P320" s="117"/>
      <c r="Q320" s="134" t="str">
        <f>IF(FN_MC!O323="","*",FN_MC!O323)</f>
        <v>*</v>
      </c>
      <c r="R320" s="134" t="str">
        <f>IF(FN_MC!P323="","*",FN_MC!P323)</f>
        <v>*</v>
      </c>
      <c r="S320" s="116" t="str">
        <f>IF(FN_MC!Q323="","*",CONCATENATE(FN_MC!Q323," ",FN_MC!R323))</f>
        <v>*</v>
      </c>
      <c r="T320" s="116" t="str">
        <f>IF(FN_MC!V323="","*",FN_MC!V323)</f>
        <v>*</v>
      </c>
      <c r="U320" s="116" t="str">
        <f>IF(FN_MC!W323="","*",FN_MC!W323)</f>
        <v>*</v>
      </c>
      <c r="V320" s="118" t="str">
        <f ca="1">_xlfn.XLOOKUP(G320&amp;$V$2,BS_CONTROLE[CHAVE],BS_CONTROLE[Quantidade_11],"-")</f>
        <v>-</v>
      </c>
      <c r="W320" s="118" t="str">
        <f ca="1">_xlfn.XLOOKUP(G320&amp;$W$2,BS_CONTROLE[CHAVE],BS_CONTROLE[Quantidade_11],"-")</f>
        <v>-</v>
      </c>
      <c r="X320" s="118" t="str">
        <f ca="1">_xlfn.XLOOKUP(G320&amp;$X$2,BS_CONTROLE[CHAVE],BS_CONTROLE[Quantidade_11],"-")</f>
        <v>-</v>
      </c>
    </row>
    <row r="321" spans="1:24" s="119" customFormat="1" hidden="1">
      <c r="A321" s="115" t="str">
        <f>IF(FN_MC!Y324="","*",FN_MC!Y324)</f>
        <v>*</v>
      </c>
      <c r="B321" s="115" t="str">
        <f>IF(FN_MC!X324="","*",FN_MC!X324)</f>
        <v>*</v>
      </c>
      <c r="C321" s="115" t="str">
        <f>IF(FN_MC!Z324="","*",FN_MC!Z324)</f>
        <v>*</v>
      </c>
      <c r="D321" s="116" t="str">
        <f>IF(FN_MC!S324="","*",FN_MC!S324)</f>
        <v>-</v>
      </c>
      <c r="E321" s="116" t="str">
        <f>IF(FN_MC!T324="","*",FN_MC!T324)</f>
        <v>-</v>
      </c>
      <c r="F321" s="116" t="str">
        <f>IF(FN_MC!B324="","*",FN_MC!B324)</f>
        <v>*</v>
      </c>
      <c r="G321" s="116" t="str">
        <f>IF(FN_MC!D324="","*",FN_MC!D324)</f>
        <v>*</v>
      </c>
      <c r="H321" s="116" t="str">
        <f>IF(FN_MC!F324="","*",FN_MC!F324)</f>
        <v>*</v>
      </c>
      <c r="I321" s="116" t="str">
        <f>IF(FN_MC!H324="","*",FN_MC!H324)</f>
        <v>*</v>
      </c>
      <c r="J321" s="116" t="str">
        <f>IF(FN_MC!I324="","*",FN_MC!I324)</f>
        <v>*</v>
      </c>
      <c r="K321" s="116" t="str">
        <f>IF(FN_MC!M324="","*",FN_MC!M324)</f>
        <v>-</v>
      </c>
      <c r="L321" s="116" t="str">
        <f>IF(FN_MC!N324="","*",FN_MC!N324)</f>
        <v>-</v>
      </c>
      <c r="M321" s="117" t="str">
        <f>IF(FN_MC!J324="","*",FN_MC!J324)</f>
        <v>*</v>
      </c>
      <c r="N321" s="338" t="str">
        <f>IF(FN_MC!K324="","*",FN_MC!K324)</f>
        <v>*</v>
      </c>
      <c r="O321" s="338" t="str">
        <f>IF(FN_MC!L324="","*",FN_MC!L324)</f>
        <v>*</v>
      </c>
      <c r="P321" s="117"/>
      <c r="Q321" s="134" t="str">
        <f>IF(FN_MC!O324="","*",FN_MC!O324)</f>
        <v>*</v>
      </c>
      <c r="R321" s="134" t="str">
        <f>IF(FN_MC!P324="","*",FN_MC!P324)</f>
        <v>*</v>
      </c>
      <c r="S321" s="116" t="str">
        <f>IF(FN_MC!Q324="","*",CONCATENATE(FN_MC!Q324," ",FN_MC!R324))</f>
        <v>*</v>
      </c>
      <c r="T321" s="116" t="str">
        <f>IF(FN_MC!V324="","*",FN_MC!V324)</f>
        <v>*</v>
      </c>
      <c r="U321" s="116" t="str">
        <f>IF(FN_MC!W324="","*",FN_MC!W324)</f>
        <v>*</v>
      </c>
      <c r="V321" s="118" t="str">
        <f ca="1">_xlfn.XLOOKUP(G321&amp;$V$2,BS_CONTROLE[CHAVE],BS_CONTROLE[Quantidade_11],"-")</f>
        <v>-</v>
      </c>
      <c r="W321" s="118" t="str">
        <f ca="1">_xlfn.XLOOKUP(G321&amp;$W$2,BS_CONTROLE[CHAVE],BS_CONTROLE[Quantidade_11],"-")</f>
        <v>-</v>
      </c>
      <c r="X321" s="118" t="str">
        <f ca="1">_xlfn.XLOOKUP(G321&amp;$X$2,BS_CONTROLE[CHAVE],BS_CONTROLE[Quantidade_11],"-")</f>
        <v>-</v>
      </c>
    </row>
    <row r="322" spans="1:24" s="119" customFormat="1">
      <c r="A322" s="115" t="str">
        <f>IF(FN_MC!Y325="","*",FN_MC!Y325)</f>
        <v>SIM</v>
      </c>
      <c r="B322" s="115" t="str">
        <f>IF(FN_MC!X325="","*",FN_MC!X325)</f>
        <v>Contrato</v>
      </c>
      <c r="C322" s="115" t="str">
        <f>IF(FN_MC!Z325="","*",FN_MC!Z325)</f>
        <v>P0</v>
      </c>
      <c r="D322" s="116" t="str">
        <f>IF(FN_MC!S325="","*",FN_MC!S325)</f>
        <v>FERRONORTE</v>
      </c>
      <c r="E322" s="116" t="str">
        <f>IF(FN_MC!T325="","*",FN_MC!T325)</f>
        <v>TGR-TRO</v>
      </c>
      <c r="F322" s="116">
        <f>IF(FN_MC!B325="","*",FN_MC!B325)</f>
        <v>45957</v>
      </c>
      <c r="G322" s="116" t="str">
        <f>IF(FN_MC!D325="","*",FN_MC!D325)</f>
        <v>W71</v>
      </c>
      <c r="H322" s="116" t="str">
        <f>IF(FN_MC!F325="","*",FN_MC!F325)</f>
        <v>DESLOCAMENTO</v>
      </c>
      <c r="I322" s="116" t="str">
        <f>IF(FN_MC!H325="","*",FN_MC!H325)</f>
        <v>TGR2</v>
      </c>
      <c r="J322" s="116" t="str">
        <f>IF(FN_MC!I325="","*",FN_MC!I325)</f>
        <v>752RVD</v>
      </c>
      <c r="K322" s="116" t="str">
        <f>IF(FN_MC!M325="","*",FN_MC!M325)</f>
        <v>TAG-TRO</v>
      </c>
      <c r="L322" s="116" t="str">
        <f>IF(FN_MC!N325="","*",FN_MC!N325)</f>
        <v>TAGTRO</v>
      </c>
      <c r="M322" s="117">
        <f>IF(FN_MC!J325="","*",FN_MC!J325)</f>
        <v>98</v>
      </c>
      <c r="N322" s="338">
        <f>IF(FN_MC!K325="","*",FN_MC!K325)</f>
        <v>502</v>
      </c>
      <c r="O322" s="338" t="str">
        <f>IF(FN_MC!L325="","*",FN_MC!L325)</f>
        <v>-</v>
      </c>
      <c r="P322" s="117"/>
      <c r="Q322" s="134">
        <f>IF(FN_MC!O325="","*",FN_MC!O325)</f>
        <v>0.79166666666666663</v>
      </c>
      <c r="R322" s="134">
        <f>IF(FN_MC!P325="","*",FN_MC!P325)</f>
        <v>4.1666666666666664E-2</v>
      </c>
      <c r="S322" s="116" t="str">
        <f>IF(FN_MC!Q325="","*",CONCATENATE(FN_MC!Q325," ",FN_MC!R325))</f>
        <v>1 BINÁRIO</v>
      </c>
      <c r="T322" s="116" t="str">
        <f>IF(FN_MC!V325="","*",FN_MC!V325)</f>
        <v xml:space="preserve">Marcelo </v>
      </c>
      <c r="U322" s="116" t="str">
        <f>IF(FN_MC!W325="","*",FN_MC!W325)</f>
        <v xml:space="preserve">Deslocamento </v>
      </c>
      <c r="V322" s="118" t="str">
        <f ca="1">_xlfn.XLOOKUP(G322&amp;$V$2,BS_CONTROLE[CHAVE],BS_CONTROLE[Quantidade_11],"-")</f>
        <v>-</v>
      </c>
      <c r="W322" s="118" t="str">
        <f ca="1">_xlfn.XLOOKUP(G322&amp;$W$2,BS_CONTROLE[CHAVE],BS_CONTROLE[Quantidade_11],"-")</f>
        <v>-</v>
      </c>
      <c r="X322" s="118">
        <f ca="1">_xlfn.XLOOKUP(G322&amp;$X$2,BS_CONTROLE[CHAVE],BS_CONTROLE[Quantidade_11],"-")</f>
        <v>1</v>
      </c>
    </row>
    <row r="323" spans="1:24" s="119" customFormat="1">
      <c r="A323" s="115" t="str">
        <f>IF(FN_MC!Y326="","*",FN_MC!Y326)</f>
        <v>OPORTUNIDADE</v>
      </c>
      <c r="B323" s="115" t="str">
        <f>IF(FN_MC!X326="","*",FN_MC!X326)</f>
        <v>Oportunidade</v>
      </c>
      <c r="C323" s="115" t="str">
        <f>IF(FN_MC!Z326="","*",FN_MC!Z326)</f>
        <v>P1</v>
      </c>
      <c r="D323" s="116" t="str">
        <f>IF(FN_MC!S326="","*",FN_MC!S326)</f>
        <v>FERRONORTE</v>
      </c>
      <c r="E323" s="116" t="str">
        <f>IF(FN_MC!T326="","*",FN_MC!T326)</f>
        <v>TCS-TGR</v>
      </c>
      <c r="F323" s="116">
        <f>IF(FN_MC!B326="","*",FN_MC!B326)</f>
        <v>45957</v>
      </c>
      <c r="G323" s="116" t="str">
        <f>IF(FN_MC!D326="","*",FN_MC!D326)</f>
        <v>W48</v>
      </c>
      <c r="H323" s="116" t="str">
        <f>IF(FN_MC!F326="","*",FN_MC!F326)</f>
        <v>MECANIZAÇÃO - DOL</v>
      </c>
      <c r="I323" s="116" t="str">
        <f>IF(FN_MC!H326="","*",FN_MC!H326)</f>
        <v>TOM2</v>
      </c>
      <c r="J323" s="116" t="str">
        <f>IF(FN_MC!I326="","*",FN_MC!I326)</f>
        <v>TOM2</v>
      </c>
      <c r="K323" s="116" t="str">
        <f>IF(FN_MC!M326="","*",FN_MC!M326)</f>
        <v>TBA-TIP</v>
      </c>
      <c r="L323" s="116" t="str">
        <f>IF(FN_MC!N326="","*",FN_MC!N326)</f>
        <v>TBA389</v>
      </c>
      <c r="M323" s="117">
        <f>IF(FN_MC!J326="","*",FN_MC!J326)</f>
        <v>74</v>
      </c>
      <c r="N323" s="338">
        <f>IF(FN_MC!K326="","*",FN_MC!K326)</f>
        <v>385.4</v>
      </c>
      <c r="O323" s="338">
        <f>IF(FN_MC!L326="","*",FN_MC!L326)</f>
        <v>384</v>
      </c>
      <c r="P323" s="117"/>
      <c r="Q323" s="134">
        <f>IF(FN_MC!O326="","*",FN_MC!O326)</f>
        <v>0.35416666666666669</v>
      </c>
      <c r="R323" s="134">
        <f>IF(FN_MC!P326="","*",FN_MC!P326)</f>
        <v>8.3333333333333329E-2</v>
      </c>
      <c r="S323" s="116" t="str">
        <f>IF(FN_MC!Q326="","*",CONCATENATE(FN_MC!Q326," ",FN_MC!R326))</f>
        <v>2000 M</v>
      </c>
      <c r="T323" s="116" t="str">
        <f>IF(FN_MC!V326="","*",FN_MC!V326)</f>
        <v>Rodrigo</v>
      </c>
      <c r="U323" s="116" t="str">
        <f>IF(FN_MC!W326="","*",FN_MC!W326)</f>
        <v>DOL</v>
      </c>
      <c r="V323" s="118">
        <f ca="1">_xlfn.XLOOKUP(G323&amp;$V$2,BS_CONTROLE[CHAVE],BS_CONTROLE[Quantidade_11],"-")</f>
        <v>1414</v>
      </c>
      <c r="W323" s="118">
        <f ca="1">_xlfn.XLOOKUP(G323&amp;$W$2,BS_CONTROLE[CHAVE],BS_CONTROLE[Quantidade_11],"-")</f>
        <v>0</v>
      </c>
      <c r="X323" s="118">
        <f ca="1">_xlfn.XLOOKUP(G323&amp;$X$2,BS_CONTROLE[CHAVE],BS_CONTROLE[Quantidade_11],"-")</f>
        <v>2724</v>
      </c>
    </row>
    <row r="324" spans="1:24" s="119" customFormat="1">
      <c r="A324" s="115" t="str">
        <f>IF(FN_MC!Y327="","*",FN_MC!Y327)</f>
        <v>OPORTUNIDADE</v>
      </c>
      <c r="B324" s="115" t="str">
        <f>IF(FN_MC!X327="","*",FN_MC!X327)</f>
        <v>Oportunidade</v>
      </c>
      <c r="C324" s="115" t="str">
        <f>IF(FN_MC!Z327="","*",FN_MC!Z327)</f>
        <v>P1</v>
      </c>
      <c r="D324" s="116" t="str">
        <f>IF(FN_MC!S327="","*",FN_MC!S327)</f>
        <v>FERRONORTE</v>
      </c>
      <c r="E324" s="116" t="str">
        <f>IF(FN_MC!T327="","*",FN_MC!T327)</f>
        <v>TCS-TGR</v>
      </c>
      <c r="F324" s="116">
        <f>IF(FN_MC!B327="","*",FN_MC!B327)</f>
        <v>45957</v>
      </c>
      <c r="G324" s="116" t="str">
        <f>IF(FN_MC!D327="","*",FN_MC!D327)</f>
        <v>W70</v>
      </c>
      <c r="H324" s="116" t="str">
        <f>IF(FN_MC!F327="","*",FN_MC!F327)</f>
        <v xml:space="preserve">PDM - DORMENTE - CARGA </v>
      </c>
      <c r="I324" s="116" t="str">
        <f>IF(FN_MC!H327="","*",FN_MC!H327)</f>
        <v xml:space="preserve">TOM2 </v>
      </c>
      <c r="J324" s="116" t="str">
        <f>IF(FN_MC!I327="","*",FN_MC!I327)</f>
        <v>TOM2</v>
      </c>
      <c r="K324" s="116" t="str">
        <f>IF(FN_MC!M327="","*",FN_MC!M327)</f>
        <v>TOM-TPC</v>
      </c>
      <c r="L324" s="116" t="str">
        <f>IF(FN_MC!N327="","*",FN_MC!N327)</f>
        <v>TOM416</v>
      </c>
      <c r="M324" s="117">
        <f>IF(FN_MC!J327="","*",FN_MC!J327)</f>
        <v>74</v>
      </c>
      <c r="N324" s="338">
        <f>IF(FN_MC!K327="","*",FN_MC!K327)</f>
        <v>414</v>
      </c>
      <c r="O324" s="338">
        <f>IF(FN_MC!L327="","*",FN_MC!L327)</f>
        <v>407</v>
      </c>
      <c r="P324" s="117"/>
      <c r="Q324" s="134">
        <f>IF(FN_MC!O327="","*",FN_MC!O327)</f>
        <v>0.45833333333333331</v>
      </c>
      <c r="R324" s="134">
        <f>IF(FN_MC!P327="","*",FN_MC!P327)</f>
        <v>8.3333333333333329E-2</v>
      </c>
      <c r="S324" s="116" t="str">
        <f>IF(FN_MC!Q327="","*",CONCATENATE(FN_MC!Q327," ",FN_MC!R327))</f>
        <v>200 Nº DE DORMENTES</v>
      </c>
      <c r="T324" s="116" t="str">
        <f>IF(FN_MC!V327="","*",FN_MC!V327)</f>
        <v>Ronaldo</v>
      </c>
      <c r="U324" s="116" t="str">
        <f>IF(FN_MC!W327="","*",FN_MC!W327)</f>
        <v xml:space="preserve">Carregamento de dormentes </v>
      </c>
      <c r="V324" s="118" t="str">
        <f ca="1">_xlfn.XLOOKUP(G324&amp;$V$2,BS_CONTROLE[CHAVE],BS_CONTROLE[Quantidade_11],"-")</f>
        <v>-</v>
      </c>
      <c r="W324" s="118" t="str">
        <f ca="1">_xlfn.XLOOKUP(G324&amp;$W$2,BS_CONTROLE[CHAVE],BS_CONTROLE[Quantidade_11],"-")</f>
        <v>-</v>
      </c>
      <c r="X324" s="118">
        <f ca="1">_xlfn.XLOOKUP(G324&amp;$X$2,BS_CONTROLE[CHAVE],BS_CONTROLE[Quantidade_11],"-")</f>
        <v>0</v>
      </c>
    </row>
    <row r="325" spans="1:24" s="119" customFormat="1">
      <c r="A325" s="115" t="str">
        <f>IF(FN_MC!Y328="","*",FN_MC!Y328)</f>
        <v>OPORTUNIDADE</v>
      </c>
      <c r="B325" s="115" t="str">
        <f>IF(FN_MC!X328="","*",FN_MC!X328)</f>
        <v>Oportunidade</v>
      </c>
      <c r="C325" s="115" t="str">
        <f>IF(FN_MC!Z328="","*",FN_MC!Z328)</f>
        <v>P1</v>
      </c>
      <c r="D325" s="116" t="str">
        <f>IF(FN_MC!S328="","*",FN_MC!S328)</f>
        <v>MALHA CENTRAL</v>
      </c>
      <c r="E325" s="116" t="str">
        <f>IF(FN_MC!T328="","*",FN_MC!T328)</f>
        <v>RAMAL</v>
      </c>
      <c r="F325" s="116">
        <f>IF(FN_MC!B328="","*",FN_MC!B328)</f>
        <v>45957</v>
      </c>
      <c r="G325" s="116" t="str">
        <f>IF(FN_MC!D328="","*",FN_MC!D328)</f>
        <v>E14</v>
      </c>
      <c r="H325" s="116" t="str">
        <f>IF(FN_MC!F328="","*",FN_MC!F328)</f>
        <v>MECANIZAÇÃO - ESMERILHADORA</v>
      </c>
      <c r="I325" s="116" t="str">
        <f>IF(FN_MC!H328="","*",FN_MC!H328)</f>
        <v>TOM2</v>
      </c>
      <c r="J325" s="116" t="str">
        <f>IF(FN_MC!I328="","*",FN_MC!I328)</f>
        <v>TOM</v>
      </c>
      <c r="K325" s="116" t="str">
        <f>IF(FN_MC!M328="","*",FN_MC!M328)</f>
        <v>TOM-TSE</v>
      </c>
      <c r="L325" s="116" t="str">
        <f>IF(FN_MC!N328="","*",FN_MC!N328)</f>
        <v>TOMTSE</v>
      </c>
      <c r="M325" s="117">
        <f>IF(FN_MC!J328="","*",FN_MC!J328)</f>
        <v>72</v>
      </c>
      <c r="N325" s="338">
        <f>IF(FN_MC!K328="","*",FN_MC!K328)</f>
        <v>406</v>
      </c>
      <c r="O325" s="338">
        <f>IF(FN_MC!L328="","*",FN_MC!L328)</f>
        <v>354</v>
      </c>
      <c r="P325" s="117"/>
      <c r="Q325" s="134">
        <f>IF(FN_MC!O328="","*",FN_MC!O328)</f>
        <v>0.95833333333333337</v>
      </c>
      <c r="R325" s="134">
        <f>IF(FN_MC!P328="","*",FN_MC!P328)</f>
        <v>4.1666666666666664E-2</v>
      </c>
      <c r="S325" s="116" t="str">
        <f>IF(FN_MC!Q328="","*",CONCATENATE(FN_MC!Q328," ",FN_MC!R328))</f>
        <v>5000 M</v>
      </c>
      <c r="T325" s="116" t="str">
        <f>IF(FN_MC!V328="","*",FN_MC!V328)</f>
        <v>Ronaldo</v>
      </c>
      <c r="U325" s="116" t="str">
        <f>IF(FN_MC!W328="","*",FN_MC!W328)</f>
        <v xml:space="preserve"> segue esmerilhando a 16km/h de TOM-TSE, Segue VMA 30KM de TSE-TOM, encerrando em TOM</v>
      </c>
      <c r="V325" s="118">
        <f ca="1">_xlfn.XLOOKUP(G325&amp;$V$2,BS_CONTROLE[CHAVE],BS_CONTROLE[Quantidade_11],"-")</f>
        <v>0</v>
      </c>
      <c r="W325" s="118">
        <f ca="1">_xlfn.XLOOKUP(G325&amp;$W$2,BS_CONTROLE[CHAVE],BS_CONTROLE[Quantidade_11],"-")</f>
        <v>58010</v>
      </c>
      <c r="X325" s="118">
        <f ca="1">_xlfn.XLOOKUP(G325&amp;$X$2,BS_CONTROLE[CHAVE],BS_CONTROLE[Quantidade_11],"-")</f>
        <v>45750</v>
      </c>
    </row>
    <row r="326" spans="1:24" s="119" customFormat="1">
      <c r="A326" s="115" t="str">
        <f>IF(FN_MC!Y329="","*",FN_MC!Y329)</f>
        <v>OPORTUNIDADE</v>
      </c>
      <c r="B326" s="115" t="str">
        <f>IF(FN_MC!X329="","*",FN_MC!X329)</f>
        <v>Oportunidade</v>
      </c>
      <c r="C326" s="115" t="str">
        <f>IF(FN_MC!Z329="","*",FN_MC!Z329)</f>
        <v>P0</v>
      </c>
      <c r="D326" s="116" t="str">
        <f>IF(FN_MC!S329="","*",FN_MC!S329)</f>
        <v>FERRONORTE</v>
      </c>
      <c r="E326" s="116" t="str">
        <f>IF(FN_MC!T329="","*",FN_MC!T329)</f>
        <v>TCS-TGR</v>
      </c>
      <c r="F326" s="116">
        <f>IF(FN_MC!B329="","*",FN_MC!B329)</f>
        <v>45957</v>
      </c>
      <c r="G326" s="116" t="str">
        <f>IF(FN_MC!D329="","*",FN_MC!D329)</f>
        <v>ELSON (TF-526)</v>
      </c>
      <c r="H326" s="116" t="str">
        <f>IF(FN_MC!F329="","*",FN_MC!F329)</f>
        <v>PDM - SOLDA</v>
      </c>
      <c r="I326" s="116" t="str">
        <f>IF(FN_MC!H329="","*",FN_MC!H329)</f>
        <v>TMTTOM</v>
      </c>
      <c r="J326" s="116" t="str">
        <f>IF(FN_MC!I329="","*",FN_MC!I329)</f>
        <v>-</v>
      </c>
      <c r="K326" s="116" t="str">
        <f>IF(FN_MC!M329="","*",FN_MC!M329)</f>
        <v>TMT</v>
      </c>
      <c r="L326" s="116" t="str">
        <f>IF(FN_MC!N329="","*",FN_MC!N329)</f>
        <v>TMTTOM</v>
      </c>
      <c r="M326" s="117">
        <f>IF(FN_MC!J329="","*",FN_MC!J329)</f>
        <v>74</v>
      </c>
      <c r="N326" s="338">
        <f>IF(FN_MC!K329="","*",FN_MC!K329)</f>
        <v>403.1</v>
      </c>
      <c r="O326" s="338" t="str">
        <f>IF(FN_MC!L329="","*",FN_MC!L329)</f>
        <v>*</v>
      </c>
      <c r="P326" s="117"/>
      <c r="Q326" s="134">
        <f>IF(FN_MC!O329="","*",FN_MC!O329)</f>
        <v>0.35416666666666669</v>
      </c>
      <c r="R326" s="134">
        <f>IF(FN_MC!P329="","*",FN_MC!P329)</f>
        <v>6.25E-2</v>
      </c>
      <c r="S326" s="116" t="str">
        <f>IF(FN_MC!Q329="","*",CONCATENATE(FN_MC!Q329," ",FN_MC!R329))</f>
        <v>1 Nº DE SOLDA</v>
      </c>
      <c r="T326" s="116" t="str">
        <f>IF(FN_MC!V329="","*",FN_MC!V329)</f>
        <v>Elson</v>
      </c>
      <c r="U326" s="116" t="str">
        <f>IF(FN_MC!W329="","*",FN_MC!W329)</f>
        <v>Solda - Condicionada à temperatura (LP)</v>
      </c>
      <c r="V326" s="118" t="str">
        <f ca="1">_xlfn.XLOOKUP(G326&amp;$V$2,BS_CONTROLE[CHAVE],BS_CONTROLE[Quantidade_11],"-")</f>
        <v>-</v>
      </c>
      <c r="W326" s="118">
        <f ca="1">_xlfn.XLOOKUP(G326&amp;$W$2,BS_CONTROLE[CHAVE],BS_CONTROLE[Quantidade_11],"-")</f>
        <v>0</v>
      </c>
      <c r="X326" s="118">
        <f ca="1">_xlfn.XLOOKUP(G326&amp;$X$2,BS_CONTROLE[CHAVE],BS_CONTROLE[Quantidade_11],"-")</f>
        <v>1</v>
      </c>
    </row>
    <row r="327" spans="1:24" s="119" customFormat="1">
      <c r="A327" s="115" t="str">
        <f>IF(FN_MC!Y330="","*",FN_MC!Y330)</f>
        <v>OPORTUNIDADE</v>
      </c>
      <c r="B327" s="115" t="str">
        <f>IF(FN_MC!X330="","*",FN_MC!X330)</f>
        <v>Oportunidade</v>
      </c>
      <c r="C327" s="115" t="str">
        <f>IF(FN_MC!Z330="","*",FN_MC!Z330)</f>
        <v>P1</v>
      </c>
      <c r="D327" s="116" t="str">
        <f>IF(FN_MC!S330="","*",FN_MC!S330)</f>
        <v>FERRONORTE</v>
      </c>
      <c r="E327" s="116" t="str">
        <f>IF(FN_MC!T330="","*",FN_MC!T330)</f>
        <v>TMI-TCS</v>
      </c>
      <c r="F327" s="116">
        <f>IF(FN_MC!B330="","*",FN_MC!B330)</f>
        <v>45957</v>
      </c>
      <c r="G327" s="116" t="str">
        <f>IF(FN_MC!D330="","*",FN_MC!D330)</f>
        <v>W50</v>
      </c>
      <c r="H327" s="116" t="str">
        <f>IF(FN_MC!F330="","*",FN_MC!F330)</f>
        <v>PDM - DESCARGA - DORMENTE</v>
      </c>
      <c r="I327" s="116" t="str">
        <f>IF(FN_MC!H330="","*",FN_MC!H330)</f>
        <v>TCS2</v>
      </c>
      <c r="J327" s="116" t="str">
        <f>IF(FN_MC!I330="","*",FN_MC!I330)</f>
        <v>TCS</v>
      </c>
      <c r="K327" s="116" t="str">
        <f>IF(FN_MC!M330="","*",FN_MC!M330)</f>
        <v>TVI-TJA</v>
      </c>
      <c r="L327" s="116">
        <f>IF(FN_MC!N330="","*",FN_MC!N330)</f>
        <v>239251</v>
      </c>
      <c r="M327" s="117">
        <f>IF(FN_MC!J330="","*",FN_MC!J330)</f>
        <v>74</v>
      </c>
      <c r="N327" s="338">
        <f>IF(FN_MC!K330="","*",FN_MC!K330)</f>
        <v>250</v>
      </c>
      <c r="O327" s="338">
        <f>IF(FN_MC!L330="","*",FN_MC!L330)</f>
        <v>248</v>
      </c>
      <c r="P327" s="117"/>
      <c r="Q327" s="134">
        <f>IF(FN_MC!O330="","*",FN_MC!O330)</f>
        <v>0.5</v>
      </c>
      <c r="R327" s="134">
        <f>IF(FN_MC!P330="","*",FN_MC!P330)</f>
        <v>8.3333333333333329E-2</v>
      </c>
      <c r="S327" s="116" t="str">
        <f>IF(FN_MC!Q330="","*",CONCATENATE(FN_MC!Q330," ",FN_MC!R330))</f>
        <v>500 Nº DE DORMENTES</v>
      </c>
      <c r="T327" s="116" t="str">
        <f>IF(FN_MC!V330="","*",FN_MC!V330)</f>
        <v>Guilherme</v>
      </c>
      <c r="U327" s="116" t="str">
        <f>IF(FN_MC!W330="","*",FN_MC!W330)</f>
        <v xml:space="preserve">Descarga dormentes </v>
      </c>
      <c r="V327" s="118" t="str">
        <f ca="1">_xlfn.XLOOKUP(G327&amp;$V$2,BS_CONTROLE[CHAVE],BS_CONTROLE[Quantidade_11],"-")</f>
        <v>-</v>
      </c>
      <c r="W327" s="118" t="str">
        <f ca="1">_xlfn.XLOOKUP(G327&amp;$W$2,BS_CONTROLE[CHAVE],BS_CONTROLE[Quantidade_11],"-")</f>
        <v>-</v>
      </c>
      <c r="X327" s="118" t="str">
        <f ca="1">_xlfn.XLOOKUP(G327&amp;$X$2,BS_CONTROLE[CHAVE],BS_CONTROLE[Quantidade_11],"-")</f>
        <v>-</v>
      </c>
    </row>
    <row r="328" spans="1:24" s="119" customFormat="1">
      <c r="A328" s="115" t="str">
        <f>IF(FN_MC!Y331="","*",FN_MC!Y331)</f>
        <v>SIM</v>
      </c>
      <c r="B328" s="115" t="str">
        <f>IF(FN_MC!X331="","*",FN_MC!X331)</f>
        <v>Contrato</v>
      </c>
      <c r="C328" s="115" t="str">
        <f>IF(FN_MC!Z331="","*",FN_MC!Z331)</f>
        <v>P0</v>
      </c>
      <c r="D328" s="116" t="str">
        <f>IF(FN_MC!S331="","*",FN_MC!S331)</f>
        <v>FERRONORTE</v>
      </c>
      <c r="E328" s="116" t="str">
        <f>IF(FN_MC!T331="","*",FN_MC!T331)</f>
        <v>TMI-TCS</v>
      </c>
      <c r="F328" s="116">
        <f>IF(FN_MC!B331="","*",FN_MC!B331)</f>
        <v>45957</v>
      </c>
      <c r="G328" s="116" t="str">
        <f>IF(FN_MC!D331="","*",FN_MC!D331)</f>
        <v>A60</v>
      </c>
      <c r="H328" s="116" t="str">
        <f>IF(FN_MC!F331="","*",FN_MC!F331)</f>
        <v>DETECÇÃO - RONDA 7 DIAS</v>
      </c>
      <c r="I328" s="116" t="str">
        <f>IF(FN_MC!H331="","*",FN_MC!H331)</f>
        <v>TVI2</v>
      </c>
      <c r="J328" s="116" t="str">
        <f>IF(FN_MC!I331="","*",FN_MC!I331)</f>
        <v>TMI</v>
      </c>
      <c r="K328" s="116" t="str">
        <f>IF(FN_MC!M331="","*",FN_MC!M331)</f>
        <v>TVI-TMI</v>
      </c>
      <c r="L328" s="116" t="str">
        <f>IF(FN_MC!N331="","*",FN_MC!N331)</f>
        <v>TVITMI</v>
      </c>
      <c r="M328" s="117">
        <f>IF(FN_MC!J331="","*",FN_MC!J331)</f>
        <v>74</v>
      </c>
      <c r="N328" s="338">
        <f>IF(FN_MC!K331="","*",FN_MC!K331)</f>
        <v>229</v>
      </c>
      <c r="O328" s="338" t="str">
        <f>IF(FN_MC!L331="","*",FN_MC!L331)</f>
        <v>-</v>
      </c>
      <c r="P328" s="117"/>
      <c r="Q328" s="134">
        <f>IF(FN_MC!O331="","*",FN_MC!O331)</f>
        <v>0.3125</v>
      </c>
      <c r="R328" s="134">
        <f>IF(FN_MC!P331="","*",FN_MC!P331)</f>
        <v>4.1666666666666664E-2</v>
      </c>
      <c r="S328" s="116" t="str">
        <f>IF(FN_MC!Q331="","*",CONCATENATE(FN_MC!Q331," ",FN_MC!R331))</f>
        <v>1 KM</v>
      </c>
      <c r="T328" s="116" t="str">
        <f>IF(FN_MC!V331="","*",FN_MC!V331)</f>
        <v>Miguel</v>
      </c>
      <c r="U328" s="116" t="str">
        <f>IF(FN_MC!W331="","*",FN_MC!W331)</f>
        <v>Inspeção R7D</v>
      </c>
      <c r="V328" s="118" t="str">
        <f ca="1">_xlfn.XLOOKUP(G328&amp;$V$2,BS_CONTROLE[CHAVE],BS_CONTROLE[Quantidade_11],"-")</f>
        <v>-</v>
      </c>
      <c r="W328" s="118" t="str">
        <f ca="1">_xlfn.XLOOKUP(G328&amp;$W$2,BS_CONTROLE[CHAVE],BS_CONTROLE[Quantidade_11],"-")</f>
        <v>-</v>
      </c>
      <c r="X328" s="118" t="str">
        <f ca="1">_xlfn.XLOOKUP(G328&amp;$X$2,BS_CONTROLE[CHAVE],BS_CONTROLE[Quantidade_11],"-")</f>
        <v>-</v>
      </c>
    </row>
    <row r="329" spans="1:24" s="119" customFormat="1">
      <c r="A329" s="115" t="str">
        <f>IF(FN_MC!Y332="","*",FN_MC!Y332)</f>
        <v>SIM</v>
      </c>
      <c r="B329" s="115" t="str">
        <f>IF(FN_MC!X332="","*",FN_MC!X332)</f>
        <v>Contrato</v>
      </c>
      <c r="C329" s="115" t="str">
        <f>IF(FN_MC!Z332="","*",FN_MC!Z332)</f>
        <v>P0</v>
      </c>
      <c r="D329" s="116" t="str">
        <f>IF(FN_MC!S332="","*",FN_MC!S332)</f>
        <v>FERRONORTE</v>
      </c>
      <c r="E329" s="116" t="str">
        <f>IF(FN_MC!T332="","*",FN_MC!T332)</f>
        <v>TMI-TCS</v>
      </c>
      <c r="F329" s="116">
        <f>IF(FN_MC!B332="","*",FN_MC!B332)</f>
        <v>45957</v>
      </c>
      <c r="G329" s="116" t="str">
        <f>IF(FN_MC!D332="","*",FN_MC!D332)</f>
        <v>V87</v>
      </c>
      <c r="H329" s="116" t="str">
        <f>IF(FN_MC!F332="","*",FN_MC!F332)</f>
        <v>MECANIZAÇÃO - SOCADORA</v>
      </c>
      <c r="I329" s="116" t="str">
        <f>IF(FN_MC!H332="","*",FN_MC!H332)</f>
        <v>TVI2</v>
      </c>
      <c r="J329" s="116" t="str">
        <f>IF(FN_MC!I332="","*",FN_MC!I332)</f>
        <v>TVI2</v>
      </c>
      <c r="K329" s="116" t="str">
        <f>IF(FN_MC!M332="","*",FN_MC!M332)</f>
        <v>TID-TVI</v>
      </c>
      <c r="L329" s="116">
        <f>IF(FN_MC!N332="","*",FN_MC!N332)</f>
        <v>201213</v>
      </c>
      <c r="M329" s="117">
        <f>IF(FN_MC!J332="","*",FN_MC!J332)</f>
        <v>74</v>
      </c>
      <c r="N329" s="338">
        <f>IF(FN_MC!K332="","*",FN_MC!K332)</f>
        <v>202</v>
      </c>
      <c r="O329" s="338">
        <f>IF(FN_MC!L332="","*",FN_MC!L332)</f>
        <v>190</v>
      </c>
      <c r="P329" s="117"/>
      <c r="Q329" s="134">
        <f>IF(FN_MC!O332="","*",FN_MC!O332)</f>
        <v>0.375</v>
      </c>
      <c r="R329" s="134">
        <f>IF(FN_MC!P332="","*",FN_MC!P332)</f>
        <v>0.125</v>
      </c>
      <c r="S329" s="116" t="str">
        <f>IF(FN_MC!Q332="","*",CONCATENATE(FN_MC!Q332," ",FN_MC!R332))</f>
        <v>1530 M</v>
      </c>
      <c r="T329" s="116" t="str">
        <f>IF(FN_MC!V332="","*",FN_MC!V332)</f>
        <v>Antonioni</v>
      </c>
      <c r="U329" s="116" t="str">
        <f>IF(FN_MC!W332="","*",FN_MC!W332)</f>
        <v xml:space="preserve">Socaria mecanizada </v>
      </c>
      <c r="V329" s="118">
        <f ca="1">_xlfn.XLOOKUP(G329&amp;$V$2,BS_CONTROLE[CHAVE],BS_CONTROLE[Quantidade_11],"-")</f>
        <v>1</v>
      </c>
      <c r="W329" s="118">
        <f ca="1">_xlfn.XLOOKUP(G329&amp;$W$2,BS_CONTROLE[CHAVE],BS_CONTROLE[Quantidade_11],"-")</f>
        <v>1</v>
      </c>
      <c r="X329" s="118">
        <f ca="1">_xlfn.XLOOKUP(G329&amp;$X$2,BS_CONTROLE[CHAVE],BS_CONTROLE[Quantidade_11],"-")</f>
        <v>0</v>
      </c>
    </row>
    <row r="330" spans="1:24" s="119" customFormat="1">
      <c r="A330" s="115" t="str">
        <f>IF(FN_MC!Y333="","*",FN_MC!Y333)</f>
        <v>OPORTUNIDADE</v>
      </c>
      <c r="B330" s="115" t="str">
        <f>IF(FN_MC!X333="","*",FN_MC!X333)</f>
        <v>Oportunidade</v>
      </c>
      <c r="C330" s="115" t="str">
        <f>IF(FN_MC!Z333="","*",FN_MC!Z333)</f>
        <v>P1</v>
      </c>
      <c r="D330" s="116" t="str">
        <f>IF(FN_MC!S333="","*",FN_MC!S333)</f>
        <v>FERRONORTE</v>
      </c>
      <c r="E330" s="116" t="str">
        <f>IF(FN_MC!T333="","*",FN_MC!T333)</f>
        <v>TMI-TCS</v>
      </c>
      <c r="F330" s="116">
        <f>IF(FN_MC!B333="","*",FN_MC!B333)</f>
        <v>45957</v>
      </c>
      <c r="G330" s="116" t="str">
        <f>IF(FN_MC!D333="","*",FN_MC!D333)</f>
        <v>FRANCISCO (TF-670)</v>
      </c>
      <c r="H330" s="116" t="str">
        <f>IF(FN_MC!F333="","*",FN_MC!F333)</f>
        <v>PDM - SOLDA</v>
      </c>
      <c r="I330" s="116" t="str">
        <f>IF(FN_MC!H333="","*",FN_MC!H333)</f>
        <v>TMO155</v>
      </c>
      <c r="J330" s="116" t="str">
        <f>IF(FN_MC!I333="","*",FN_MC!I333)</f>
        <v>-</v>
      </c>
      <c r="K330" s="116" t="str">
        <f>IF(FN_MC!M333="","*",FN_MC!M333)</f>
        <v>TMO-TCE</v>
      </c>
      <c r="L330" s="116" t="str">
        <f>IF(FN_MC!N333="","*",FN_MC!N333)</f>
        <v>TMO155</v>
      </c>
      <c r="M330" s="117">
        <f>IF(FN_MC!J333="","*",FN_MC!J333)</f>
        <v>74</v>
      </c>
      <c r="N330" s="338">
        <f>IF(FN_MC!K333="","*",FN_MC!K333)</f>
        <v>147.75</v>
      </c>
      <c r="O330" s="338" t="str">
        <f>IF(FN_MC!L333="","*",FN_MC!L333)</f>
        <v>-</v>
      </c>
      <c r="P330" s="117"/>
      <c r="Q330" s="134">
        <f>IF(FN_MC!O333="","*",FN_MC!O333)</f>
        <v>0.375</v>
      </c>
      <c r="R330" s="134">
        <f>IF(FN_MC!P333="","*",FN_MC!P333)</f>
        <v>6.25E-2</v>
      </c>
      <c r="S330" s="116" t="str">
        <f>IF(FN_MC!Q333="","*",CONCATENATE(FN_MC!Q333," ",FN_MC!R333))</f>
        <v>1 Nº DE SOLDA</v>
      </c>
      <c r="T330" s="116" t="str">
        <f>IF(FN_MC!V333="","*",FN_MC!V333)</f>
        <v>Francisco</v>
      </c>
      <c r="U330" s="116" t="str">
        <f>IF(FN_MC!W333="","*",FN_MC!W333)</f>
        <v xml:space="preserve">Solda - Condicionada à temperatura </v>
      </c>
      <c r="V330" s="118" t="str">
        <f ca="1">_xlfn.XLOOKUP(G330&amp;$V$2,BS_CONTROLE[CHAVE],BS_CONTROLE[Quantidade_11],"-")</f>
        <v>-</v>
      </c>
      <c r="W330" s="118" t="str">
        <f ca="1">_xlfn.XLOOKUP(G330&amp;$W$2,BS_CONTROLE[CHAVE],BS_CONTROLE[Quantidade_11],"-")</f>
        <v>-</v>
      </c>
      <c r="X330" s="118">
        <f ca="1">_xlfn.XLOOKUP(G330&amp;$X$2,BS_CONTROLE[CHAVE],BS_CONTROLE[Quantidade_11],"-")</f>
        <v>0</v>
      </c>
    </row>
    <row r="331" spans="1:24" s="119" customFormat="1">
      <c r="A331" s="115" t="str">
        <f>IF(FN_MC!Y334="","*",FN_MC!Y334)</f>
        <v>OPORTUNIDADE</v>
      </c>
      <c r="B331" s="115" t="str">
        <f>IF(FN_MC!X334="","*",FN_MC!X334)</f>
        <v>Oportunidade</v>
      </c>
      <c r="C331" s="115" t="str">
        <f>IF(FN_MC!Z334="","*",FN_MC!Z334)</f>
        <v>*</v>
      </c>
      <c r="D331" s="116" t="str">
        <f>IF(FN_MC!S334="","*",FN_MC!S334)</f>
        <v>MALHA CENTRAL</v>
      </c>
      <c r="E331" s="116" t="str">
        <f>IF(FN_MC!T334="","*",FN_MC!T334)</f>
        <v>RAMAL</v>
      </c>
      <c r="F331" s="116">
        <f>IF(FN_MC!B334="","*",FN_MC!B334)</f>
        <v>45957</v>
      </c>
      <c r="G331" s="116" t="str">
        <f>IF(FN_MC!D334="","*",FN_MC!D334)</f>
        <v>A74</v>
      </c>
      <c r="H331" s="116" t="str">
        <f>IF(FN_MC!F334="","*",FN_MC!F334)</f>
        <v>DETECÇÃO - RONDA 7 DIAS</v>
      </c>
      <c r="I331" s="116" t="str">
        <f>IF(FN_MC!H334="","*",FN_MC!H334)</f>
        <v>ZIQ</v>
      </c>
      <c r="J331" s="116" t="str">
        <f>IF(FN_MC!I334="","*",FN_MC!I334)</f>
        <v>ZTR</v>
      </c>
      <c r="K331" s="116" t="str">
        <f>IF(FN_MC!M334="","*",FN_MC!M334)</f>
        <v>ZIQ-ZTR</v>
      </c>
      <c r="L331" s="116" t="str">
        <f>IF(FN_MC!N334="","*",FN_MC!N334)</f>
        <v>ZIQZTR</v>
      </c>
      <c r="M331" s="117">
        <f>IF(FN_MC!J334="","*",FN_MC!J334)</f>
        <v>78</v>
      </c>
      <c r="N331" s="338">
        <f>IF(FN_MC!K334="","*",FN_MC!K334)</f>
        <v>176</v>
      </c>
      <c r="O331" s="338">
        <f>IF(FN_MC!L334="","*",FN_MC!L334)</f>
        <v>228</v>
      </c>
      <c r="P331" s="117"/>
      <c r="Q331" s="134">
        <f>IF(FN_MC!O334="","*",FN_MC!O334)</f>
        <v>0.39583333333333331</v>
      </c>
      <c r="R331" s="134">
        <f>IF(FN_MC!P334="","*",FN_MC!P334)</f>
        <v>4.1666666666666664E-2</v>
      </c>
      <c r="S331" s="116" t="str">
        <f>IF(FN_MC!Q334="","*",CONCATENATE(FN_MC!Q334," ",FN_MC!R334))</f>
        <v>60 KM</v>
      </c>
      <c r="T331" s="116" t="str">
        <f>IF(FN_MC!V334="","*",FN_MC!V334)</f>
        <v>Junio</v>
      </c>
      <c r="U331" s="116" t="str">
        <f>IF(FN_MC!W334="","*",FN_MC!W334)</f>
        <v>Ronda 7 dias</v>
      </c>
      <c r="V331" s="118" t="str">
        <f ca="1">_xlfn.XLOOKUP(G331&amp;$V$2,BS_CONTROLE[CHAVE],BS_CONTROLE[Quantidade_11],"-")</f>
        <v>-</v>
      </c>
      <c r="W331" s="118" t="str">
        <f ca="1">_xlfn.XLOOKUP(G331&amp;$W$2,BS_CONTROLE[CHAVE],BS_CONTROLE[Quantidade_11],"-")</f>
        <v>-</v>
      </c>
      <c r="X331" s="118" t="str">
        <f ca="1">_xlfn.XLOOKUP(G331&amp;$X$2,BS_CONTROLE[CHAVE],BS_CONTROLE[Quantidade_11],"-")</f>
        <v>-</v>
      </c>
    </row>
    <row r="332" spans="1:24" s="119" customFormat="1">
      <c r="A332" s="115" t="str">
        <f>IF(FN_MC!Y335="","*",FN_MC!Y335)</f>
        <v>OPORTUNIDADE</v>
      </c>
      <c r="B332" s="115" t="str">
        <f>IF(FN_MC!X335="","*",FN_MC!X335)</f>
        <v>Oportunidade</v>
      </c>
      <c r="C332" s="115" t="str">
        <f>IF(FN_MC!Z335="","*",FN_MC!Z335)</f>
        <v>P0</v>
      </c>
      <c r="D332" s="116" t="str">
        <f>IF(FN_MC!S335="","*",FN_MC!S335)</f>
        <v>MALHA CENTRAL</v>
      </c>
      <c r="E332" s="116" t="str">
        <f>IF(FN_MC!T335="","*",FN_MC!T335)</f>
        <v>RAMAL</v>
      </c>
      <c r="F332" s="116">
        <f>IF(FN_MC!B335="","*",FN_MC!B335)</f>
        <v>45957</v>
      </c>
      <c r="G332" s="116" t="str">
        <f>IF(FN_MC!D335="","*",FN_MC!D335)</f>
        <v>E17</v>
      </c>
      <c r="H332" s="116" t="str">
        <f>IF(FN_MC!F335="","*",FN_MC!F335)</f>
        <v>CAMINHÃO DE SOLDA</v>
      </c>
      <c r="I332" s="116" t="str">
        <f>IF(FN_MC!H335="","*",FN_MC!H335)</f>
        <v>ZTEZVT</v>
      </c>
      <c r="J332" s="116" t="str">
        <f>IF(FN_MC!I335="","*",FN_MC!I335)</f>
        <v>ZTEZVT</v>
      </c>
      <c r="K332" s="116" t="str">
        <f>IF(FN_MC!M335="","*",FN_MC!M335)</f>
        <v>ZTE-ZVT</v>
      </c>
      <c r="L332" s="116" t="str">
        <f>IF(FN_MC!N335="","*",FN_MC!N335)</f>
        <v>ZVTZDK</v>
      </c>
      <c r="M332" s="117">
        <f>IF(FN_MC!J335="","*",FN_MC!J335)</f>
        <v>78</v>
      </c>
      <c r="N332" s="338">
        <f>IF(FN_MC!K335="","*",FN_MC!K335)</f>
        <v>244</v>
      </c>
      <c r="O332" s="338">
        <f>IF(FN_MC!L335="","*",FN_MC!L335)</f>
        <v>246</v>
      </c>
      <c r="P332" s="117"/>
      <c r="Q332" s="134">
        <f>IF(FN_MC!O335="","*",FN_MC!O335)</f>
        <v>0.375</v>
      </c>
      <c r="R332" s="134">
        <f>IF(FN_MC!P335="","*",FN_MC!P335)</f>
        <v>0.16666666666666666</v>
      </c>
      <c r="S332" s="116" t="str">
        <f>IF(FN_MC!Q335="","*",CONCATENATE(FN_MC!Q335," ",FN_MC!R335))</f>
        <v>3 Nº DE SOLDA</v>
      </c>
      <c r="T332" s="116" t="str">
        <f>IF(FN_MC!V335="","*",FN_MC!V335)</f>
        <v>Francisco</v>
      </c>
      <c r="U332" s="116" t="str">
        <f>IF(FN_MC!W335="","*",FN_MC!W335)</f>
        <v xml:space="preserve">Caminhão de solda </v>
      </c>
      <c r="V332" s="118">
        <f ca="1">_xlfn.XLOOKUP(G332&amp;$V$2,BS_CONTROLE[CHAVE],BS_CONTROLE[Quantidade_11],"-")</f>
        <v>2</v>
      </c>
      <c r="W332" s="118">
        <f ca="1">_xlfn.XLOOKUP(G332&amp;$W$2,BS_CONTROLE[CHAVE],BS_CONTROLE[Quantidade_11],"-")</f>
        <v>4</v>
      </c>
      <c r="X332" s="118">
        <f ca="1">_xlfn.XLOOKUP(G332&amp;$X$2,BS_CONTROLE[CHAVE],BS_CONTROLE[Quantidade_11],"-")</f>
        <v>0</v>
      </c>
    </row>
    <row r="333" spans="1:24" s="119" customFormat="1">
      <c r="A333" s="115" t="str">
        <f>IF(FN_MC!Y336="","*",FN_MC!Y336)</f>
        <v>OPORTUNIDADE</v>
      </c>
      <c r="B333" s="115" t="str">
        <f>IF(FN_MC!X336="","*",FN_MC!X336)</f>
        <v>Oportunidade</v>
      </c>
      <c r="C333" s="115" t="str">
        <f>IF(FN_MC!Z336="","*",FN_MC!Z336)</f>
        <v>P0</v>
      </c>
      <c r="D333" s="116" t="str">
        <f>IF(FN_MC!S336="","*",FN_MC!S336)</f>
        <v>MALHA CENTRAL</v>
      </c>
      <c r="E333" s="116" t="str">
        <f>IF(FN_MC!T336="","*",FN_MC!T336)</f>
        <v>RAMAL</v>
      </c>
      <c r="F333" s="116">
        <f>IF(FN_MC!B336="","*",FN_MC!B336)</f>
        <v>45957</v>
      </c>
      <c r="G333" s="116" t="str">
        <f>IF(FN_MC!D336="","*",FN_MC!D336)</f>
        <v>V42</v>
      </c>
      <c r="H333" s="116" t="str">
        <f>IF(FN_MC!F336="","*",FN_MC!F336)</f>
        <v>MODERNIZAÇÃO - SOCADORA</v>
      </c>
      <c r="I333" s="116" t="str">
        <f>IF(FN_MC!H336="","*",FN_MC!H336)</f>
        <v>ZGT1</v>
      </c>
      <c r="J333" s="116" t="str">
        <f>IF(FN_MC!I336="","*",FN_MC!I336)</f>
        <v>ZGT1</v>
      </c>
      <c r="K333" s="116" t="str">
        <f>IF(FN_MC!M336="","*",FN_MC!M336)</f>
        <v>ZGT-ZXE</v>
      </c>
      <c r="L333" s="116" t="str">
        <f>IF(FN_MC!N336="","*",FN_MC!N336)</f>
        <v>ZGTZXE</v>
      </c>
      <c r="M333" s="117">
        <f>IF(FN_MC!J336="","*",FN_MC!J336)</f>
        <v>72</v>
      </c>
      <c r="N333" s="338">
        <f>IF(FN_MC!K336="","*",FN_MC!K336)</f>
        <v>306.60000000000002</v>
      </c>
      <c r="O333" s="338">
        <f>IF(FN_MC!L336="","*",FN_MC!L336)</f>
        <v>308</v>
      </c>
      <c r="P333" s="117"/>
      <c r="Q333" s="134">
        <f>IF(FN_MC!O336="","*",FN_MC!O336)</f>
        <v>0.27083333333333331</v>
      </c>
      <c r="R333" s="134">
        <f>IF(FN_MC!P336="","*",FN_MC!P336)</f>
        <v>8.3333333333333329E-2</v>
      </c>
      <c r="S333" s="116" t="str">
        <f>IF(FN_MC!Q336="","*",CONCATENATE(FN_MC!Q336," ",FN_MC!R336))</f>
        <v>200 M</v>
      </c>
      <c r="T333" s="116" t="str">
        <f>IF(FN_MC!V336="","*",FN_MC!V336)</f>
        <v>Augusto</v>
      </c>
      <c r="U333" s="116" t="str">
        <f>IF(FN_MC!W336="","*",FN_MC!W336)</f>
        <v>Socaria mecanizada</v>
      </c>
      <c r="V333" s="118">
        <f ca="1">_xlfn.XLOOKUP(G333&amp;$V$2,BS_CONTROLE[CHAVE],BS_CONTROLE[Quantidade_11],"-")</f>
        <v>800</v>
      </c>
      <c r="W333" s="118">
        <f ca="1">_xlfn.XLOOKUP(G333&amp;$W$2,BS_CONTROLE[CHAVE],BS_CONTROLE[Quantidade_11],"-")</f>
        <v>290</v>
      </c>
      <c r="X333" s="118">
        <f ca="1">_xlfn.XLOOKUP(G333&amp;$X$2,BS_CONTROLE[CHAVE],BS_CONTROLE[Quantidade_11],"-")</f>
        <v>0</v>
      </c>
    </row>
    <row r="334" spans="1:24" s="119" customFormat="1">
      <c r="A334" s="115" t="str">
        <f>IF(FN_MC!Y337="","*",FN_MC!Y337)</f>
        <v>OPORTUNIDADE</v>
      </c>
      <c r="B334" s="115" t="str">
        <f>IF(FN_MC!X337="","*",FN_MC!X337)</f>
        <v>Oportunidade</v>
      </c>
      <c r="C334" s="115" t="str">
        <f>IF(FN_MC!Z337="","*",FN_MC!Z337)</f>
        <v>P2</v>
      </c>
      <c r="D334" s="116" t="str">
        <f>IF(FN_MC!S337="","*",FN_MC!S337)</f>
        <v>MALHA CENTRAL</v>
      </c>
      <c r="E334" s="116" t="str">
        <f>IF(FN_MC!T337="","*",FN_MC!T337)</f>
        <v>POV-PRV</v>
      </c>
      <c r="F334" s="116">
        <f>IF(FN_MC!B337="","*",FN_MC!B337)</f>
        <v>45957</v>
      </c>
      <c r="G334" s="116" t="str">
        <f>IF(FN_MC!D337="","*",FN_MC!D337)</f>
        <v>A17</v>
      </c>
      <c r="H334" s="116" t="str">
        <f>IF(FN_MC!F337="","*",FN_MC!F337)</f>
        <v>INSPEÇÃO AUTO DE LINHA</v>
      </c>
      <c r="I334" s="116" t="str">
        <f>IF(FN_MC!H337="","*",FN_MC!H337)</f>
        <v>PSG</v>
      </c>
      <c r="J334" s="116" t="str">
        <f>IF(FN_MC!I337="","*",FN_MC!I337)</f>
        <v>PPG</v>
      </c>
      <c r="K334" s="116" t="str">
        <f>IF(FN_MC!M337="","*",FN_MC!M337)</f>
        <v>PSG-PPG</v>
      </c>
      <c r="L334" s="116" t="str">
        <f>IF(FN_MC!N337="","*",FN_MC!N337)</f>
        <v>PSGPPG</v>
      </c>
      <c r="M334" s="117">
        <f>IF(FN_MC!J337="","*",FN_MC!J337)</f>
        <v>103</v>
      </c>
      <c r="N334" s="338">
        <f>IF(FN_MC!K337="","*",FN_MC!K337)</f>
        <v>1803</v>
      </c>
      <c r="O334" s="338">
        <f>IF(FN_MC!L337="","*",FN_MC!L337)</f>
        <v>1643</v>
      </c>
      <c r="P334" s="117"/>
      <c r="Q334" s="134">
        <f>IF(FN_MC!O337="","*",FN_MC!O337)</f>
        <v>0.33333333333333331</v>
      </c>
      <c r="R334" s="134">
        <f>IF(FN_MC!P337="","*",FN_MC!P337)</f>
        <v>4.1666666666666664E-2</v>
      </c>
      <c r="S334" s="116" t="str">
        <f>IF(FN_MC!Q337="","*",CONCATENATE(FN_MC!Q337," ",FN_MC!R337))</f>
        <v>1 BINÁRIO</v>
      </c>
      <c r="T334" s="116" t="str">
        <f>IF(FN_MC!V337="","*",FN_MC!V337)</f>
        <v xml:space="preserve">lorena </v>
      </c>
      <c r="U334" s="116" t="str">
        <f>IF(FN_MC!W337="","*",FN_MC!W337)</f>
        <v xml:space="preserve">Inspeção de via </v>
      </c>
      <c r="V334" s="118" t="str">
        <f ca="1">_xlfn.XLOOKUP(G334&amp;$V$2,BS_CONTROLE[CHAVE],BS_CONTROLE[Quantidade_11],"-")</f>
        <v>-</v>
      </c>
      <c r="W334" s="118" t="str">
        <f ca="1">_xlfn.XLOOKUP(G334&amp;$W$2,BS_CONTROLE[CHAVE],BS_CONTROLE[Quantidade_11],"-")</f>
        <v>-</v>
      </c>
      <c r="X334" s="118" t="str">
        <f ca="1">_xlfn.XLOOKUP(G334&amp;$X$2,BS_CONTROLE[CHAVE],BS_CONTROLE[Quantidade_11],"-")</f>
        <v>-</v>
      </c>
    </row>
    <row r="335" spans="1:24" s="119" customFormat="1">
      <c r="A335" s="115" t="str">
        <f>IF(FN_MC!Y338="","*",FN_MC!Y338)</f>
        <v>OPORTUNIDADE</v>
      </c>
      <c r="B335" s="115" t="str">
        <f>IF(FN_MC!X338="","*",FN_MC!X338)</f>
        <v>Oportunidade</v>
      </c>
      <c r="C335" s="115" t="str">
        <f>IF(FN_MC!Z338="","*",FN_MC!Z338)</f>
        <v>P1</v>
      </c>
      <c r="D335" s="116" t="str">
        <f>IF(FN_MC!S338="","*",FN_MC!S338)</f>
        <v>MALHA CENTRAL</v>
      </c>
      <c r="E335" s="116" t="str">
        <f>IF(FN_MC!T338="","*",FN_MC!T338)</f>
        <v>PRV-POV</v>
      </c>
      <c r="F335" s="116">
        <f>IF(FN_MC!B338="","*",FN_MC!B338)</f>
        <v>45957</v>
      </c>
      <c r="G335" s="116" t="str">
        <f>IF(FN_MC!D338="","*",FN_MC!D338)</f>
        <v>LEÔNCIO (TF-526)</v>
      </c>
      <c r="H335" s="116" t="str">
        <f>IF(FN_MC!F338="","*",FN_MC!F338)</f>
        <v>PDM - SOLDA</v>
      </c>
      <c r="I335" s="116" t="str">
        <f>IF(FN_MC!H338="","*",FN_MC!H338)</f>
        <v>PUD1</v>
      </c>
      <c r="J335" s="116" t="str">
        <f>IF(FN_MC!I338="","*",FN_MC!I338)</f>
        <v>-</v>
      </c>
      <c r="K335" s="116" t="str">
        <f>IF(FN_MC!M338="","*",FN_MC!M338)</f>
        <v>PAS-PUD</v>
      </c>
      <c r="L335" s="116" t="str">
        <f>IF(FN_MC!N338="","*",FN_MC!N338)</f>
        <v>K96PUD</v>
      </c>
      <c r="M335" s="117">
        <f>IF(FN_MC!J338="","*",FN_MC!J338)</f>
        <v>103</v>
      </c>
      <c r="N335" s="338">
        <f>IF(FN_MC!K338="","*",FN_MC!K338)</f>
        <v>2087</v>
      </c>
      <c r="O335" s="338" t="str">
        <f>IF(FN_MC!L338="","*",FN_MC!L338)</f>
        <v>-</v>
      </c>
      <c r="P335" s="117"/>
      <c r="Q335" s="134">
        <f>IF(FN_MC!O338="","*",FN_MC!O338)</f>
        <v>0.33333333333333331</v>
      </c>
      <c r="R335" s="134">
        <f>IF(FN_MC!P338="","*",FN_MC!P338)</f>
        <v>0.125</v>
      </c>
      <c r="S335" s="116" t="str">
        <f>IF(FN_MC!Q338="","*",CONCATENATE(FN_MC!Q338," ",FN_MC!R338))</f>
        <v>1 Nº DE SOLDA</v>
      </c>
      <c r="T335" s="116" t="str">
        <f>IF(FN_MC!V338="","*",FN_MC!V338)</f>
        <v>Lucas</v>
      </c>
      <c r="U335" s="116" t="str">
        <f>IF(FN_MC!W338="","*",FN_MC!W338)</f>
        <v>Solda - Condicionada à temperatura</v>
      </c>
      <c r="V335" s="118" t="str">
        <f ca="1">_xlfn.XLOOKUP(G335&amp;$V$2,BS_CONTROLE[CHAVE],BS_CONTROLE[Quantidade_11],"-")</f>
        <v>-</v>
      </c>
      <c r="W335" s="118">
        <f ca="1">_xlfn.XLOOKUP(G335&amp;$W$2,BS_CONTROLE[CHAVE],BS_CONTROLE[Quantidade_11],"-")</f>
        <v>2</v>
      </c>
      <c r="X335" s="118">
        <f ca="1">_xlfn.XLOOKUP(G335&amp;$X$2,BS_CONTROLE[CHAVE],BS_CONTROLE[Quantidade_11],"-")</f>
        <v>2</v>
      </c>
    </row>
    <row r="336" spans="1:24" s="119" customFormat="1">
      <c r="A336" s="115" t="str">
        <f>IF(FN_MC!Y339="","*",FN_MC!Y339)</f>
        <v>OPORTUNIDADE</v>
      </c>
      <c r="B336" s="115" t="str">
        <f>IF(FN_MC!X339="","*",FN_MC!X339)</f>
        <v>Oportunidade</v>
      </c>
      <c r="C336" s="115" t="str">
        <f>IF(FN_MC!Z339="","*",FN_MC!Z339)</f>
        <v>P1</v>
      </c>
      <c r="D336" s="116" t="str">
        <f>IF(FN_MC!S339="","*",FN_MC!S339)</f>
        <v>MALHA CENTRAL</v>
      </c>
      <c r="E336" s="116" t="str">
        <f>IF(FN_MC!T339="","*",FN_MC!T339)</f>
        <v>PRV-POV</v>
      </c>
      <c r="F336" s="116">
        <f>IF(FN_MC!B339="","*",FN_MC!B339)</f>
        <v>45957</v>
      </c>
      <c r="G336" s="116" t="str">
        <f>IF(FN_MC!D339="","*",FN_MC!D339)</f>
        <v>A52</v>
      </c>
      <c r="H336" s="116" t="str">
        <f>IF(FN_MC!F339="","*",FN_MC!F339)</f>
        <v>DESLOCAMENTO</v>
      </c>
      <c r="I336" s="116" t="str">
        <f>IF(FN_MC!H339="","*",FN_MC!H339)</f>
        <v>POU</v>
      </c>
      <c r="J336" s="116" t="str">
        <f>IF(FN_MC!I339="","*",FN_MC!I339)</f>
        <v>PIT</v>
      </c>
      <c r="K336" s="116" t="str">
        <f>IF(FN_MC!M339="","*",FN_MC!M339)</f>
        <v>POU-PIT</v>
      </c>
      <c r="L336" s="116" t="str">
        <f>IF(FN_MC!N339="","*",FN_MC!N339)</f>
        <v>POUPIT</v>
      </c>
      <c r="M336" s="117">
        <f>IF(FN_MC!J339="","*",FN_MC!J339)</f>
        <v>103</v>
      </c>
      <c r="N336" s="338">
        <f>IF(FN_MC!K339="","*",FN_MC!K339)</f>
        <v>2151</v>
      </c>
      <c r="O336" s="338" t="str">
        <f>IF(FN_MC!L339="","*",FN_MC!L339)</f>
        <v>-</v>
      </c>
      <c r="P336" s="117"/>
      <c r="Q336" s="134">
        <f>IF(FN_MC!O339="","*",FN_MC!O339)</f>
        <v>0.41666666666666669</v>
      </c>
      <c r="R336" s="134">
        <f>IF(FN_MC!P339="","*",FN_MC!P339)</f>
        <v>4.1666666666666664E-2</v>
      </c>
      <c r="S336" s="116" t="str">
        <f>IF(FN_MC!Q339="","*",CONCATENATE(FN_MC!Q339," ",FN_MC!R339))</f>
        <v>1 BINÁRIO</v>
      </c>
      <c r="T336" s="116" t="str">
        <f>IF(FN_MC!V339="","*",FN_MC!V339)</f>
        <v xml:space="preserve">Lucas </v>
      </c>
      <c r="U336" s="116" t="str">
        <f>IF(FN_MC!W339="","*",FN_MC!W339)</f>
        <v xml:space="preserve">Desloamento </v>
      </c>
      <c r="V336" s="118" t="str">
        <f ca="1">_xlfn.XLOOKUP(G336&amp;$V$2,BS_CONTROLE[CHAVE],BS_CONTROLE[Quantidade_11],"-")</f>
        <v>-</v>
      </c>
      <c r="W336" s="118">
        <f ca="1">_xlfn.XLOOKUP(G336&amp;$W$2,BS_CONTROLE[CHAVE],BS_CONTROLE[Quantidade_11],"-")</f>
        <v>1</v>
      </c>
      <c r="X336" s="118">
        <f ca="1">_xlfn.XLOOKUP(G336&amp;$X$2,BS_CONTROLE[CHAVE],BS_CONTROLE[Quantidade_11],"-")</f>
        <v>1</v>
      </c>
    </row>
    <row r="337" spans="1:24" s="119" customFormat="1" hidden="1">
      <c r="A337" s="115" t="str">
        <f>IF(FN_MC!Y340="","*",FN_MC!Y340)</f>
        <v>*</v>
      </c>
      <c r="B337" s="115" t="str">
        <f>IF(FN_MC!X340="","*",FN_MC!X340)</f>
        <v>*</v>
      </c>
      <c r="C337" s="115" t="str">
        <f>IF(FN_MC!Z340="","*",FN_MC!Z340)</f>
        <v>*</v>
      </c>
      <c r="D337" s="116" t="str">
        <f>IF(FN_MC!S340="","*",FN_MC!S340)</f>
        <v>-</v>
      </c>
      <c r="E337" s="116" t="str">
        <f>IF(FN_MC!T340="","*",FN_MC!T340)</f>
        <v>-</v>
      </c>
      <c r="F337" s="116" t="str">
        <f>IF(FN_MC!B340="","*",FN_MC!B340)</f>
        <v>*</v>
      </c>
      <c r="G337" s="116" t="str">
        <f>IF(FN_MC!D340="","*",FN_MC!D340)</f>
        <v>*</v>
      </c>
      <c r="H337" s="116" t="str">
        <f>IF(FN_MC!F340="","*",FN_MC!F340)</f>
        <v>*</v>
      </c>
      <c r="I337" s="116" t="str">
        <f>IF(FN_MC!H340="","*",FN_MC!H340)</f>
        <v>*</v>
      </c>
      <c r="J337" s="116" t="str">
        <f>IF(FN_MC!I340="","*",FN_MC!I340)</f>
        <v>*</v>
      </c>
      <c r="K337" s="116" t="str">
        <f>IF(FN_MC!M340="","*",FN_MC!M340)</f>
        <v>-</v>
      </c>
      <c r="L337" s="116" t="str">
        <f>IF(FN_MC!N340="","*",FN_MC!N340)</f>
        <v>-</v>
      </c>
      <c r="M337" s="117" t="str">
        <f>IF(FN_MC!J340="","*",FN_MC!J340)</f>
        <v>*</v>
      </c>
      <c r="N337" s="338" t="str">
        <f>IF(FN_MC!K340="","*",FN_MC!K340)</f>
        <v>*</v>
      </c>
      <c r="O337" s="338" t="str">
        <f>IF(FN_MC!L340="","*",FN_MC!L340)</f>
        <v>*</v>
      </c>
      <c r="P337" s="117"/>
      <c r="Q337" s="134" t="str">
        <f>IF(FN_MC!O340="","*",FN_MC!O340)</f>
        <v>*</v>
      </c>
      <c r="R337" s="134" t="str">
        <f>IF(FN_MC!P340="","*",FN_MC!P340)</f>
        <v>*</v>
      </c>
      <c r="S337" s="116" t="str">
        <f>IF(FN_MC!Q340="","*",CONCATENATE(FN_MC!Q340," ",FN_MC!R340))</f>
        <v>*</v>
      </c>
      <c r="T337" s="116" t="str">
        <f>IF(FN_MC!V340="","*",FN_MC!V340)</f>
        <v>*</v>
      </c>
      <c r="U337" s="116" t="str">
        <f>IF(FN_MC!W340="","*",FN_MC!W340)</f>
        <v>*</v>
      </c>
      <c r="V337" s="118" t="str">
        <f ca="1">_xlfn.XLOOKUP(G337&amp;$V$2,BS_CONTROLE[CHAVE],BS_CONTROLE[Quantidade_11],"-")</f>
        <v>-</v>
      </c>
      <c r="W337" s="118" t="str">
        <f ca="1">_xlfn.XLOOKUP(G337&amp;$W$2,BS_CONTROLE[CHAVE],BS_CONTROLE[Quantidade_11],"-")</f>
        <v>-</v>
      </c>
      <c r="X337" s="118" t="str">
        <f ca="1">_xlfn.XLOOKUP(G337&amp;$X$2,BS_CONTROLE[CHAVE],BS_CONTROLE[Quantidade_11],"-")</f>
        <v>-</v>
      </c>
    </row>
    <row r="338" spans="1:24" s="119" customFormat="1" hidden="1">
      <c r="A338" s="115" t="str">
        <f>IF(FN_MC!Y341="","*",FN_MC!Y341)</f>
        <v>*</v>
      </c>
      <c r="B338" s="115" t="str">
        <f>IF(FN_MC!X341="","*",FN_MC!X341)</f>
        <v>*</v>
      </c>
      <c r="C338" s="115" t="str">
        <f>IF(FN_MC!Z341="","*",FN_MC!Z341)</f>
        <v>*</v>
      </c>
      <c r="D338" s="116" t="str">
        <f>IF(FN_MC!S341="","*",FN_MC!S341)</f>
        <v>-</v>
      </c>
      <c r="E338" s="116" t="str">
        <f>IF(FN_MC!T341="","*",FN_MC!T341)</f>
        <v>-</v>
      </c>
      <c r="F338" s="116" t="str">
        <f>IF(FN_MC!B341="","*",FN_MC!B341)</f>
        <v>*</v>
      </c>
      <c r="G338" s="116" t="str">
        <f>IF(FN_MC!D341="","*",FN_MC!D341)</f>
        <v>*</v>
      </c>
      <c r="H338" s="116" t="str">
        <f>IF(FN_MC!F341="","*",FN_MC!F341)</f>
        <v>*</v>
      </c>
      <c r="I338" s="116" t="str">
        <f>IF(FN_MC!H341="","*",FN_MC!H341)</f>
        <v>*</v>
      </c>
      <c r="J338" s="116" t="str">
        <f>IF(FN_MC!I341="","*",FN_MC!I341)</f>
        <v>*</v>
      </c>
      <c r="K338" s="116" t="str">
        <f>IF(FN_MC!M341="","*",FN_MC!M341)</f>
        <v>-</v>
      </c>
      <c r="L338" s="116" t="str">
        <f>IF(FN_MC!N341="","*",FN_MC!N341)</f>
        <v>-</v>
      </c>
      <c r="M338" s="117" t="str">
        <f>IF(FN_MC!J341="","*",FN_MC!J341)</f>
        <v>*</v>
      </c>
      <c r="N338" s="338" t="str">
        <f>IF(FN_MC!K341="","*",FN_MC!K341)</f>
        <v>*</v>
      </c>
      <c r="O338" s="338" t="str">
        <f>IF(FN_MC!L341="","*",FN_MC!L341)</f>
        <v>*</v>
      </c>
      <c r="P338" s="117"/>
      <c r="Q338" s="134" t="str">
        <f>IF(FN_MC!O341="","*",FN_MC!O341)</f>
        <v>*</v>
      </c>
      <c r="R338" s="134" t="str">
        <f>IF(FN_MC!P341="","*",FN_MC!P341)</f>
        <v>*</v>
      </c>
      <c r="S338" s="116" t="str">
        <f>IF(FN_MC!Q341="","*",CONCATENATE(FN_MC!Q341," ",FN_MC!R341))</f>
        <v>*</v>
      </c>
      <c r="T338" s="116" t="str">
        <f>IF(FN_MC!V341="","*",FN_MC!V341)</f>
        <v>*</v>
      </c>
      <c r="U338" s="116" t="str">
        <f>IF(FN_MC!W341="","*",FN_MC!W341)</f>
        <v>*</v>
      </c>
      <c r="V338" s="118" t="str">
        <f ca="1">_xlfn.XLOOKUP(G338&amp;$V$2,BS_CONTROLE[CHAVE],BS_CONTROLE[Quantidade_11],"-")</f>
        <v>-</v>
      </c>
      <c r="W338" s="118" t="str">
        <f ca="1">_xlfn.XLOOKUP(G338&amp;$W$2,BS_CONTROLE[CHAVE],BS_CONTROLE[Quantidade_11],"-")</f>
        <v>-</v>
      </c>
      <c r="X338" s="118" t="str">
        <f ca="1">_xlfn.XLOOKUP(G338&amp;$X$2,BS_CONTROLE[CHAVE],BS_CONTROLE[Quantidade_11],"-")</f>
        <v>-</v>
      </c>
    </row>
    <row r="339" spans="1:24" s="119" customFormat="1" hidden="1">
      <c r="A339" s="115" t="str">
        <f>IF(FN_MC!Y342="","*",FN_MC!Y342)</f>
        <v>*</v>
      </c>
      <c r="B339" s="115" t="str">
        <f>IF(FN_MC!X342="","*",FN_MC!X342)</f>
        <v>*</v>
      </c>
      <c r="C339" s="115" t="str">
        <f>IF(FN_MC!Z342="","*",FN_MC!Z342)</f>
        <v>*</v>
      </c>
      <c r="D339" s="116" t="str">
        <f>IF(FN_MC!S342="","*",FN_MC!S342)</f>
        <v>-</v>
      </c>
      <c r="E339" s="116" t="str">
        <f>IF(FN_MC!T342="","*",FN_MC!T342)</f>
        <v>-</v>
      </c>
      <c r="F339" s="116" t="str">
        <f>IF(FN_MC!B342="","*",FN_MC!B342)</f>
        <v>*</v>
      </c>
      <c r="G339" s="116" t="str">
        <f>IF(FN_MC!D342="","*",FN_MC!D342)</f>
        <v>*</v>
      </c>
      <c r="H339" s="116" t="str">
        <f>IF(FN_MC!F342="","*",FN_MC!F342)</f>
        <v>*</v>
      </c>
      <c r="I339" s="116" t="str">
        <f>IF(FN_MC!H342="","*",FN_MC!H342)</f>
        <v>*</v>
      </c>
      <c r="J339" s="116" t="str">
        <f>IF(FN_MC!I342="","*",FN_MC!I342)</f>
        <v>*</v>
      </c>
      <c r="K339" s="116" t="str">
        <f>IF(FN_MC!M342="","*",FN_MC!M342)</f>
        <v>-</v>
      </c>
      <c r="L339" s="116" t="str">
        <f>IF(FN_MC!N342="","*",FN_MC!N342)</f>
        <v>-</v>
      </c>
      <c r="M339" s="117" t="str">
        <f>IF(FN_MC!J342="","*",FN_MC!J342)</f>
        <v>*</v>
      </c>
      <c r="N339" s="338" t="str">
        <f>IF(FN_MC!K342="","*",FN_MC!K342)</f>
        <v>*</v>
      </c>
      <c r="O339" s="338" t="str">
        <f>IF(FN_MC!L342="","*",FN_MC!L342)</f>
        <v>*</v>
      </c>
      <c r="P339" s="117"/>
      <c r="Q339" s="134" t="str">
        <f>IF(FN_MC!O342="","*",FN_MC!O342)</f>
        <v>*</v>
      </c>
      <c r="R339" s="134" t="str">
        <f>IF(FN_MC!P342="","*",FN_MC!P342)</f>
        <v>*</v>
      </c>
      <c r="S339" s="116" t="str">
        <f>IF(FN_MC!Q342="","*",CONCATENATE(FN_MC!Q342," ",FN_MC!R342))</f>
        <v>*</v>
      </c>
      <c r="T339" s="116" t="str">
        <f>IF(FN_MC!V342="","*",FN_MC!V342)</f>
        <v>*</v>
      </c>
      <c r="U339" s="116" t="str">
        <f>IF(FN_MC!W342="","*",FN_MC!W342)</f>
        <v>*</v>
      </c>
      <c r="V339" s="118" t="str">
        <f ca="1">_xlfn.XLOOKUP(G339&amp;$V$2,BS_CONTROLE[CHAVE],BS_CONTROLE[Quantidade_11],"-")</f>
        <v>-</v>
      </c>
      <c r="W339" s="118" t="str">
        <f ca="1">_xlfn.XLOOKUP(G339&amp;$W$2,BS_CONTROLE[CHAVE],BS_CONTROLE[Quantidade_11],"-")</f>
        <v>-</v>
      </c>
      <c r="X339" s="118" t="str">
        <f ca="1">_xlfn.XLOOKUP(G339&amp;$X$2,BS_CONTROLE[CHAVE],BS_CONTROLE[Quantidade_11],"-")</f>
        <v>-</v>
      </c>
    </row>
    <row r="340" spans="1:24" s="119" customFormat="1" hidden="1">
      <c r="A340" s="115" t="str">
        <f>IF(FN_MC!Y343="","*",FN_MC!Y343)</f>
        <v>*</v>
      </c>
      <c r="B340" s="115" t="str">
        <f>IF(FN_MC!X343="","*",FN_MC!X343)</f>
        <v>Contrato</v>
      </c>
      <c r="C340" s="115" t="str">
        <f>IF(FN_MC!Z343="","*",FN_MC!Z343)</f>
        <v>P0</v>
      </c>
      <c r="D340" s="116" t="str">
        <f>IF(FN_MC!S343="","*",FN_MC!S343)</f>
        <v>FERRONORTE</v>
      </c>
      <c r="E340" s="116" t="str">
        <f>IF(FN_MC!T343="","*",FN_MC!T343)</f>
        <v>TGR-TRO</v>
      </c>
      <c r="F340" s="116">
        <f>IF(FN_MC!B343="","*",FN_MC!B343)</f>
        <v>45958</v>
      </c>
      <c r="G340" s="116" t="str">
        <f>IF(FN_MC!D343="","*",FN_MC!D343)</f>
        <v>W71</v>
      </c>
      <c r="H340" s="116" t="str">
        <f>IF(FN_MC!F343="","*",FN_MC!F343)</f>
        <v>DESLOCAMENTO</v>
      </c>
      <c r="I340" s="116" t="str">
        <f>IF(FN_MC!H343="","*",FN_MC!H343)</f>
        <v>TGR2</v>
      </c>
      <c r="J340" s="116" t="str">
        <f>IF(FN_MC!I343="","*",FN_MC!I343)</f>
        <v>752RVD</v>
      </c>
      <c r="K340" s="116" t="str">
        <f>IF(FN_MC!M343="","*",FN_MC!M343)</f>
        <v>TAG-TRO</v>
      </c>
      <c r="L340" s="116" t="str">
        <f>IF(FN_MC!N343="","*",FN_MC!N343)</f>
        <v>TAGTRO</v>
      </c>
      <c r="M340" s="117">
        <f>IF(FN_MC!J343="","*",FN_MC!J343)</f>
        <v>98</v>
      </c>
      <c r="N340" s="338">
        <f>IF(FN_MC!K343="","*",FN_MC!K343)</f>
        <v>502</v>
      </c>
      <c r="O340" s="338" t="str">
        <f>IF(FN_MC!L343="","*",FN_MC!L343)</f>
        <v>-</v>
      </c>
      <c r="P340" s="117"/>
      <c r="Q340" s="134">
        <f>IF(FN_MC!O343="","*",FN_MC!O343)</f>
        <v>0.79166666666666663</v>
      </c>
      <c r="R340" s="134">
        <f>IF(FN_MC!P343="","*",FN_MC!P343)</f>
        <v>4.1666666666666664E-2</v>
      </c>
      <c r="S340" s="116" t="str">
        <f>IF(FN_MC!Q343="","*",CONCATENATE(FN_MC!Q343," ",FN_MC!R343))</f>
        <v>1 BINÁRIO</v>
      </c>
      <c r="T340" s="116" t="str">
        <f>IF(FN_MC!V343="","*",FN_MC!V343)</f>
        <v xml:space="preserve">Marcelo </v>
      </c>
      <c r="U340" s="116" t="str">
        <f>IF(FN_MC!W343="","*",FN_MC!W343)</f>
        <v xml:space="preserve">Deslocamento </v>
      </c>
      <c r="V340" s="118" t="str">
        <f ca="1">_xlfn.XLOOKUP(G340&amp;$V$2,BS_CONTROLE[CHAVE],BS_CONTROLE[Quantidade_11],"-")</f>
        <v>-</v>
      </c>
      <c r="W340" s="118" t="str">
        <f ca="1">_xlfn.XLOOKUP(G340&amp;$W$2,BS_CONTROLE[CHAVE],BS_CONTROLE[Quantidade_11],"-")</f>
        <v>-</v>
      </c>
      <c r="X340" s="118">
        <f ca="1">_xlfn.XLOOKUP(G340&amp;$X$2,BS_CONTROLE[CHAVE],BS_CONTROLE[Quantidade_11],"-")</f>
        <v>1</v>
      </c>
    </row>
    <row r="341" spans="1:24" s="119" customFormat="1" hidden="1">
      <c r="A341" s="115" t="str">
        <f>IF(FN_MC!Y344="","*",FN_MC!Y344)</f>
        <v>*</v>
      </c>
      <c r="B341" s="115" t="str">
        <f>IF(FN_MC!X344="","*",FN_MC!X344)</f>
        <v>*</v>
      </c>
      <c r="C341" s="115" t="str">
        <f>IF(FN_MC!Z344="","*",FN_MC!Z344)</f>
        <v>*</v>
      </c>
      <c r="D341" s="116" t="str">
        <f>IF(FN_MC!S344="","*",FN_MC!S344)</f>
        <v>-</v>
      </c>
      <c r="E341" s="116" t="str">
        <f>IF(FN_MC!T344="","*",FN_MC!T344)</f>
        <v>-</v>
      </c>
      <c r="F341" s="116" t="str">
        <f>IF(FN_MC!B344="","*",FN_MC!B344)</f>
        <v>*</v>
      </c>
      <c r="G341" s="116" t="str">
        <f>IF(FN_MC!D344="","*",FN_MC!D344)</f>
        <v>*</v>
      </c>
      <c r="H341" s="116" t="str">
        <f>IF(FN_MC!F344="","*",FN_MC!F344)</f>
        <v>*</v>
      </c>
      <c r="I341" s="116" t="str">
        <f>IF(FN_MC!H344="","*",FN_MC!H344)</f>
        <v>*</v>
      </c>
      <c r="J341" s="116" t="str">
        <f>IF(FN_MC!I344="","*",FN_MC!I344)</f>
        <v>*</v>
      </c>
      <c r="K341" s="116" t="str">
        <f>IF(FN_MC!M344="","*",FN_MC!M344)</f>
        <v>-</v>
      </c>
      <c r="L341" s="116" t="str">
        <f>IF(FN_MC!N344="","*",FN_MC!N344)</f>
        <v>-</v>
      </c>
      <c r="M341" s="117" t="str">
        <f>IF(FN_MC!J344="","*",FN_MC!J344)</f>
        <v>*</v>
      </c>
      <c r="N341" s="338" t="str">
        <f>IF(FN_MC!K344="","*",FN_MC!K344)</f>
        <v>*</v>
      </c>
      <c r="O341" s="338" t="str">
        <f>IF(FN_MC!L344="","*",FN_MC!L344)</f>
        <v>*</v>
      </c>
      <c r="P341" s="117"/>
      <c r="Q341" s="134" t="str">
        <f>IF(FN_MC!O344="","*",FN_MC!O344)</f>
        <v>*</v>
      </c>
      <c r="R341" s="134" t="str">
        <f>IF(FN_MC!P344="","*",FN_MC!P344)</f>
        <v>*</v>
      </c>
      <c r="S341" s="116" t="str">
        <f>IF(FN_MC!Q344="","*",CONCATENATE(FN_MC!Q344," ",FN_MC!R344))</f>
        <v>*</v>
      </c>
      <c r="T341" s="116" t="str">
        <f>IF(FN_MC!V344="","*",FN_MC!V344)</f>
        <v>*</v>
      </c>
      <c r="U341" s="116" t="str">
        <f>IF(FN_MC!W344="","*",FN_MC!W344)</f>
        <v>*</v>
      </c>
      <c r="V341" s="118" t="str">
        <f ca="1">_xlfn.XLOOKUP(G341&amp;$V$2,BS_CONTROLE[CHAVE],BS_CONTROLE[Quantidade_11],"-")</f>
        <v>-</v>
      </c>
      <c r="W341" s="118" t="str">
        <f ca="1">_xlfn.XLOOKUP(G341&amp;$W$2,BS_CONTROLE[CHAVE],BS_CONTROLE[Quantidade_11],"-")</f>
        <v>-</v>
      </c>
      <c r="X341" s="118" t="str">
        <f ca="1">_xlfn.XLOOKUP(G341&amp;$X$2,BS_CONTROLE[CHAVE],BS_CONTROLE[Quantidade_11],"-")</f>
        <v>-</v>
      </c>
    </row>
    <row r="342" spans="1:24" s="119" customFormat="1" hidden="1">
      <c r="A342" s="115" t="str">
        <f>IF(FN_MC!Y345="","*",FN_MC!Y345)</f>
        <v>*</v>
      </c>
      <c r="B342" s="115" t="str">
        <f>IF(FN_MC!X345="","*",FN_MC!X345)</f>
        <v>*</v>
      </c>
      <c r="C342" s="115" t="str">
        <f>IF(FN_MC!Z345="","*",FN_MC!Z345)</f>
        <v>*</v>
      </c>
      <c r="D342" s="116" t="str">
        <f>IF(FN_MC!S345="","*",FN_MC!S345)</f>
        <v>-</v>
      </c>
      <c r="E342" s="116" t="str">
        <f>IF(FN_MC!T345="","*",FN_MC!T345)</f>
        <v>-</v>
      </c>
      <c r="F342" s="116" t="str">
        <f>IF(FN_MC!B345="","*",FN_MC!B345)</f>
        <v>*</v>
      </c>
      <c r="G342" s="116" t="str">
        <f>IF(FN_MC!D345="","*",FN_MC!D345)</f>
        <v>*</v>
      </c>
      <c r="H342" s="116" t="str">
        <f>IF(FN_MC!F345="","*",FN_MC!F345)</f>
        <v>*</v>
      </c>
      <c r="I342" s="116" t="str">
        <f>IF(FN_MC!H345="","*",FN_MC!H345)</f>
        <v>*</v>
      </c>
      <c r="J342" s="116" t="str">
        <f>IF(FN_MC!I345="","*",FN_MC!I345)</f>
        <v>*</v>
      </c>
      <c r="K342" s="116" t="str">
        <f>IF(FN_MC!M345="","*",FN_MC!M345)</f>
        <v>-</v>
      </c>
      <c r="L342" s="116" t="str">
        <f>IF(FN_MC!N345="","*",FN_MC!N345)</f>
        <v>-</v>
      </c>
      <c r="M342" s="117" t="str">
        <f>IF(FN_MC!J345="","*",FN_MC!J345)</f>
        <v>*</v>
      </c>
      <c r="N342" s="338" t="str">
        <f>IF(FN_MC!K345="","*",FN_MC!K345)</f>
        <v>*</v>
      </c>
      <c r="O342" s="338" t="str">
        <f>IF(FN_MC!L345="","*",FN_MC!L345)</f>
        <v>*</v>
      </c>
      <c r="P342" s="117"/>
      <c r="Q342" s="134" t="str">
        <f>IF(FN_MC!O345="","*",FN_MC!O345)</f>
        <v>*</v>
      </c>
      <c r="R342" s="134" t="str">
        <f>IF(FN_MC!P345="","*",FN_MC!P345)</f>
        <v>*</v>
      </c>
      <c r="S342" s="116" t="str">
        <f>IF(FN_MC!Q345="","*",CONCATENATE(FN_MC!Q345," ",FN_MC!R345))</f>
        <v>*</v>
      </c>
      <c r="T342" s="116" t="str">
        <f>IF(FN_MC!V345="","*",FN_MC!V345)</f>
        <v>*</v>
      </c>
      <c r="U342" s="116" t="str">
        <f>IF(FN_MC!W345="","*",FN_MC!W345)</f>
        <v>*</v>
      </c>
      <c r="V342" s="118" t="str">
        <f ca="1">_xlfn.XLOOKUP(G342&amp;$V$2,BS_CONTROLE[CHAVE],BS_CONTROLE[Quantidade_11],"-")</f>
        <v>-</v>
      </c>
      <c r="W342" s="118" t="str">
        <f ca="1">_xlfn.XLOOKUP(G342&amp;$W$2,BS_CONTROLE[CHAVE],BS_CONTROLE[Quantidade_11],"-")</f>
        <v>-</v>
      </c>
      <c r="X342" s="118" t="str">
        <f ca="1">_xlfn.XLOOKUP(G342&amp;$X$2,BS_CONTROLE[CHAVE],BS_CONTROLE[Quantidade_11],"-")</f>
        <v>-</v>
      </c>
    </row>
    <row r="343" spans="1:24" s="119" customFormat="1" hidden="1">
      <c r="A343" s="115" t="str">
        <f>IF(FN_MC!Y346="","*",FN_MC!Y346)</f>
        <v>*</v>
      </c>
      <c r="B343" s="115" t="str">
        <f>IF(FN_MC!X346="","*",FN_MC!X346)</f>
        <v>*</v>
      </c>
      <c r="C343" s="115" t="str">
        <f>IF(FN_MC!Z346="","*",FN_MC!Z346)</f>
        <v>*</v>
      </c>
      <c r="D343" s="116" t="str">
        <f>IF(FN_MC!S346="","*",FN_MC!S346)</f>
        <v>-</v>
      </c>
      <c r="E343" s="116" t="str">
        <f>IF(FN_MC!T346="","*",FN_MC!T346)</f>
        <v>-</v>
      </c>
      <c r="F343" s="116" t="str">
        <f>IF(FN_MC!B346="","*",FN_MC!B346)</f>
        <v>*</v>
      </c>
      <c r="G343" s="116" t="str">
        <f>IF(FN_MC!D346="","*",FN_MC!D346)</f>
        <v>*</v>
      </c>
      <c r="H343" s="116" t="str">
        <f>IF(FN_MC!F346="","*",FN_MC!F346)</f>
        <v>*</v>
      </c>
      <c r="I343" s="116" t="str">
        <f>IF(FN_MC!H346="","*",FN_MC!H346)</f>
        <v>*</v>
      </c>
      <c r="J343" s="116" t="str">
        <f>IF(FN_MC!I346="","*",FN_MC!I346)</f>
        <v>*</v>
      </c>
      <c r="K343" s="116" t="str">
        <f>IF(FN_MC!M346="","*",FN_MC!M346)</f>
        <v>-</v>
      </c>
      <c r="L343" s="116" t="str">
        <f>IF(FN_MC!N346="","*",FN_MC!N346)</f>
        <v>-</v>
      </c>
      <c r="M343" s="117" t="str">
        <f>IF(FN_MC!J346="","*",FN_MC!J346)</f>
        <v>*</v>
      </c>
      <c r="N343" s="338" t="str">
        <f>IF(FN_MC!K346="","*",FN_MC!K346)</f>
        <v>*</v>
      </c>
      <c r="O343" s="338" t="str">
        <f>IF(FN_MC!L346="","*",FN_MC!L346)</f>
        <v>*</v>
      </c>
      <c r="P343" s="117"/>
      <c r="Q343" s="134" t="str">
        <f>IF(FN_MC!O346="","*",FN_MC!O346)</f>
        <v>*</v>
      </c>
      <c r="R343" s="134" t="str">
        <f>IF(FN_MC!P346="","*",FN_MC!P346)</f>
        <v>*</v>
      </c>
      <c r="S343" s="116" t="str">
        <f>IF(FN_MC!Q346="","*",CONCATENATE(FN_MC!Q346," ",FN_MC!R346))</f>
        <v>*</v>
      </c>
      <c r="T343" s="116" t="str">
        <f>IF(FN_MC!V346="","*",FN_MC!V346)</f>
        <v>*</v>
      </c>
      <c r="U343" s="116" t="str">
        <f>IF(FN_MC!W346="","*",FN_MC!W346)</f>
        <v>*</v>
      </c>
      <c r="V343" s="118" t="str">
        <f ca="1">_xlfn.XLOOKUP(G343&amp;$V$2,BS_CONTROLE[CHAVE],BS_CONTROLE[Quantidade_11],"-")</f>
        <v>-</v>
      </c>
      <c r="W343" s="118" t="str">
        <f ca="1">_xlfn.XLOOKUP(G343&amp;$W$2,BS_CONTROLE[CHAVE],BS_CONTROLE[Quantidade_11],"-")</f>
        <v>-</v>
      </c>
      <c r="X343" s="118" t="str">
        <f ca="1">_xlfn.XLOOKUP(G343&amp;$X$2,BS_CONTROLE[CHAVE],BS_CONTROLE[Quantidade_11],"-")</f>
        <v>-</v>
      </c>
    </row>
    <row r="344" spans="1:24" s="119" customFormat="1" hidden="1">
      <c r="A344" s="115" t="str">
        <f>IF(FN_MC!Y347="","*",FN_MC!Y347)</f>
        <v>*</v>
      </c>
      <c r="B344" s="115" t="str">
        <f>IF(FN_MC!X347="","*",FN_MC!X347)</f>
        <v>*</v>
      </c>
      <c r="C344" s="115" t="str">
        <f>IF(FN_MC!Z347="","*",FN_MC!Z347)</f>
        <v>*</v>
      </c>
      <c r="D344" s="116" t="str">
        <f>IF(FN_MC!S347="","*",FN_MC!S347)</f>
        <v>-</v>
      </c>
      <c r="E344" s="116" t="str">
        <f>IF(FN_MC!T347="","*",FN_MC!T347)</f>
        <v>-</v>
      </c>
      <c r="F344" s="116" t="str">
        <f>IF(FN_MC!B347="","*",FN_MC!B347)</f>
        <v>*</v>
      </c>
      <c r="G344" s="116" t="str">
        <f>IF(FN_MC!D347="","*",FN_MC!D347)</f>
        <v>*</v>
      </c>
      <c r="H344" s="116" t="str">
        <f>IF(FN_MC!F347="","*",FN_MC!F347)</f>
        <v>*</v>
      </c>
      <c r="I344" s="116" t="str">
        <f>IF(FN_MC!H347="","*",FN_MC!H347)</f>
        <v>*</v>
      </c>
      <c r="J344" s="116" t="str">
        <f>IF(FN_MC!I347="","*",FN_MC!I347)</f>
        <v>*</v>
      </c>
      <c r="K344" s="116" t="str">
        <f>IF(FN_MC!M347="","*",FN_MC!M347)</f>
        <v>-</v>
      </c>
      <c r="L344" s="116" t="str">
        <f>IF(FN_MC!N347="","*",FN_MC!N347)</f>
        <v>-</v>
      </c>
      <c r="M344" s="117" t="str">
        <f>IF(FN_MC!J347="","*",FN_MC!J347)</f>
        <v>*</v>
      </c>
      <c r="N344" s="338" t="str">
        <f>IF(FN_MC!K347="","*",FN_MC!K347)</f>
        <v>*</v>
      </c>
      <c r="O344" s="338" t="str">
        <f>IF(FN_MC!L347="","*",FN_MC!L347)</f>
        <v>*</v>
      </c>
      <c r="P344" s="117"/>
      <c r="Q344" s="134" t="str">
        <f>IF(FN_MC!O347="","*",FN_MC!O347)</f>
        <v>*</v>
      </c>
      <c r="R344" s="134" t="str">
        <f>IF(FN_MC!P347="","*",FN_MC!P347)</f>
        <v>*</v>
      </c>
      <c r="S344" s="116" t="str">
        <f>IF(FN_MC!Q347="","*",CONCATENATE(FN_MC!Q347," ",FN_MC!R347))</f>
        <v>*</v>
      </c>
      <c r="T344" s="116" t="str">
        <f>IF(FN_MC!V347="","*",FN_MC!V347)</f>
        <v>*</v>
      </c>
      <c r="U344" s="116" t="str">
        <f>IF(FN_MC!W347="","*",FN_MC!W347)</f>
        <v>*</v>
      </c>
      <c r="V344" s="118" t="str">
        <f ca="1">_xlfn.XLOOKUP(G344&amp;$V$2,BS_CONTROLE[CHAVE],BS_CONTROLE[Quantidade_11],"-")</f>
        <v>-</v>
      </c>
      <c r="W344" s="118" t="str">
        <f ca="1">_xlfn.XLOOKUP(G344&amp;$W$2,BS_CONTROLE[CHAVE],BS_CONTROLE[Quantidade_11],"-")</f>
        <v>-</v>
      </c>
      <c r="X344" s="118" t="str">
        <f ca="1">_xlfn.XLOOKUP(G344&amp;$X$2,BS_CONTROLE[CHAVE],BS_CONTROLE[Quantidade_11],"-")</f>
        <v>-</v>
      </c>
    </row>
    <row r="345" spans="1:24" s="119" customFormat="1" hidden="1">
      <c r="A345" s="115" t="str">
        <f>IF(FN_MC!Y348="","*",FN_MC!Y348)</f>
        <v>*</v>
      </c>
      <c r="B345" s="115" t="str">
        <f>IF(FN_MC!X348="","*",FN_MC!X348)</f>
        <v>*</v>
      </c>
      <c r="C345" s="115" t="str">
        <f>IF(FN_MC!Z348="","*",FN_MC!Z348)</f>
        <v>*</v>
      </c>
      <c r="D345" s="116" t="str">
        <f>IF(FN_MC!S348="","*",FN_MC!S348)</f>
        <v>-</v>
      </c>
      <c r="E345" s="116" t="str">
        <f>IF(FN_MC!T348="","*",FN_MC!T348)</f>
        <v>-</v>
      </c>
      <c r="F345" s="116" t="str">
        <f>IF(FN_MC!B348="","*",FN_MC!B348)</f>
        <v>*</v>
      </c>
      <c r="G345" s="116" t="str">
        <f>IF(FN_MC!D348="","*",FN_MC!D348)</f>
        <v>*</v>
      </c>
      <c r="H345" s="116" t="str">
        <f>IF(FN_MC!F348="","*",FN_MC!F348)</f>
        <v>*</v>
      </c>
      <c r="I345" s="116" t="str">
        <f>IF(FN_MC!H348="","*",FN_MC!H348)</f>
        <v>*</v>
      </c>
      <c r="J345" s="116" t="str">
        <f>IF(FN_MC!I348="","*",FN_MC!I348)</f>
        <v>*</v>
      </c>
      <c r="K345" s="116" t="str">
        <f>IF(FN_MC!M348="","*",FN_MC!M348)</f>
        <v>-</v>
      </c>
      <c r="L345" s="116" t="str">
        <f>IF(FN_MC!N348="","*",FN_MC!N348)</f>
        <v>-</v>
      </c>
      <c r="M345" s="117" t="str">
        <f>IF(FN_MC!J348="","*",FN_MC!J348)</f>
        <v>*</v>
      </c>
      <c r="N345" s="338" t="str">
        <f>IF(FN_MC!K348="","*",FN_MC!K348)</f>
        <v>*</v>
      </c>
      <c r="O345" s="338" t="str">
        <f>IF(FN_MC!L348="","*",FN_MC!L348)</f>
        <v>*</v>
      </c>
      <c r="P345" s="117"/>
      <c r="Q345" s="134" t="str">
        <f>IF(FN_MC!O348="","*",FN_MC!O348)</f>
        <v>*</v>
      </c>
      <c r="R345" s="134" t="str">
        <f>IF(FN_MC!P348="","*",FN_MC!P348)</f>
        <v>*</v>
      </c>
      <c r="S345" s="116" t="str">
        <f>IF(FN_MC!Q348="","*",CONCATENATE(FN_MC!Q348," ",FN_MC!R348))</f>
        <v>*</v>
      </c>
      <c r="T345" s="116" t="str">
        <f>IF(FN_MC!V348="","*",FN_MC!V348)</f>
        <v>*</v>
      </c>
      <c r="U345" s="116" t="str">
        <f>IF(FN_MC!W348="","*",FN_MC!W348)</f>
        <v>*</v>
      </c>
      <c r="V345" s="118" t="str">
        <f ca="1">_xlfn.XLOOKUP(G345&amp;$V$2,BS_CONTROLE[CHAVE],BS_CONTROLE[Quantidade_11],"-")</f>
        <v>-</v>
      </c>
      <c r="W345" s="118" t="str">
        <f ca="1">_xlfn.XLOOKUP(G345&amp;$W$2,BS_CONTROLE[CHAVE],BS_CONTROLE[Quantidade_11],"-")</f>
        <v>-</v>
      </c>
      <c r="X345" s="118" t="str">
        <f ca="1">_xlfn.XLOOKUP(G345&amp;$X$2,BS_CONTROLE[CHAVE],BS_CONTROLE[Quantidade_11],"-")</f>
        <v>-</v>
      </c>
    </row>
    <row r="346" spans="1:24" s="119" customFormat="1" hidden="1">
      <c r="A346" s="115" t="str">
        <f>IF(FN_MC!Y349="","*",FN_MC!Y349)</f>
        <v>*</v>
      </c>
      <c r="B346" s="115" t="str">
        <f>IF(FN_MC!X349="","*",FN_MC!X349)</f>
        <v>*</v>
      </c>
      <c r="C346" s="115" t="str">
        <f>IF(FN_MC!Z349="","*",FN_MC!Z349)</f>
        <v>*</v>
      </c>
      <c r="D346" s="116" t="str">
        <f>IF(FN_MC!S349="","*",FN_MC!S349)</f>
        <v>-</v>
      </c>
      <c r="E346" s="116" t="str">
        <f>IF(FN_MC!T349="","*",FN_MC!T349)</f>
        <v>-</v>
      </c>
      <c r="F346" s="116" t="str">
        <f>IF(FN_MC!B349="","*",FN_MC!B349)</f>
        <v>*</v>
      </c>
      <c r="G346" s="116" t="str">
        <f>IF(FN_MC!D349="","*",FN_MC!D349)</f>
        <v>*</v>
      </c>
      <c r="H346" s="116" t="str">
        <f>IF(FN_MC!F349="","*",FN_MC!F349)</f>
        <v>*</v>
      </c>
      <c r="I346" s="116" t="str">
        <f>IF(FN_MC!H349="","*",FN_MC!H349)</f>
        <v>*</v>
      </c>
      <c r="J346" s="116" t="str">
        <f>IF(FN_MC!I349="","*",FN_MC!I349)</f>
        <v>*</v>
      </c>
      <c r="K346" s="116" t="str">
        <f>IF(FN_MC!M349="","*",FN_MC!M349)</f>
        <v>-</v>
      </c>
      <c r="L346" s="116" t="str">
        <f>IF(FN_MC!N349="","*",FN_MC!N349)</f>
        <v>-</v>
      </c>
      <c r="M346" s="117" t="str">
        <f>IF(FN_MC!J349="","*",FN_MC!J349)</f>
        <v>*</v>
      </c>
      <c r="N346" s="338" t="str">
        <f>IF(FN_MC!K349="","*",FN_MC!K349)</f>
        <v>*</v>
      </c>
      <c r="O346" s="338" t="str">
        <f>IF(FN_MC!L349="","*",FN_MC!L349)</f>
        <v>*</v>
      </c>
      <c r="P346" s="117"/>
      <c r="Q346" s="134" t="str">
        <f>IF(FN_MC!O349="","*",FN_MC!O349)</f>
        <v>*</v>
      </c>
      <c r="R346" s="134" t="str">
        <f>IF(FN_MC!P349="","*",FN_MC!P349)</f>
        <v>*</v>
      </c>
      <c r="S346" s="116" t="str">
        <f>IF(FN_MC!Q349="","*",CONCATENATE(FN_MC!Q349," ",FN_MC!R349))</f>
        <v>*</v>
      </c>
      <c r="T346" s="116" t="str">
        <f>IF(FN_MC!V349="","*",FN_MC!V349)</f>
        <v>*</v>
      </c>
      <c r="U346" s="116" t="str">
        <f>IF(FN_MC!W349="","*",FN_MC!W349)</f>
        <v>*</v>
      </c>
      <c r="V346" s="118" t="str">
        <f ca="1">_xlfn.XLOOKUP(G346&amp;$V$2,BS_CONTROLE[CHAVE],BS_CONTROLE[Quantidade_11],"-")</f>
        <v>-</v>
      </c>
      <c r="W346" s="118" t="str">
        <f ca="1">_xlfn.XLOOKUP(G346&amp;$W$2,BS_CONTROLE[CHAVE],BS_CONTROLE[Quantidade_11],"-")</f>
        <v>-</v>
      </c>
      <c r="X346" s="118" t="str">
        <f ca="1">_xlfn.XLOOKUP(G346&amp;$X$2,BS_CONTROLE[CHAVE],BS_CONTROLE[Quantidade_11],"-")</f>
        <v>-</v>
      </c>
    </row>
    <row r="347" spans="1:24" s="119" customFormat="1" hidden="1">
      <c r="A347" s="115" t="str">
        <f>IF(FN_MC!Y350="","*",FN_MC!Y350)</f>
        <v>*</v>
      </c>
      <c r="B347" s="115" t="str">
        <f>IF(FN_MC!X350="","*",FN_MC!X350)</f>
        <v>*</v>
      </c>
      <c r="C347" s="115" t="str">
        <f>IF(FN_MC!Z350="","*",FN_MC!Z350)</f>
        <v>*</v>
      </c>
      <c r="D347" s="116" t="str">
        <f>IF(FN_MC!S350="","*",FN_MC!S350)</f>
        <v>-</v>
      </c>
      <c r="E347" s="116" t="str">
        <f>IF(FN_MC!T350="","*",FN_MC!T350)</f>
        <v>-</v>
      </c>
      <c r="F347" s="116" t="str">
        <f>IF(FN_MC!B350="","*",FN_MC!B350)</f>
        <v>*</v>
      </c>
      <c r="G347" s="116" t="str">
        <f>IF(FN_MC!D350="","*",FN_MC!D350)</f>
        <v>*</v>
      </c>
      <c r="H347" s="116" t="str">
        <f>IF(FN_MC!F350="","*",FN_MC!F350)</f>
        <v>*</v>
      </c>
      <c r="I347" s="116" t="str">
        <f>IF(FN_MC!H350="","*",FN_MC!H350)</f>
        <v>*</v>
      </c>
      <c r="J347" s="116" t="str">
        <f>IF(FN_MC!I350="","*",FN_MC!I350)</f>
        <v>*</v>
      </c>
      <c r="K347" s="116" t="str">
        <f>IF(FN_MC!M350="","*",FN_MC!M350)</f>
        <v>-</v>
      </c>
      <c r="L347" s="116" t="str">
        <f>IF(FN_MC!N350="","*",FN_MC!N350)</f>
        <v>-</v>
      </c>
      <c r="M347" s="117" t="str">
        <f>IF(FN_MC!J350="","*",FN_MC!J350)</f>
        <v>*</v>
      </c>
      <c r="N347" s="338" t="str">
        <f>IF(FN_MC!K350="","*",FN_MC!K350)</f>
        <v>*</v>
      </c>
      <c r="O347" s="338" t="str">
        <f>IF(FN_MC!L350="","*",FN_MC!L350)</f>
        <v>*</v>
      </c>
      <c r="P347" s="117"/>
      <c r="Q347" s="134" t="str">
        <f>IF(FN_MC!O350="","*",FN_MC!O350)</f>
        <v>*</v>
      </c>
      <c r="R347" s="134" t="str">
        <f>IF(FN_MC!P350="","*",FN_MC!P350)</f>
        <v>*</v>
      </c>
      <c r="S347" s="116" t="str">
        <f>IF(FN_MC!Q350="","*",CONCATENATE(FN_MC!Q350," ",FN_MC!R350))</f>
        <v>*</v>
      </c>
      <c r="T347" s="116" t="str">
        <f>IF(FN_MC!V350="","*",FN_MC!V350)</f>
        <v>*</v>
      </c>
      <c r="U347" s="116" t="str">
        <f>IF(FN_MC!W350="","*",FN_MC!W350)</f>
        <v>*</v>
      </c>
      <c r="V347" s="118" t="str">
        <f ca="1">_xlfn.XLOOKUP(G347&amp;$V$2,BS_CONTROLE[CHAVE],BS_CONTROLE[Quantidade_11],"-")</f>
        <v>-</v>
      </c>
      <c r="W347" s="118" t="str">
        <f ca="1">_xlfn.XLOOKUP(G347&amp;$W$2,BS_CONTROLE[CHAVE],BS_CONTROLE[Quantidade_11],"-")</f>
        <v>-</v>
      </c>
      <c r="X347" s="118" t="str">
        <f ca="1">_xlfn.XLOOKUP(G347&amp;$X$2,BS_CONTROLE[CHAVE],BS_CONTROLE[Quantidade_11],"-")</f>
        <v>-</v>
      </c>
    </row>
    <row r="348" spans="1:24" s="119" customFormat="1" hidden="1">
      <c r="A348" s="115" t="str">
        <f>IF(FN_MC!Y351="","*",FN_MC!Y351)</f>
        <v>*</v>
      </c>
      <c r="B348" s="115" t="str">
        <f>IF(FN_MC!X351="","*",FN_MC!X351)</f>
        <v>Oportunidade</v>
      </c>
      <c r="C348" s="115" t="str">
        <f>IF(FN_MC!Z351="","*",FN_MC!Z351)</f>
        <v>P0</v>
      </c>
      <c r="D348" s="116" t="str">
        <f>IF(FN_MC!S351="","*",FN_MC!S351)</f>
        <v>MALHA CENTRAL</v>
      </c>
      <c r="E348" s="116" t="str">
        <f>IF(FN_MC!T351="","*",FN_MC!T351)</f>
        <v>RAMAL</v>
      </c>
      <c r="F348" s="116">
        <f>IF(FN_MC!B351="","*",FN_MC!B351)</f>
        <v>45958</v>
      </c>
      <c r="G348" s="116" t="str">
        <f>IF(FN_MC!D351="","*",FN_MC!D351)</f>
        <v>E17</v>
      </c>
      <c r="H348" s="116" t="str">
        <f>IF(FN_MC!F351="","*",FN_MC!F351)</f>
        <v>CAMINHÃO DE SOLDA</v>
      </c>
      <c r="I348" s="116" t="str">
        <f>IF(FN_MC!H351="","*",FN_MC!H351)</f>
        <v>ZTEZVT</v>
      </c>
      <c r="J348" s="116" t="str">
        <f>IF(FN_MC!I351="","*",FN_MC!I351)</f>
        <v>ZTEZVT</v>
      </c>
      <c r="K348" s="116" t="str">
        <f>IF(FN_MC!M351="","*",FN_MC!M351)</f>
        <v>ZTE-ZVT</v>
      </c>
      <c r="L348" s="116" t="str">
        <f>IF(FN_MC!N351="","*",FN_MC!N351)</f>
        <v>ZVTZDK</v>
      </c>
      <c r="M348" s="117">
        <f>IF(FN_MC!J351="","*",FN_MC!J351)</f>
        <v>78</v>
      </c>
      <c r="N348" s="338">
        <f>IF(FN_MC!K351="","*",FN_MC!K351)</f>
        <v>244</v>
      </c>
      <c r="O348" s="338">
        <f>IF(FN_MC!L351="","*",FN_MC!L351)</f>
        <v>246</v>
      </c>
      <c r="P348" s="117"/>
      <c r="Q348" s="134">
        <f>IF(FN_MC!O351="","*",FN_MC!O351)</f>
        <v>0.375</v>
      </c>
      <c r="R348" s="134">
        <f>IF(FN_MC!P351="","*",FN_MC!P351)</f>
        <v>0.16666666666666666</v>
      </c>
      <c r="S348" s="116" t="str">
        <f>IF(FN_MC!Q351="","*",CONCATENATE(FN_MC!Q351," ",FN_MC!R351))</f>
        <v>3 Nº DE SOLDA</v>
      </c>
      <c r="T348" s="116" t="str">
        <f>IF(FN_MC!V351="","*",FN_MC!V351)</f>
        <v>Francisco</v>
      </c>
      <c r="U348" s="116" t="str">
        <f>IF(FN_MC!W351="","*",FN_MC!W351)</f>
        <v xml:space="preserve">Caminhão de solda </v>
      </c>
      <c r="V348" s="118">
        <f ca="1">_xlfn.XLOOKUP(G348&amp;$V$2,BS_CONTROLE[CHAVE],BS_CONTROLE[Quantidade_11],"-")</f>
        <v>2</v>
      </c>
      <c r="W348" s="118">
        <f ca="1">_xlfn.XLOOKUP(G348&amp;$W$2,BS_CONTROLE[CHAVE],BS_CONTROLE[Quantidade_11],"-")</f>
        <v>4</v>
      </c>
      <c r="X348" s="118">
        <f ca="1">_xlfn.XLOOKUP(G348&amp;$X$2,BS_CONTROLE[CHAVE],BS_CONTROLE[Quantidade_11],"-")</f>
        <v>0</v>
      </c>
    </row>
    <row r="349" spans="1:24" s="119" customFormat="1" hidden="1">
      <c r="A349" s="115" t="str">
        <f>IF(FN_MC!Y352="","*",FN_MC!Y352)</f>
        <v>*</v>
      </c>
      <c r="B349" s="115" t="str">
        <f>IF(FN_MC!X352="","*",FN_MC!X352)</f>
        <v>Oportunidade</v>
      </c>
      <c r="C349" s="115" t="str">
        <f>IF(FN_MC!Z352="","*",FN_MC!Z352)</f>
        <v>P0</v>
      </c>
      <c r="D349" s="116" t="str">
        <f>IF(FN_MC!S352="","*",FN_MC!S352)</f>
        <v>MALHA CENTRAL</v>
      </c>
      <c r="E349" s="116" t="str">
        <f>IF(FN_MC!T352="","*",FN_MC!T352)</f>
        <v>RAMAL</v>
      </c>
      <c r="F349" s="116">
        <f>IF(FN_MC!B352="","*",FN_MC!B352)</f>
        <v>45958</v>
      </c>
      <c r="G349" s="116" t="str">
        <f>IF(FN_MC!D352="","*",FN_MC!D352)</f>
        <v>V42</v>
      </c>
      <c r="H349" s="116" t="str">
        <f>IF(FN_MC!F352="","*",FN_MC!F352)</f>
        <v>MODERNIZAÇÃO - SOCADORA</v>
      </c>
      <c r="I349" s="116" t="str">
        <f>IF(FN_MC!H352="","*",FN_MC!H352)</f>
        <v>ZGT1</v>
      </c>
      <c r="J349" s="116" t="str">
        <f>IF(FN_MC!I352="","*",FN_MC!I352)</f>
        <v>ZGT1</v>
      </c>
      <c r="K349" s="116" t="str">
        <f>IF(FN_MC!M352="","*",FN_MC!M352)</f>
        <v>ZGT</v>
      </c>
      <c r="L349" s="116" t="str">
        <f>IF(FN_MC!N352="","*",FN_MC!N352)</f>
        <v>ZGT1</v>
      </c>
      <c r="M349" s="117">
        <f>IF(FN_MC!J352="","*",FN_MC!J352)</f>
        <v>72</v>
      </c>
      <c r="N349" s="338">
        <f>IF(FN_MC!K352="","*",FN_MC!K352)</f>
        <v>297</v>
      </c>
      <c r="O349" s="338">
        <f>IF(FN_MC!L352="","*",FN_MC!L352)</f>
        <v>300</v>
      </c>
      <c r="P349" s="117"/>
      <c r="Q349" s="134">
        <f>IF(FN_MC!O352="","*",FN_MC!O352)</f>
        <v>0.27083333333333331</v>
      </c>
      <c r="R349" s="134">
        <f>IF(FN_MC!P352="","*",FN_MC!P352)</f>
        <v>8.3333333333333329E-2</v>
      </c>
      <c r="S349" s="116" t="str">
        <f>IF(FN_MC!Q352="","*",CONCATENATE(FN_MC!Q352," ",FN_MC!R352))</f>
        <v>200 M</v>
      </c>
      <c r="T349" s="116" t="str">
        <f>IF(FN_MC!V352="","*",FN_MC!V352)</f>
        <v>Augusto</v>
      </c>
      <c r="U349" s="116" t="str">
        <f>IF(FN_MC!W352="","*",FN_MC!W352)</f>
        <v>Socaria mecanizada</v>
      </c>
      <c r="V349" s="118">
        <f ca="1">_xlfn.XLOOKUP(G349&amp;$V$2,BS_CONTROLE[CHAVE],BS_CONTROLE[Quantidade_11],"-")</f>
        <v>800</v>
      </c>
      <c r="W349" s="118">
        <f ca="1">_xlfn.XLOOKUP(G349&amp;$W$2,BS_CONTROLE[CHAVE],BS_CONTROLE[Quantidade_11],"-")</f>
        <v>290</v>
      </c>
      <c r="X349" s="118">
        <f ca="1">_xlfn.XLOOKUP(G349&amp;$X$2,BS_CONTROLE[CHAVE],BS_CONTROLE[Quantidade_11],"-")</f>
        <v>0</v>
      </c>
    </row>
    <row r="350" spans="1:24" s="119" customFormat="1" hidden="1">
      <c r="A350" s="115" t="str">
        <f>IF(FN_MC!Y353="","*",FN_MC!Y353)</f>
        <v>*</v>
      </c>
      <c r="B350" s="115" t="str">
        <f>IF(FN_MC!X353="","*",FN_MC!X353)</f>
        <v>*</v>
      </c>
      <c r="C350" s="115" t="str">
        <f>IF(FN_MC!Z353="","*",FN_MC!Z353)</f>
        <v>*</v>
      </c>
      <c r="D350" s="116" t="str">
        <f>IF(FN_MC!S353="","*",FN_MC!S353)</f>
        <v>-</v>
      </c>
      <c r="E350" s="116" t="str">
        <f>IF(FN_MC!T353="","*",FN_MC!T353)</f>
        <v>-</v>
      </c>
      <c r="F350" s="116" t="str">
        <f>IF(FN_MC!B353="","*",FN_MC!B353)</f>
        <v>*</v>
      </c>
      <c r="G350" s="116" t="str">
        <f>IF(FN_MC!D353="","*",FN_MC!D353)</f>
        <v>*</v>
      </c>
      <c r="H350" s="116" t="str">
        <f>IF(FN_MC!F353="","*",FN_MC!F353)</f>
        <v>*</v>
      </c>
      <c r="I350" s="116" t="str">
        <f>IF(FN_MC!H353="","*",FN_MC!H353)</f>
        <v>*</v>
      </c>
      <c r="J350" s="116" t="str">
        <f>IF(FN_MC!I353="","*",FN_MC!I353)</f>
        <v>*</v>
      </c>
      <c r="K350" s="116" t="str">
        <f>IF(FN_MC!M353="","*",FN_MC!M353)</f>
        <v>-</v>
      </c>
      <c r="L350" s="116" t="str">
        <f>IF(FN_MC!N353="","*",FN_MC!N353)</f>
        <v>-</v>
      </c>
      <c r="M350" s="117" t="str">
        <f>IF(FN_MC!J353="","*",FN_MC!J353)</f>
        <v>*</v>
      </c>
      <c r="N350" s="338" t="str">
        <f>IF(FN_MC!K353="","*",FN_MC!K353)</f>
        <v>*</v>
      </c>
      <c r="O350" s="338" t="str">
        <f>IF(FN_MC!L353="","*",FN_MC!L353)</f>
        <v>*</v>
      </c>
      <c r="P350" s="117"/>
      <c r="Q350" s="134" t="str">
        <f>IF(FN_MC!O353="","*",FN_MC!O353)</f>
        <v>*</v>
      </c>
      <c r="R350" s="134" t="str">
        <f>IF(FN_MC!P353="","*",FN_MC!P353)</f>
        <v>*</v>
      </c>
      <c r="S350" s="116" t="str">
        <f>IF(FN_MC!Q353="","*",CONCATENATE(FN_MC!Q353," ",FN_MC!R353))</f>
        <v>*</v>
      </c>
      <c r="T350" s="116" t="str">
        <f>IF(FN_MC!V353="","*",FN_MC!V353)</f>
        <v>*</v>
      </c>
      <c r="U350" s="116" t="str">
        <f>IF(FN_MC!W353="","*",FN_MC!W353)</f>
        <v>*</v>
      </c>
      <c r="V350" s="118" t="str">
        <f ca="1">_xlfn.XLOOKUP(G350&amp;$V$2,BS_CONTROLE[CHAVE],BS_CONTROLE[Quantidade_11],"-")</f>
        <v>-</v>
      </c>
      <c r="W350" s="118" t="str">
        <f ca="1">_xlfn.XLOOKUP(G350&amp;$W$2,BS_CONTROLE[CHAVE],BS_CONTROLE[Quantidade_11],"-")</f>
        <v>-</v>
      </c>
      <c r="X350" s="118" t="str">
        <f ca="1">_xlfn.XLOOKUP(G350&amp;$X$2,BS_CONTROLE[CHAVE],BS_CONTROLE[Quantidade_11],"-")</f>
        <v>-</v>
      </c>
    </row>
    <row r="351" spans="1:24" s="119" customFormat="1" hidden="1">
      <c r="A351" s="115" t="str">
        <f>IF(FN_MC!Y354="","*",FN_MC!Y354)</f>
        <v>*</v>
      </c>
      <c r="B351" s="115" t="str">
        <f>IF(FN_MC!X354="","*",FN_MC!X354)</f>
        <v>*</v>
      </c>
      <c r="C351" s="115" t="str">
        <f>IF(FN_MC!Z354="","*",FN_MC!Z354)</f>
        <v>*</v>
      </c>
      <c r="D351" s="116" t="str">
        <f>IF(FN_MC!S354="","*",FN_MC!S354)</f>
        <v>-</v>
      </c>
      <c r="E351" s="116" t="str">
        <f>IF(FN_MC!T354="","*",FN_MC!T354)</f>
        <v>-</v>
      </c>
      <c r="F351" s="116" t="str">
        <f>IF(FN_MC!B354="","*",FN_MC!B354)</f>
        <v>*</v>
      </c>
      <c r="G351" s="116" t="str">
        <f>IF(FN_MC!D354="","*",FN_MC!D354)</f>
        <v>*</v>
      </c>
      <c r="H351" s="116" t="str">
        <f>IF(FN_MC!F354="","*",FN_MC!F354)</f>
        <v>*</v>
      </c>
      <c r="I351" s="116" t="str">
        <f>IF(FN_MC!H354="","*",FN_MC!H354)</f>
        <v>*</v>
      </c>
      <c r="J351" s="116" t="str">
        <f>IF(FN_MC!I354="","*",FN_MC!I354)</f>
        <v>*</v>
      </c>
      <c r="K351" s="116" t="str">
        <f>IF(FN_MC!M354="","*",FN_MC!M354)</f>
        <v>-</v>
      </c>
      <c r="L351" s="116" t="str">
        <f>IF(FN_MC!N354="","*",FN_MC!N354)</f>
        <v>-</v>
      </c>
      <c r="M351" s="117" t="str">
        <f>IF(FN_MC!J354="","*",FN_MC!J354)</f>
        <v>*</v>
      </c>
      <c r="N351" s="338" t="str">
        <f>IF(FN_MC!K354="","*",FN_MC!K354)</f>
        <v>*</v>
      </c>
      <c r="O351" s="338" t="str">
        <f>IF(FN_MC!L354="","*",FN_MC!L354)</f>
        <v>*</v>
      </c>
      <c r="P351" s="117"/>
      <c r="Q351" s="134" t="str">
        <f>IF(FN_MC!O354="","*",FN_MC!O354)</f>
        <v>*</v>
      </c>
      <c r="R351" s="134" t="str">
        <f>IF(FN_MC!P354="","*",FN_MC!P354)</f>
        <v>*</v>
      </c>
      <c r="S351" s="116" t="str">
        <f>IF(FN_MC!Q354="","*",CONCATENATE(FN_MC!Q354," ",FN_MC!R354))</f>
        <v>*</v>
      </c>
      <c r="T351" s="116" t="str">
        <f>IF(FN_MC!V354="","*",FN_MC!V354)</f>
        <v>*</v>
      </c>
      <c r="U351" s="116" t="str">
        <f>IF(FN_MC!W354="","*",FN_MC!W354)</f>
        <v>*</v>
      </c>
      <c r="V351" s="118" t="str">
        <f ca="1">_xlfn.XLOOKUP(G351&amp;$V$2,BS_CONTROLE[CHAVE],BS_CONTROLE[Quantidade_11],"-")</f>
        <v>-</v>
      </c>
      <c r="W351" s="118" t="str">
        <f ca="1">_xlfn.XLOOKUP(G351&amp;$W$2,BS_CONTROLE[CHAVE],BS_CONTROLE[Quantidade_11],"-")</f>
        <v>-</v>
      </c>
      <c r="X351" s="118" t="str">
        <f ca="1">_xlfn.XLOOKUP(G351&amp;$X$2,BS_CONTROLE[CHAVE],BS_CONTROLE[Quantidade_11],"-")</f>
        <v>-</v>
      </c>
    </row>
    <row r="352" spans="1:24" s="119" customFormat="1" hidden="1">
      <c r="A352" s="115" t="str">
        <f>IF(FN_MC!Y355="","*",FN_MC!Y355)</f>
        <v>*</v>
      </c>
      <c r="B352" s="115" t="str">
        <f>IF(FN_MC!X355="","*",FN_MC!X355)</f>
        <v>*</v>
      </c>
      <c r="C352" s="115" t="str">
        <f>IF(FN_MC!Z355="","*",FN_MC!Z355)</f>
        <v>*</v>
      </c>
      <c r="D352" s="116" t="str">
        <f>IF(FN_MC!S355="","*",FN_MC!S355)</f>
        <v>-</v>
      </c>
      <c r="E352" s="116" t="str">
        <f>IF(FN_MC!T355="","*",FN_MC!T355)</f>
        <v>-</v>
      </c>
      <c r="F352" s="116" t="str">
        <f>IF(FN_MC!B355="","*",FN_MC!B355)</f>
        <v>*</v>
      </c>
      <c r="G352" s="116" t="str">
        <f>IF(FN_MC!D355="","*",FN_MC!D355)</f>
        <v>*</v>
      </c>
      <c r="H352" s="116" t="str">
        <f>IF(FN_MC!F355="","*",FN_MC!F355)</f>
        <v>*</v>
      </c>
      <c r="I352" s="116" t="str">
        <f>IF(FN_MC!H355="","*",FN_MC!H355)</f>
        <v>*</v>
      </c>
      <c r="J352" s="116" t="str">
        <f>IF(FN_MC!I355="","*",FN_MC!I355)</f>
        <v>*</v>
      </c>
      <c r="K352" s="116" t="str">
        <f>IF(FN_MC!M355="","*",FN_MC!M355)</f>
        <v>-</v>
      </c>
      <c r="L352" s="116" t="str">
        <f>IF(FN_MC!N355="","*",FN_MC!N355)</f>
        <v>-</v>
      </c>
      <c r="M352" s="117" t="str">
        <f>IF(FN_MC!J355="","*",FN_MC!J355)</f>
        <v>*</v>
      </c>
      <c r="N352" s="338" t="str">
        <f>IF(FN_MC!K355="","*",FN_MC!K355)</f>
        <v>*</v>
      </c>
      <c r="O352" s="338" t="str">
        <f>IF(FN_MC!L355="","*",FN_MC!L355)</f>
        <v>*</v>
      </c>
      <c r="P352" s="117"/>
      <c r="Q352" s="134" t="str">
        <f>IF(FN_MC!O355="","*",FN_MC!O355)</f>
        <v>*</v>
      </c>
      <c r="R352" s="134" t="str">
        <f>IF(FN_MC!P355="","*",FN_MC!P355)</f>
        <v>*</v>
      </c>
      <c r="S352" s="116" t="str">
        <f>IF(FN_MC!Q355="","*",CONCATENATE(FN_MC!Q355," ",FN_MC!R355))</f>
        <v>*</v>
      </c>
      <c r="T352" s="116" t="str">
        <f>IF(FN_MC!V355="","*",FN_MC!V355)</f>
        <v>*</v>
      </c>
      <c r="U352" s="116" t="str">
        <f>IF(FN_MC!W355="","*",FN_MC!W355)</f>
        <v>*</v>
      </c>
      <c r="V352" s="118" t="str">
        <f ca="1">_xlfn.XLOOKUP(G352&amp;$V$2,BS_CONTROLE[CHAVE],BS_CONTROLE[Quantidade_11],"-")</f>
        <v>-</v>
      </c>
      <c r="W352" s="118" t="str">
        <f ca="1">_xlfn.XLOOKUP(G352&amp;$W$2,BS_CONTROLE[CHAVE],BS_CONTROLE[Quantidade_11],"-")</f>
        <v>-</v>
      </c>
      <c r="X352" s="118" t="str">
        <f ca="1">_xlfn.XLOOKUP(G352&amp;$X$2,BS_CONTROLE[CHAVE],BS_CONTROLE[Quantidade_11],"-")</f>
        <v>-</v>
      </c>
    </row>
    <row r="353" spans="1:24" s="119" customFormat="1" hidden="1">
      <c r="A353" s="115" t="str">
        <f>IF(FN_MC!Y356="","*",FN_MC!Y356)</f>
        <v>*</v>
      </c>
      <c r="B353" s="115" t="str">
        <f>IF(FN_MC!X356="","*",FN_MC!X356)</f>
        <v>*</v>
      </c>
      <c r="C353" s="115" t="str">
        <f>IF(FN_MC!Z356="","*",FN_MC!Z356)</f>
        <v>*</v>
      </c>
      <c r="D353" s="116" t="str">
        <f>IF(FN_MC!S356="","*",FN_MC!S356)</f>
        <v>-</v>
      </c>
      <c r="E353" s="116" t="str">
        <f>IF(FN_MC!T356="","*",FN_MC!T356)</f>
        <v>-</v>
      </c>
      <c r="F353" s="116" t="str">
        <f>IF(FN_MC!B356="","*",FN_MC!B356)</f>
        <v>*</v>
      </c>
      <c r="G353" s="116" t="str">
        <f>IF(FN_MC!D356="","*",FN_MC!D356)</f>
        <v>*</v>
      </c>
      <c r="H353" s="116" t="str">
        <f>IF(FN_MC!F356="","*",FN_MC!F356)</f>
        <v>*</v>
      </c>
      <c r="I353" s="116" t="str">
        <f>IF(FN_MC!H356="","*",FN_MC!H356)</f>
        <v>*</v>
      </c>
      <c r="J353" s="116" t="str">
        <f>IF(FN_MC!I356="","*",FN_MC!I356)</f>
        <v>*</v>
      </c>
      <c r="K353" s="116" t="str">
        <f>IF(FN_MC!M356="","*",FN_MC!M356)</f>
        <v>-</v>
      </c>
      <c r="L353" s="116" t="str">
        <f>IF(FN_MC!N356="","*",FN_MC!N356)</f>
        <v>-</v>
      </c>
      <c r="M353" s="117" t="str">
        <f>IF(FN_MC!J356="","*",FN_MC!J356)</f>
        <v>*</v>
      </c>
      <c r="N353" s="338" t="str">
        <f>IF(FN_MC!K356="","*",FN_MC!K356)</f>
        <v>*</v>
      </c>
      <c r="O353" s="338" t="str">
        <f>IF(FN_MC!L356="","*",FN_MC!L356)</f>
        <v>*</v>
      </c>
      <c r="P353" s="117"/>
      <c r="Q353" s="134" t="str">
        <f>IF(FN_MC!O356="","*",FN_MC!O356)</f>
        <v>*</v>
      </c>
      <c r="R353" s="134" t="str">
        <f>IF(FN_MC!P356="","*",FN_MC!P356)</f>
        <v>*</v>
      </c>
      <c r="S353" s="116" t="str">
        <f>IF(FN_MC!Q356="","*",CONCATENATE(FN_MC!Q356," ",FN_MC!R356))</f>
        <v>*</v>
      </c>
      <c r="T353" s="116" t="str">
        <f>IF(FN_MC!V356="","*",FN_MC!V356)</f>
        <v>*</v>
      </c>
      <c r="U353" s="116" t="str">
        <f>IF(FN_MC!W356="","*",FN_MC!W356)</f>
        <v>*</v>
      </c>
      <c r="V353" s="118" t="str">
        <f ca="1">_xlfn.XLOOKUP(G353&amp;$V$2,BS_CONTROLE[CHAVE],BS_CONTROLE[Quantidade_11],"-")</f>
        <v>-</v>
      </c>
      <c r="W353" s="118" t="str">
        <f ca="1">_xlfn.XLOOKUP(G353&amp;$W$2,BS_CONTROLE[CHAVE],BS_CONTROLE[Quantidade_11],"-")</f>
        <v>-</v>
      </c>
      <c r="X353" s="118" t="str">
        <f ca="1">_xlfn.XLOOKUP(G353&amp;$X$2,BS_CONTROLE[CHAVE],BS_CONTROLE[Quantidade_11],"-")</f>
        <v>-</v>
      </c>
    </row>
    <row r="354" spans="1:24" s="119" customFormat="1" hidden="1">
      <c r="A354" s="115" t="str">
        <f>IF(FN_MC!Y357="","*",FN_MC!Y357)</f>
        <v>*</v>
      </c>
      <c r="B354" s="115" t="str">
        <f>IF(FN_MC!X357="","*",FN_MC!X357)</f>
        <v>*</v>
      </c>
      <c r="C354" s="115" t="str">
        <f>IF(FN_MC!Z357="","*",FN_MC!Z357)</f>
        <v>*</v>
      </c>
      <c r="D354" s="116" t="str">
        <f>IF(FN_MC!S357="","*",FN_MC!S357)</f>
        <v>-</v>
      </c>
      <c r="E354" s="116" t="str">
        <f>IF(FN_MC!T357="","*",FN_MC!T357)</f>
        <v>-</v>
      </c>
      <c r="F354" s="116" t="str">
        <f>IF(FN_MC!B357="","*",FN_MC!B357)</f>
        <v>*</v>
      </c>
      <c r="G354" s="116" t="str">
        <f>IF(FN_MC!D357="","*",FN_MC!D357)</f>
        <v>*</v>
      </c>
      <c r="H354" s="116" t="str">
        <f>IF(FN_MC!F357="","*",FN_MC!F357)</f>
        <v>*</v>
      </c>
      <c r="I354" s="116" t="str">
        <f>IF(FN_MC!H357="","*",FN_MC!H357)</f>
        <v>*</v>
      </c>
      <c r="J354" s="116" t="str">
        <f>IF(FN_MC!I357="","*",FN_MC!I357)</f>
        <v>*</v>
      </c>
      <c r="K354" s="116" t="str">
        <f>IF(FN_MC!M357="","*",FN_MC!M357)</f>
        <v>-</v>
      </c>
      <c r="L354" s="116" t="str">
        <f>IF(FN_MC!N357="","*",FN_MC!N357)</f>
        <v>-</v>
      </c>
      <c r="M354" s="117" t="str">
        <f>IF(FN_MC!J357="","*",FN_MC!J357)</f>
        <v>*</v>
      </c>
      <c r="N354" s="338" t="str">
        <f>IF(FN_MC!K357="","*",FN_MC!K357)</f>
        <v>*</v>
      </c>
      <c r="O354" s="338" t="str">
        <f>IF(FN_MC!L357="","*",FN_MC!L357)</f>
        <v>*</v>
      </c>
      <c r="P354" s="117"/>
      <c r="Q354" s="134" t="str">
        <f>IF(FN_MC!O357="","*",FN_MC!O357)</f>
        <v>*</v>
      </c>
      <c r="R354" s="134" t="str">
        <f>IF(FN_MC!P357="","*",FN_MC!P357)</f>
        <v>*</v>
      </c>
      <c r="S354" s="116" t="str">
        <f>IF(FN_MC!Q357="","*",CONCATENATE(FN_MC!Q357," ",FN_MC!R357))</f>
        <v>*</v>
      </c>
      <c r="T354" s="116" t="str">
        <f>IF(FN_MC!V357="","*",FN_MC!V357)</f>
        <v>*</v>
      </c>
      <c r="U354" s="116" t="str">
        <f>IF(FN_MC!W357="","*",FN_MC!W357)</f>
        <v>*</v>
      </c>
      <c r="V354" s="118" t="str">
        <f ca="1">_xlfn.XLOOKUP(G354&amp;$V$2,BS_CONTROLE[CHAVE],BS_CONTROLE[Quantidade_11],"-")</f>
        <v>-</v>
      </c>
      <c r="W354" s="118" t="str">
        <f ca="1">_xlfn.XLOOKUP(G354&amp;$W$2,BS_CONTROLE[CHAVE],BS_CONTROLE[Quantidade_11],"-")</f>
        <v>-</v>
      </c>
      <c r="X354" s="118" t="str">
        <f ca="1">_xlfn.XLOOKUP(G354&amp;$X$2,BS_CONTROLE[CHAVE],BS_CONTROLE[Quantidade_11],"-")</f>
        <v>-</v>
      </c>
    </row>
    <row r="355" spans="1:24" s="119" customFormat="1" hidden="1">
      <c r="A355" s="115" t="str">
        <f>IF(FN_MC!Y358="","*",FN_MC!Y358)</f>
        <v>*</v>
      </c>
      <c r="B355" s="115" t="str">
        <f>IF(FN_MC!X358="","*",FN_MC!X358)</f>
        <v>*</v>
      </c>
      <c r="C355" s="115" t="str">
        <f>IF(FN_MC!Z358="","*",FN_MC!Z358)</f>
        <v>*</v>
      </c>
      <c r="D355" s="116" t="str">
        <f>IF(FN_MC!S358="","*",FN_MC!S358)</f>
        <v>-</v>
      </c>
      <c r="E355" s="116" t="str">
        <f>IF(FN_MC!T358="","*",FN_MC!T358)</f>
        <v>-</v>
      </c>
      <c r="F355" s="116" t="str">
        <f>IF(FN_MC!B358="","*",FN_MC!B358)</f>
        <v>*</v>
      </c>
      <c r="G355" s="116" t="str">
        <f>IF(FN_MC!D358="","*",FN_MC!D358)</f>
        <v>*</v>
      </c>
      <c r="H355" s="116" t="str">
        <f>IF(FN_MC!F358="","*",FN_MC!F358)</f>
        <v>*</v>
      </c>
      <c r="I355" s="116" t="str">
        <f>IF(FN_MC!H358="","*",FN_MC!H358)</f>
        <v>*</v>
      </c>
      <c r="J355" s="116" t="str">
        <f>IF(FN_MC!I358="","*",FN_MC!I358)</f>
        <v>*</v>
      </c>
      <c r="K355" s="116" t="str">
        <f>IF(FN_MC!M358="","*",FN_MC!M358)</f>
        <v>-</v>
      </c>
      <c r="L355" s="116" t="str">
        <f>IF(FN_MC!N358="","*",FN_MC!N358)</f>
        <v>-</v>
      </c>
      <c r="M355" s="117" t="str">
        <f>IF(FN_MC!J358="","*",FN_MC!J358)</f>
        <v>*</v>
      </c>
      <c r="N355" s="338" t="str">
        <f>IF(FN_MC!K358="","*",FN_MC!K358)</f>
        <v>*</v>
      </c>
      <c r="O355" s="338" t="str">
        <f>IF(FN_MC!L358="","*",FN_MC!L358)</f>
        <v>*</v>
      </c>
      <c r="P355" s="117"/>
      <c r="Q355" s="134" t="str">
        <f>IF(FN_MC!O358="","*",FN_MC!O358)</f>
        <v>*</v>
      </c>
      <c r="R355" s="134" t="str">
        <f>IF(FN_MC!P358="","*",FN_MC!P358)</f>
        <v>*</v>
      </c>
      <c r="S355" s="116" t="str">
        <f>IF(FN_MC!Q358="","*",CONCATENATE(FN_MC!Q358," ",FN_MC!R358))</f>
        <v>*</v>
      </c>
      <c r="T355" s="116" t="str">
        <f>IF(FN_MC!V358="","*",FN_MC!V358)</f>
        <v>*</v>
      </c>
      <c r="U355" s="116" t="str">
        <f>IF(FN_MC!W358="","*",FN_MC!W358)</f>
        <v>*</v>
      </c>
      <c r="V355" s="118" t="str">
        <f ca="1">_xlfn.XLOOKUP(G355&amp;$V$2,BS_CONTROLE[CHAVE],BS_CONTROLE[Quantidade_11],"-")</f>
        <v>-</v>
      </c>
      <c r="W355" s="118" t="str">
        <f ca="1">_xlfn.XLOOKUP(G355&amp;$W$2,BS_CONTROLE[CHAVE],BS_CONTROLE[Quantidade_11],"-")</f>
        <v>-</v>
      </c>
      <c r="X355" s="118" t="str">
        <f ca="1">_xlfn.XLOOKUP(G355&amp;$X$2,BS_CONTROLE[CHAVE],BS_CONTROLE[Quantidade_11],"-")</f>
        <v>-</v>
      </c>
    </row>
    <row r="356" spans="1:24" s="119" customFormat="1" hidden="1">
      <c r="A356" s="115" t="str">
        <f>IF(FN_MC!Y359="","*",FN_MC!Y359)</f>
        <v>*</v>
      </c>
      <c r="B356" s="115" t="str">
        <f>IF(FN_MC!X359="","*",FN_MC!X359)</f>
        <v>*</v>
      </c>
      <c r="C356" s="115" t="str">
        <f>IF(FN_MC!Z359="","*",FN_MC!Z359)</f>
        <v>*</v>
      </c>
      <c r="D356" s="116" t="str">
        <f>IF(FN_MC!S359="","*",FN_MC!S359)</f>
        <v>-</v>
      </c>
      <c r="E356" s="116" t="str">
        <f>IF(FN_MC!T359="","*",FN_MC!T359)</f>
        <v>-</v>
      </c>
      <c r="F356" s="116" t="str">
        <f>IF(FN_MC!B359="","*",FN_MC!B359)</f>
        <v>*</v>
      </c>
      <c r="G356" s="116" t="str">
        <f>IF(FN_MC!D359="","*",FN_MC!D359)</f>
        <v>*</v>
      </c>
      <c r="H356" s="116" t="str">
        <f>IF(FN_MC!F359="","*",FN_MC!F359)</f>
        <v>*</v>
      </c>
      <c r="I356" s="116" t="str">
        <f>IF(FN_MC!H359="","*",FN_MC!H359)</f>
        <v>*</v>
      </c>
      <c r="J356" s="116" t="str">
        <f>IF(FN_MC!I359="","*",FN_MC!I359)</f>
        <v>*</v>
      </c>
      <c r="K356" s="116" t="str">
        <f>IF(FN_MC!M359="","*",FN_MC!M359)</f>
        <v>-</v>
      </c>
      <c r="L356" s="116" t="str">
        <f>IF(FN_MC!N359="","*",FN_MC!N359)</f>
        <v>-</v>
      </c>
      <c r="M356" s="117" t="str">
        <f>IF(FN_MC!J359="","*",FN_MC!J359)</f>
        <v>*</v>
      </c>
      <c r="N356" s="338" t="str">
        <f>IF(FN_MC!K359="","*",FN_MC!K359)</f>
        <v>*</v>
      </c>
      <c r="O356" s="338" t="str">
        <f>IF(FN_MC!L359="","*",FN_MC!L359)</f>
        <v>*</v>
      </c>
      <c r="P356" s="117"/>
      <c r="Q356" s="134" t="str">
        <f>IF(FN_MC!O359="","*",FN_MC!O359)</f>
        <v>*</v>
      </c>
      <c r="R356" s="134" t="str">
        <f>IF(FN_MC!P359="","*",FN_MC!P359)</f>
        <v>*</v>
      </c>
      <c r="S356" s="116" t="str">
        <f>IF(FN_MC!Q359="","*",CONCATENATE(FN_MC!Q359," ",FN_MC!R359))</f>
        <v>*</v>
      </c>
      <c r="T356" s="116" t="str">
        <f>IF(FN_MC!V359="","*",FN_MC!V359)</f>
        <v>*</v>
      </c>
      <c r="U356" s="116" t="str">
        <f>IF(FN_MC!W359="","*",FN_MC!W359)</f>
        <v>*</v>
      </c>
      <c r="V356" s="118" t="str">
        <f ca="1">_xlfn.XLOOKUP(G356&amp;$V$2,BS_CONTROLE[CHAVE],BS_CONTROLE[Quantidade_11],"-")</f>
        <v>-</v>
      </c>
      <c r="W356" s="118" t="str">
        <f ca="1">_xlfn.XLOOKUP(G356&amp;$W$2,BS_CONTROLE[CHAVE],BS_CONTROLE[Quantidade_11],"-")</f>
        <v>-</v>
      </c>
      <c r="X356" s="118" t="str">
        <f ca="1">_xlfn.XLOOKUP(G356&amp;$X$2,BS_CONTROLE[CHAVE],BS_CONTROLE[Quantidade_11],"-")</f>
        <v>-</v>
      </c>
    </row>
    <row r="357" spans="1:24" s="119" customFormat="1" hidden="1">
      <c r="A357" s="115" t="str">
        <f>IF(FN_MC!Y360="","*",FN_MC!Y360)</f>
        <v>*</v>
      </c>
      <c r="B357" s="115" t="str">
        <f>IF(FN_MC!X360="","*",FN_MC!X360)</f>
        <v>*</v>
      </c>
      <c r="C357" s="115" t="str">
        <f>IF(FN_MC!Z360="","*",FN_MC!Z360)</f>
        <v>*</v>
      </c>
      <c r="D357" s="116" t="str">
        <f>IF(FN_MC!S360="","*",FN_MC!S360)</f>
        <v>-</v>
      </c>
      <c r="E357" s="116" t="str">
        <f>IF(FN_MC!T360="","*",FN_MC!T360)</f>
        <v>-</v>
      </c>
      <c r="F357" s="116" t="str">
        <f>IF(FN_MC!B360="","*",FN_MC!B360)</f>
        <v>*</v>
      </c>
      <c r="G357" s="116" t="str">
        <f>IF(FN_MC!D360="","*",FN_MC!D360)</f>
        <v>*</v>
      </c>
      <c r="H357" s="116" t="str">
        <f>IF(FN_MC!F360="","*",FN_MC!F360)</f>
        <v>*</v>
      </c>
      <c r="I357" s="116" t="str">
        <f>IF(FN_MC!H360="","*",FN_MC!H360)</f>
        <v>*</v>
      </c>
      <c r="J357" s="116" t="str">
        <f>IF(FN_MC!I360="","*",FN_MC!I360)</f>
        <v>*</v>
      </c>
      <c r="K357" s="116" t="str">
        <f>IF(FN_MC!M360="","*",FN_MC!M360)</f>
        <v>-</v>
      </c>
      <c r="L357" s="116" t="str">
        <f>IF(FN_MC!N360="","*",FN_MC!N360)</f>
        <v>-</v>
      </c>
      <c r="M357" s="117" t="str">
        <f>IF(FN_MC!J360="","*",FN_MC!J360)</f>
        <v>*</v>
      </c>
      <c r="N357" s="338" t="str">
        <f>IF(FN_MC!K360="","*",FN_MC!K360)</f>
        <v>*</v>
      </c>
      <c r="O357" s="338" t="str">
        <f>IF(FN_MC!L360="","*",FN_MC!L360)</f>
        <v>*</v>
      </c>
      <c r="P357" s="117"/>
      <c r="Q357" s="134" t="str">
        <f>IF(FN_MC!O360="","*",FN_MC!O360)</f>
        <v>*</v>
      </c>
      <c r="R357" s="134" t="str">
        <f>IF(FN_MC!P360="","*",FN_MC!P360)</f>
        <v>*</v>
      </c>
      <c r="S357" s="116" t="str">
        <f>IF(FN_MC!Q360="","*",CONCATENATE(FN_MC!Q360," ",FN_MC!R360))</f>
        <v>*</v>
      </c>
      <c r="T357" s="116" t="str">
        <f>IF(FN_MC!V360="","*",FN_MC!V360)</f>
        <v>*</v>
      </c>
      <c r="U357" s="116" t="str">
        <f>IF(FN_MC!W360="","*",FN_MC!W360)</f>
        <v>*</v>
      </c>
      <c r="V357" s="118" t="str">
        <f ca="1">_xlfn.XLOOKUP(G357&amp;$V$2,BS_CONTROLE[CHAVE],BS_CONTROLE[Quantidade_11],"-")</f>
        <v>-</v>
      </c>
      <c r="W357" s="118" t="str">
        <f ca="1">_xlfn.XLOOKUP(G357&amp;$W$2,BS_CONTROLE[CHAVE],BS_CONTROLE[Quantidade_11],"-")</f>
        <v>-</v>
      </c>
      <c r="X357" s="118" t="str">
        <f ca="1">_xlfn.XLOOKUP(G357&amp;$X$2,BS_CONTROLE[CHAVE],BS_CONTROLE[Quantidade_11],"-")</f>
        <v>-</v>
      </c>
    </row>
    <row r="358" spans="1:24" s="119" customFormat="1" hidden="1">
      <c r="A358" s="115" t="str">
        <f>IF(FN_MC!Y361="","*",FN_MC!Y361)</f>
        <v>*</v>
      </c>
      <c r="B358" s="115" t="str">
        <f>IF(FN_MC!X361="","*",FN_MC!X361)</f>
        <v>*</v>
      </c>
      <c r="C358" s="115" t="str">
        <f>IF(FN_MC!Z361="","*",FN_MC!Z361)</f>
        <v>*</v>
      </c>
      <c r="D358" s="116" t="str">
        <f>IF(FN_MC!S361="","*",FN_MC!S361)</f>
        <v>-</v>
      </c>
      <c r="E358" s="116" t="str">
        <f>IF(FN_MC!T361="","*",FN_MC!T361)</f>
        <v>-</v>
      </c>
      <c r="F358" s="116" t="str">
        <f>IF(FN_MC!B361="","*",FN_MC!B361)</f>
        <v>*</v>
      </c>
      <c r="G358" s="116" t="str">
        <f>IF(FN_MC!D361="","*",FN_MC!D361)</f>
        <v>*</v>
      </c>
      <c r="H358" s="116" t="str">
        <f>IF(FN_MC!F361="","*",FN_MC!F361)</f>
        <v>*</v>
      </c>
      <c r="I358" s="116" t="str">
        <f>IF(FN_MC!H361="","*",FN_MC!H361)</f>
        <v>*</v>
      </c>
      <c r="J358" s="116" t="str">
        <f>IF(FN_MC!I361="","*",FN_MC!I361)</f>
        <v>*</v>
      </c>
      <c r="K358" s="116" t="str">
        <f>IF(FN_MC!M361="","*",FN_MC!M361)</f>
        <v>-</v>
      </c>
      <c r="L358" s="116" t="str">
        <f>IF(FN_MC!N361="","*",FN_MC!N361)</f>
        <v>-</v>
      </c>
      <c r="M358" s="117" t="str">
        <f>IF(FN_MC!J361="","*",FN_MC!J361)</f>
        <v>*</v>
      </c>
      <c r="N358" s="338" t="str">
        <f>IF(FN_MC!K361="","*",FN_MC!K361)</f>
        <v>*</v>
      </c>
      <c r="O358" s="338" t="str">
        <f>IF(FN_MC!L361="","*",FN_MC!L361)</f>
        <v>*</v>
      </c>
      <c r="P358" s="117"/>
      <c r="Q358" s="134" t="str">
        <f>IF(FN_MC!O361="","*",FN_MC!O361)</f>
        <v>*</v>
      </c>
      <c r="R358" s="134" t="str">
        <f>IF(FN_MC!P361="","*",FN_MC!P361)</f>
        <v>*</v>
      </c>
      <c r="S358" s="116" t="str">
        <f>IF(FN_MC!Q361="","*",CONCATENATE(FN_MC!Q361," ",FN_MC!R361))</f>
        <v>*</v>
      </c>
      <c r="T358" s="116" t="str">
        <f>IF(FN_MC!V361="","*",FN_MC!V361)</f>
        <v>*</v>
      </c>
      <c r="U358" s="116" t="str">
        <f>IF(FN_MC!W361="","*",FN_MC!W361)</f>
        <v>*</v>
      </c>
      <c r="V358" s="118" t="str">
        <f ca="1">_xlfn.XLOOKUP(G358&amp;$V$2,BS_CONTROLE[CHAVE],BS_CONTROLE[Quantidade_11],"-")</f>
        <v>-</v>
      </c>
      <c r="W358" s="118" t="str">
        <f ca="1">_xlfn.XLOOKUP(G358&amp;$W$2,BS_CONTROLE[CHAVE],BS_CONTROLE[Quantidade_11],"-")</f>
        <v>-</v>
      </c>
      <c r="X358" s="118" t="str">
        <f ca="1">_xlfn.XLOOKUP(G358&amp;$X$2,BS_CONTROLE[CHAVE],BS_CONTROLE[Quantidade_11],"-")</f>
        <v>-</v>
      </c>
    </row>
    <row r="359" spans="1:24" s="119" customFormat="1" hidden="1">
      <c r="A359" s="115" t="str">
        <f>IF(FN_MC!Y362="","*",FN_MC!Y362)</f>
        <v>*</v>
      </c>
      <c r="B359" s="115" t="str">
        <f>IF(FN_MC!X362="","*",FN_MC!X362)</f>
        <v>*</v>
      </c>
      <c r="C359" s="115" t="str">
        <f>IF(FN_MC!Z362="","*",FN_MC!Z362)</f>
        <v>*</v>
      </c>
      <c r="D359" s="116" t="str">
        <f>IF(FN_MC!S362="","*",FN_MC!S362)</f>
        <v>-</v>
      </c>
      <c r="E359" s="116" t="str">
        <f>IF(FN_MC!T362="","*",FN_MC!T362)</f>
        <v>-</v>
      </c>
      <c r="F359" s="116" t="str">
        <f>IF(FN_MC!B362="","*",FN_MC!B362)</f>
        <v>*</v>
      </c>
      <c r="G359" s="116" t="str">
        <f>IF(FN_MC!D362="","*",FN_MC!D362)</f>
        <v>*</v>
      </c>
      <c r="H359" s="116" t="str">
        <f>IF(FN_MC!F362="","*",FN_MC!F362)</f>
        <v>*</v>
      </c>
      <c r="I359" s="116" t="str">
        <f>IF(FN_MC!H362="","*",FN_MC!H362)</f>
        <v>*</v>
      </c>
      <c r="J359" s="116" t="str">
        <f>IF(FN_MC!I362="","*",FN_MC!I362)</f>
        <v>*</v>
      </c>
      <c r="K359" s="116" t="str">
        <f>IF(FN_MC!M362="","*",FN_MC!M362)</f>
        <v>-</v>
      </c>
      <c r="L359" s="116" t="str">
        <f>IF(FN_MC!N362="","*",FN_MC!N362)</f>
        <v>-</v>
      </c>
      <c r="M359" s="117" t="str">
        <f>IF(FN_MC!J362="","*",FN_MC!J362)</f>
        <v>*</v>
      </c>
      <c r="N359" s="338" t="str">
        <f>IF(FN_MC!K362="","*",FN_MC!K362)</f>
        <v>*</v>
      </c>
      <c r="O359" s="338" t="str">
        <f>IF(FN_MC!L362="","*",FN_MC!L362)</f>
        <v>*</v>
      </c>
      <c r="P359" s="117"/>
      <c r="Q359" s="134" t="str">
        <f>IF(FN_MC!O362="","*",FN_MC!O362)</f>
        <v>*</v>
      </c>
      <c r="R359" s="134" t="str">
        <f>IF(FN_MC!P362="","*",FN_MC!P362)</f>
        <v>*</v>
      </c>
      <c r="S359" s="116" t="str">
        <f>IF(FN_MC!Q362="","*",CONCATENATE(FN_MC!Q362," ",FN_MC!R362))</f>
        <v>*</v>
      </c>
      <c r="T359" s="116" t="str">
        <f>IF(FN_MC!V362="","*",FN_MC!V362)</f>
        <v>*</v>
      </c>
      <c r="U359" s="116" t="str">
        <f>IF(FN_MC!W362="","*",FN_MC!W362)</f>
        <v>*</v>
      </c>
      <c r="V359" s="118" t="str">
        <f ca="1">_xlfn.XLOOKUP(G359&amp;$V$2,BS_CONTROLE[CHAVE],BS_CONTROLE[Quantidade_11],"-")</f>
        <v>-</v>
      </c>
      <c r="W359" s="118" t="str">
        <f ca="1">_xlfn.XLOOKUP(G359&amp;$W$2,BS_CONTROLE[CHAVE],BS_CONTROLE[Quantidade_11],"-")</f>
        <v>-</v>
      </c>
      <c r="X359" s="118" t="str">
        <f ca="1">_xlfn.XLOOKUP(G359&amp;$X$2,BS_CONTROLE[CHAVE],BS_CONTROLE[Quantidade_11],"-")</f>
        <v>-</v>
      </c>
    </row>
    <row r="360" spans="1:24" s="119" customFormat="1" hidden="1">
      <c r="A360" s="115" t="str">
        <f>IF(FN_MC!Y363="","*",FN_MC!Y363)</f>
        <v>*</v>
      </c>
      <c r="B360" s="115" t="str">
        <f>IF(FN_MC!X363="","*",FN_MC!X363)</f>
        <v>*</v>
      </c>
      <c r="C360" s="115" t="str">
        <f>IF(FN_MC!Z363="","*",FN_MC!Z363)</f>
        <v>*</v>
      </c>
      <c r="D360" s="116" t="str">
        <f>IF(FN_MC!S363="","*",FN_MC!S363)</f>
        <v>-</v>
      </c>
      <c r="E360" s="116" t="str">
        <f>IF(FN_MC!T363="","*",FN_MC!T363)</f>
        <v>-</v>
      </c>
      <c r="F360" s="116" t="str">
        <f>IF(FN_MC!B363="","*",FN_MC!B363)</f>
        <v>*</v>
      </c>
      <c r="G360" s="116" t="str">
        <f>IF(FN_MC!D363="","*",FN_MC!D363)</f>
        <v>*</v>
      </c>
      <c r="H360" s="116" t="str">
        <f>IF(FN_MC!F363="","*",FN_MC!F363)</f>
        <v>*</v>
      </c>
      <c r="I360" s="116" t="str">
        <f>IF(FN_MC!H363="","*",FN_MC!H363)</f>
        <v>*</v>
      </c>
      <c r="J360" s="116" t="str">
        <f>IF(FN_MC!I363="","*",FN_MC!I363)</f>
        <v>*</v>
      </c>
      <c r="K360" s="116" t="str">
        <f>IF(FN_MC!M363="","*",FN_MC!M363)</f>
        <v>-</v>
      </c>
      <c r="L360" s="116" t="str">
        <f>IF(FN_MC!N363="","*",FN_MC!N363)</f>
        <v>-</v>
      </c>
      <c r="M360" s="117" t="str">
        <f>IF(FN_MC!J363="","*",FN_MC!J363)</f>
        <v>*</v>
      </c>
      <c r="N360" s="338" t="str">
        <f>IF(FN_MC!K363="","*",FN_MC!K363)</f>
        <v>*</v>
      </c>
      <c r="O360" s="338" t="str">
        <f>IF(FN_MC!L363="","*",FN_MC!L363)</f>
        <v>*</v>
      </c>
      <c r="P360" s="117"/>
      <c r="Q360" s="134" t="str">
        <f>IF(FN_MC!O363="","*",FN_MC!O363)</f>
        <v>*</v>
      </c>
      <c r="R360" s="134" t="str">
        <f>IF(FN_MC!P363="","*",FN_MC!P363)</f>
        <v>*</v>
      </c>
      <c r="S360" s="116" t="str">
        <f>IF(FN_MC!Q363="","*",CONCATENATE(FN_MC!Q363," ",FN_MC!R363))</f>
        <v>*</v>
      </c>
      <c r="T360" s="116" t="str">
        <f>IF(FN_MC!V363="","*",FN_MC!V363)</f>
        <v>*</v>
      </c>
      <c r="U360" s="116" t="str">
        <f>IF(FN_MC!W363="","*",FN_MC!W363)</f>
        <v>*</v>
      </c>
      <c r="V360" s="118" t="str">
        <f ca="1">_xlfn.XLOOKUP(G360&amp;$V$2,BS_CONTROLE[CHAVE],BS_CONTROLE[Quantidade_11],"-")</f>
        <v>-</v>
      </c>
      <c r="W360" s="118" t="str">
        <f ca="1">_xlfn.XLOOKUP(G360&amp;$W$2,BS_CONTROLE[CHAVE],BS_CONTROLE[Quantidade_11],"-")</f>
        <v>-</v>
      </c>
      <c r="X360" s="118" t="str">
        <f ca="1">_xlfn.XLOOKUP(G360&amp;$X$2,BS_CONTROLE[CHAVE],BS_CONTROLE[Quantidade_11],"-")</f>
        <v>-</v>
      </c>
    </row>
    <row r="361" spans="1:24" s="119" customFormat="1" hidden="1">
      <c r="A361" s="115" t="str">
        <f>IF(FN_MC!Y364="","*",FN_MC!Y364)</f>
        <v>*</v>
      </c>
      <c r="B361" s="115" t="str">
        <f>IF(FN_MC!X364="","*",FN_MC!X364)</f>
        <v>*</v>
      </c>
      <c r="C361" s="115" t="str">
        <f>IF(FN_MC!Z364="","*",FN_MC!Z364)</f>
        <v>*</v>
      </c>
      <c r="D361" s="116" t="str">
        <f>IF(FN_MC!S364="","*",FN_MC!S364)</f>
        <v>-</v>
      </c>
      <c r="E361" s="116" t="str">
        <f>IF(FN_MC!T364="","*",FN_MC!T364)</f>
        <v>-</v>
      </c>
      <c r="F361" s="116" t="str">
        <f>IF(FN_MC!B364="","*",FN_MC!B364)</f>
        <v>*</v>
      </c>
      <c r="G361" s="116" t="str">
        <f>IF(FN_MC!D364="","*",FN_MC!D364)</f>
        <v>*</v>
      </c>
      <c r="H361" s="116" t="str">
        <f>IF(FN_MC!F364="","*",FN_MC!F364)</f>
        <v>*</v>
      </c>
      <c r="I361" s="116" t="str">
        <f>IF(FN_MC!H364="","*",FN_MC!H364)</f>
        <v>*</v>
      </c>
      <c r="J361" s="116" t="str">
        <f>IF(FN_MC!I364="","*",FN_MC!I364)</f>
        <v>*</v>
      </c>
      <c r="K361" s="116" t="str">
        <f>IF(FN_MC!M364="","*",FN_MC!M364)</f>
        <v>-</v>
      </c>
      <c r="L361" s="116" t="str">
        <f>IF(FN_MC!N364="","*",FN_MC!N364)</f>
        <v>-</v>
      </c>
      <c r="M361" s="117" t="str">
        <f>IF(FN_MC!J364="","*",FN_MC!J364)</f>
        <v>*</v>
      </c>
      <c r="N361" s="338" t="str">
        <f>IF(FN_MC!K364="","*",FN_MC!K364)</f>
        <v>*</v>
      </c>
      <c r="O361" s="338" t="str">
        <f>IF(FN_MC!L364="","*",FN_MC!L364)</f>
        <v>*</v>
      </c>
      <c r="P361" s="117"/>
      <c r="Q361" s="134" t="str">
        <f>IF(FN_MC!O364="","*",FN_MC!O364)</f>
        <v>*</v>
      </c>
      <c r="R361" s="134" t="str">
        <f>IF(FN_MC!P364="","*",FN_MC!P364)</f>
        <v>*</v>
      </c>
      <c r="S361" s="116" t="str">
        <f>IF(FN_MC!Q364="","*",CONCATENATE(FN_MC!Q364," ",FN_MC!R364))</f>
        <v>*</v>
      </c>
      <c r="T361" s="116" t="str">
        <f>IF(FN_MC!V364="","*",FN_MC!V364)</f>
        <v>*</v>
      </c>
      <c r="U361" s="116" t="str">
        <f>IF(FN_MC!W364="","*",FN_MC!W364)</f>
        <v>*</v>
      </c>
      <c r="V361" s="118" t="str">
        <f ca="1">_xlfn.XLOOKUP(G361&amp;$V$2,BS_CONTROLE[CHAVE],BS_CONTROLE[Quantidade_11],"-")</f>
        <v>-</v>
      </c>
      <c r="W361" s="118" t="str">
        <f ca="1">_xlfn.XLOOKUP(G361&amp;$W$2,BS_CONTROLE[CHAVE],BS_CONTROLE[Quantidade_11],"-")</f>
        <v>-</v>
      </c>
      <c r="X361" s="118" t="str">
        <f ca="1">_xlfn.XLOOKUP(G361&amp;$X$2,BS_CONTROLE[CHAVE],BS_CONTROLE[Quantidade_11],"-")</f>
        <v>-</v>
      </c>
    </row>
    <row r="362" spans="1:24" s="119" customFormat="1" hidden="1">
      <c r="A362" s="115" t="str">
        <f>IF(FN_MC!Y365="","*",FN_MC!Y365)</f>
        <v>*</v>
      </c>
      <c r="B362" s="115" t="str">
        <f>IF(FN_MC!X365="","*",FN_MC!X365)</f>
        <v>*</v>
      </c>
      <c r="C362" s="115" t="str">
        <f>IF(FN_MC!Z365="","*",FN_MC!Z365)</f>
        <v>*</v>
      </c>
      <c r="D362" s="116" t="str">
        <f>IF(FN_MC!S365="","*",FN_MC!S365)</f>
        <v>-</v>
      </c>
      <c r="E362" s="116" t="str">
        <f>IF(FN_MC!T365="","*",FN_MC!T365)</f>
        <v>-</v>
      </c>
      <c r="F362" s="116" t="str">
        <f>IF(FN_MC!B365="","*",FN_MC!B365)</f>
        <v>*</v>
      </c>
      <c r="G362" s="116" t="str">
        <f>IF(FN_MC!D365="","*",FN_MC!D365)</f>
        <v>*</v>
      </c>
      <c r="H362" s="116" t="str">
        <f>IF(FN_MC!F365="","*",FN_MC!F365)</f>
        <v>*</v>
      </c>
      <c r="I362" s="116" t="str">
        <f>IF(FN_MC!H365="","*",FN_MC!H365)</f>
        <v>*</v>
      </c>
      <c r="J362" s="116" t="str">
        <f>IF(FN_MC!I365="","*",FN_MC!I365)</f>
        <v>*</v>
      </c>
      <c r="K362" s="116" t="str">
        <f>IF(FN_MC!M365="","*",FN_MC!M365)</f>
        <v>-</v>
      </c>
      <c r="L362" s="116" t="str">
        <f>IF(FN_MC!N365="","*",FN_MC!N365)</f>
        <v>-</v>
      </c>
      <c r="M362" s="117" t="str">
        <f>IF(FN_MC!J365="","*",FN_MC!J365)</f>
        <v>*</v>
      </c>
      <c r="N362" s="338" t="str">
        <f>IF(FN_MC!K365="","*",FN_MC!K365)</f>
        <v>*</v>
      </c>
      <c r="O362" s="338" t="str">
        <f>IF(FN_MC!L365="","*",FN_MC!L365)</f>
        <v>*</v>
      </c>
      <c r="P362" s="117"/>
      <c r="Q362" s="134" t="str">
        <f>IF(FN_MC!O365="","*",FN_MC!O365)</f>
        <v>*</v>
      </c>
      <c r="R362" s="134" t="str">
        <f>IF(FN_MC!P365="","*",FN_MC!P365)</f>
        <v>*</v>
      </c>
      <c r="S362" s="116" t="str">
        <f>IF(FN_MC!Q365="","*",CONCATENATE(FN_MC!Q365," ",FN_MC!R365))</f>
        <v>*</v>
      </c>
      <c r="T362" s="116" t="str">
        <f>IF(FN_MC!V365="","*",FN_MC!V365)</f>
        <v>*</v>
      </c>
      <c r="U362" s="116" t="str">
        <f>IF(FN_MC!W365="","*",FN_MC!W365)</f>
        <v>*</v>
      </c>
      <c r="V362" s="118" t="str">
        <f ca="1">_xlfn.XLOOKUP(G362&amp;$V$2,BS_CONTROLE[CHAVE],BS_CONTROLE[Quantidade_11],"-")</f>
        <v>-</v>
      </c>
      <c r="W362" s="118" t="str">
        <f ca="1">_xlfn.XLOOKUP(G362&amp;$W$2,BS_CONTROLE[CHAVE],BS_CONTROLE[Quantidade_11],"-")</f>
        <v>-</v>
      </c>
      <c r="X362" s="118" t="str">
        <f ca="1">_xlfn.XLOOKUP(G362&amp;$X$2,BS_CONTROLE[CHAVE],BS_CONTROLE[Quantidade_11],"-")</f>
        <v>-</v>
      </c>
    </row>
    <row r="363" spans="1:24" s="119" customFormat="1" hidden="1">
      <c r="A363" s="115" t="str">
        <f>IF(FN_MC!Y366="","*",FN_MC!Y366)</f>
        <v>*</v>
      </c>
      <c r="B363" s="115" t="str">
        <f>IF(FN_MC!X366="","*",FN_MC!X366)</f>
        <v>*</v>
      </c>
      <c r="C363" s="115" t="str">
        <f>IF(FN_MC!Z366="","*",FN_MC!Z366)</f>
        <v>*</v>
      </c>
      <c r="D363" s="116" t="str">
        <f>IF(FN_MC!S366="","*",FN_MC!S366)</f>
        <v>-</v>
      </c>
      <c r="E363" s="116" t="str">
        <f>IF(FN_MC!T366="","*",FN_MC!T366)</f>
        <v>-</v>
      </c>
      <c r="F363" s="116" t="str">
        <f>IF(FN_MC!B366="","*",FN_MC!B366)</f>
        <v>*</v>
      </c>
      <c r="G363" s="116" t="str">
        <f>IF(FN_MC!D366="","*",FN_MC!D366)</f>
        <v>*</v>
      </c>
      <c r="H363" s="116" t="str">
        <f>IF(FN_MC!F366="","*",FN_MC!F366)</f>
        <v>*</v>
      </c>
      <c r="I363" s="116" t="str">
        <f>IF(FN_MC!H366="","*",FN_MC!H366)</f>
        <v>*</v>
      </c>
      <c r="J363" s="116" t="str">
        <f>IF(FN_MC!I366="","*",FN_MC!I366)</f>
        <v>*</v>
      </c>
      <c r="K363" s="116" t="str">
        <f>IF(FN_MC!M366="","*",FN_MC!M366)</f>
        <v>-</v>
      </c>
      <c r="L363" s="116" t="str">
        <f>IF(FN_MC!N366="","*",FN_MC!N366)</f>
        <v>-</v>
      </c>
      <c r="M363" s="117" t="str">
        <f>IF(FN_MC!J366="","*",FN_MC!J366)</f>
        <v>*</v>
      </c>
      <c r="N363" s="338" t="str">
        <f>IF(FN_MC!K366="","*",FN_MC!K366)</f>
        <v>*</v>
      </c>
      <c r="O363" s="338" t="str">
        <f>IF(FN_MC!L366="","*",FN_MC!L366)</f>
        <v>*</v>
      </c>
      <c r="P363" s="117"/>
      <c r="Q363" s="134" t="str">
        <f>IF(FN_MC!O366="","*",FN_MC!O366)</f>
        <v>*</v>
      </c>
      <c r="R363" s="134" t="str">
        <f>IF(FN_MC!P366="","*",FN_MC!P366)</f>
        <v>*</v>
      </c>
      <c r="S363" s="116" t="str">
        <f>IF(FN_MC!Q366="","*",CONCATENATE(FN_MC!Q366," ",FN_MC!R366))</f>
        <v>*</v>
      </c>
      <c r="T363" s="116" t="str">
        <f>IF(FN_MC!V366="","*",FN_MC!V366)</f>
        <v>*</v>
      </c>
      <c r="U363" s="116" t="str">
        <f>IF(FN_MC!W366="","*",FN_MC!W366)</f>
        <v>*</v>
      </c>
      <c r="V363" s="118" t="str">
        <f ca="1">_xlfn.XLOOKUP(G363&amp;$V$2,BS_CONTROLE[CHAVE],BS_CONTROLE[Quantidade_11],"-")</f>
        <v>-</v>
      </c>
      <c r="W363" s="118" t="str">
        <f ca="1">_xlfn.XLOOKUP(G363&amp;$W$2,BS_CONTROLE[CHAVE],BS_CONTROLE[Quantidade_11],"-")</f>
        <v>-</v>
      </c>
      <c r="X363" s="118" t="str">
        <f ca="1">_xlfn.XLOOKUP(G363&amp;$X$2,BS_CONTROLE[CHAVE],BS_CONTROLE[Quantidade_11],"-")</f>
        <v>-</v>
      </c>
    </row>
    <row r="364" spans="1:24" s="119" customFormat="1" hidden="1">
      <c r="A364" s="115" t="str">
        <f>IF(FN_MC!Y367="","*",FN_MC!Y367)</f>
        <v>*</v>
      </c>
      <c r="B364" s="115" t="str">
        <f>IF(FN_MC!X367="","*",FN_MC!X367)</f>
        <v>*</v>
      </c>
      <c r="C364" s="115" t="str">
        <f>IF(FN_MC!Z367="","*",FN_MC!Z367)</f>
        <v>*</v>
      </c>
      <c r="D364" s="116" t="str">
        <f>IF(FN_MC!S367="","*",FN_MC!S367)</f>
        <v>-</v>
      </c>
      <c r="E364" s="116" t="str">
        <f>IF(FN_MC!T367="","*",FN_MC!T367)</f>
        <v>-</v>
      </c>
      <c r="F364" s="116" t="str">
        <f>IF(FN_MC!B367="","*",FN_MC!B367)</f>
        <v>*</v>
      </c>
      <c r="G364" s="116" t="str">
        <f>IF(FN_MC!D367="","*",FN_MC!D367)</f>
        <v>*</v>
      </c>
      <c r="H364" s="116" t="str">
        <f>IF(FN_MC!F367="","*",FN_MC!F367)</f>
        <v>*</v>
      </c>
      <c r="I364" s="116" t="str">
        <f>IF(FN_MC!H367="","*",FN_MC!H367)</f>
        <v>*</v>
      </c>
      <c r="J364" s="116" t="str">
        <f>IF(FN_MC!I367="","*",FN_MC!I367)</f>
        <v>*</v>
      </c>
      <c r="K364" s="116" t="str">
        <f>IF(FN_MC!M367="","*",FN_MC!M367)</f>
        <v>-</v>
      </c>
      <c r="L364" s="116" t="str">
        <f>IF(FN_MC!N367="","*",FN_MC!N367)</f>
        <v>-</v>
      </c>
      <c r="M364" s="117" t="str">
        <f>IF(FN_MC!J367="","*",FN_MC!J367)</f>
        <v>*</v>
      </c>
      <c r="N364" s="338" t="str">
        <f>IF(FN_MC!K367="","*",FN_MC!K367)</f>
        <v>*</v>
      </c>
      <c r="O364" s="338" t="str">
        <f>IF(FN_MC!L367="","*",FN_MC!L367)</f>
        <v>*</v>
      </c>
      <c r="P364" s="117"/>
      <c r="Q364" s="134" t="str">
        <f>IF(FN_MC!O367="","*",FN_MC!O367)</f>
        <v>*</v>
      </c>
      <c r="R364" s="134" t="str">
        <f>IF(FN_MC!P367="","*",FN_MC!P367)</f>
        <v>*</v>
      </c>
      <c r="S364" s="116" t="str">
        <f>IF(FN_MC!Q367="","*",CONCATENATE(FN_MC!Q367," ",FN_MC!R367))</f>
        <v>*</v>
      </c>
      <c r="T364" s="116" t="str">
        <f>IF(FN_MC!V367="","*",FN_MC!V367)</f>
        <v>*</v>
      </c>
      <c r="U364" s="116" t="str">
        <f>IF(FN_MC!W367="","*",FN_MC!W367)</f>
        <v>*</v>
      </c>
      <c r="V364" s="118" t="str">
        <f ca="1">_xlfn.XLOOKUP(G364&amp;$V$2,BS_CONTROLE[CHAVE],BS_CONTROLE[Quantidade_11],"-")</f>
        <v>-</v>
      </c>
      <c r="W364" s="118" t="str">
        <f ca="1">_xlfn.XLOOKUP(G364&amp;$W$2,BS_CONTROLE[CHAVE],BS_CONTROLE[Quantidade_11],"-")</f>
        <v>-</v>
      </c>
      <c r="X364" s="118" t="str">
        <f ca="1">_xlfn.XLOOKUP(G364&amp;$X$2,BS_CONTROLE[CHAVE],BS_CONTROLE[Quantidade_11],"-")</f>
        <v>-</v>
      </c>
    </row>
    <row r="365" spans="1:24" s="119" customFormat="1" hidden="1">
      <c r="A365" s="115" t="str">
        <f>IF(FN_MC!Y368="","*",FN_MC!Y368)</f>
        <v>*</v>
      </c>
      <c r="B365" s="115" t="str">
        <f>IF(FN_MC!X368="","*",FN_MC!X368)</f>
        <v>*</v>
      </c>
      <c r="C365" s="115" t="str">
        <f>IF(FN_MC!Z368="","*",FN_MC!Z368)</f>
        <v>*</v>
      </c>
      <c r="D365" s="116" t="str">
        <f>IF(FN_MC!S368="","*",FN_MC!S368)</f>
        <v>-</v>
      </c>
      <c r="E365" s="116" t="str">
        <f>IF(FN_MC!T368="","*",FN_MC!T368)</f>
        <v>-</v>
      </c>
      <c r="F365" s="116" t="str">
        <f>IF(FN_MC!B368="","*",FN_MC!B368)</f>
        <v>*</v>
      </c>
      <c r="G365" s="116" t="str">
        <f>IF(FN_MC!D368="","*",FN_MC!D368)</f>
        <v>*</v>
      </c>
      <c r="H365" s="116" t="str">
        <f>IF(FN_MC!F368="","*",FN_MC!F368)</f>
        <v>*</v>
      </c>
      <c r="I365" s="116" t="str">
        <f>IF(FN_MC!H368="","*",FN_MC!H368)</f>
        <v>*</v>
      </c>
      <c r="J365" s="116" t="str">
        <f>IF(FN_MC!I368="","*",FN_MC!I368)</f>
        <v>*</v>
      </c>
      <c r="K365" s="116" t="str">
        <f>IF(FN_MC!M368="","*",FN_MC!M368)</f>
        <v>-</v>
      </c>
      <c r="L365" s="116" t="str">
        <f>IF(FN_MC!N368="","*",FN_MC!N368)</f>
        <v>-</v>
      </c>
      <c r="M365" s="117" t="str">
        <f>IF(FN_MC!J368="","*",FN_MC!J368)</f>
        <v>*</v>
      </c>
      <c r="N365" s="338" t="str">
        <f>IF(FN_MC!K368="","*",FN_MC!K368)</f>
        <v>*</v>
      </c>
      <c r="O365" s="338" t="str">
        <f>IF(FN_MC!L368="","*",FN_MC!L368)</f>
        <v>*</v>
      </c>
      <c r="P365" s="117"/>
      <c r="Q365" s="134" t="str">
        <f>IF(FN_MC!O368="","*",FN_MC!O368)</f>
        <v>*</v>
      </c>
      <c r="R365" s="134" t="str">
        <f>IF(FN_MC!P368="","*",FN_MC!P368)</f>
        <v>*</v>
      </c>
      <c r="S365" s="116" t="str">
        <f>IF(FN_MC!Q368="","*",CONCATENATE(FN_MC!Q368," ",FN_MC!R368))</f>
        <v>*</v>
      </c>
      <c r="T365" s="116" t="str">
        <f>IF(FN_MC!V368="","*",FN_MC!V368)</f>
        <v>*</v>
      </c>
      <c r="U365" s="116" t="str">
        <f>IF(FN_MC!W368="","*",FN_MC!W368)</f>
        <v>*</v>
      </c>
      <c r="V365" s="118" t="str">
        <f ca="1">_xlfn.XLOOKUP(G365&amp;$V$2,BS_CONTROLE[CHAVE],BS_CONTROLE[Quantidade_11],"-")</f>
        <v>-</v>
      </c>
      <c r="W365" s="118" t="str">
        <f ca="1">_xlfn.XLOOKUP(G365&amp;$W$2,BS_CONTROLE[CHAVE],BS_CONTROLE[Quantidade_11],"-")</f>
        <v>-</v>
      </c>
      <c r="X365" s="118" t="str">
        <f ca="1">_xlfn.XLOOKUP(G365&amp;$X$2,BS_CONTROLE[CHAVE],BS_CONTROLE[Quantidade_11],"-")</f>
        <v>-</v>
      </c>
    </row>
    <row r="366" spans="1:24" s="119" customFormat="1" hidden="1">
      <c r="A366" s="115" t="str">
        <f>IF(FN_MC!Y369="","*",FN_MC!Y369)</f>
        <v>*</v>
      </c>
      <c r="B366" s="115" t="str">
        <f>IF(FN_MC!X369="","*",FN_MC!X369)</f>
        <v>*</v>
      </c>
      <c r="C366" s="115" t="str">
        <f>IF(FN_MC!Z369="","*",FN_MC!Z369)</f>
        <v>*</v>
      </c>
      <c r="D366" s="116" t="str">
        <f>IF(FN_MC!S369="","*",FN_MC!S369)</f>
        <v>-</v>
      </c>
      <c r="E366" s="116" t="str">
        <f>IF(FN_MC!T369="","*",FN_MC!T369)</f>
        <v>-</v>
      </c>
      <c r="F366" s="116" t="str">
        <f>IF(FN_MC!B369="","*",FN_MC!B369)</f>
        <v>*</v>
      </c>
      <c r="G366" s="116" t="str">
        <f>IF(FN_MC!D369="","*",FN_MC!D369)</f>
        <v>*</v>
      </c>
      <c r="H366" s="116" t="str">
        <f>IF(FN_MC!F369="","*",FN_MC!F369)</f>
        <v>*</v>
      </c>
      <c r="I366" s="116" t="str">
        <f>IF(FN_MC!H369="","*",FN_MC!H369)</f>
        <v>*</v>
      </c>
      <c r="J366" s="116" t="str">
        <f>IF(FN_MC!I369="","*",FN_MC!I369)</f>
        <v>*</v>
      </c>
      <c r="K366" s="116" t="str">
        <f>IF(FN_MC!M369="","*",FN_MC!M369)</f>
        <v>-</v>
      </c>
      <c r="L366" s="116" t="str">
        <f>IF(FN_MC!N369="","*",FN_MC!N369)</f>
        <v>-</v>
      </c>
      <c r="M366" s="117" t="str">
        <f>IF(FN_MC!J369="","*",FN_MC!J369)</f>
        <v>*</v>
      </c>
      <c r="N366" s="338" t="str">
        <f>IF(FN_MC!K369="","*",FN_MC!K369)</f>
        <v>*</v>
      </c>
      <c r="O366" s="338" t="str">
        <f>IF(FN_MC!L369="","*",FN_MC!L369)</f>
        <v>*</v>
      </c>
      <c r="P366" s="117"/>
      <c r="Q366" s="134" t="str">
        <f>IF(FN_MC!O369="","*",FN_MC!O369)</f>
        <v>*</v>
      </c>
      <c r="R366" s="134" t="str">
        <f>IF(FN_MC!P369="","*",FN_MC!P369)</f>
        <v>*</v>
      </c>
      <c r="S366" s="116" t="str">
        <f>IF(FN_MC!Q369="","*",CONCATENATE(FN_MC!Q369," ",FN_MC!R369))</f>
        <v>*</v>
      </c>
      <c r="T366" s="116" t="str">
        <f>IF(FN_MC!V369="","*",FN_MC!V369)</f>
        <v>*</v>
      </c>
      <c r="U366" s="116" t="str">
        <f>IF(FN_MC!W369="","*",FN_MC!W369)</f>
        <v>*</v>
      </c>
      <c r="V366" s="118" t="str">
        <f ca="1">_xlfn.XLOOKUP(G366&amp;$V$2,BS_CONTROLE[CHAVE],BS_CONTROLE[Quantidade_11],"-")</f>
        <v>-</v>
      </c>
      <c r="W366" s="118" t="str">
        <f ca="1">_xlfn.XLOOKUP(G366&amp;$W$2,BS_CONTROLE[CHAVE],BS_CONTROLE[Quantidade_11],"-")</f>
        <v>-</v>
      </c>
      <c r="X366" s="118" t="str">
        <f ca="1">_xlfn.XLOOKUP(G366&amp;$X$2,BS_CONTROLE[CHAVE],BS_CONTROLE[Quantidade_11],"-")</f>
        <v>-</v>
      </c>
    </row>
    <row r="367" spans="1:24" s="119" customFormat="1" hidden="1">
      <c r="A367" s="115" t="str">
        <f>IF(FN_MC!Y370="","*",FN_MC!Y370)</f>
        <v>*</v>
      </c>
      <c r="B367" s="115" t="str">
        <f>IF(FN_MC!X370="","*",FN_MC!X370)</f>
        <v>*</v>
      </c>
      <c r="C367" s="115" t="str">
        <f>IF(FN_MC!Z370="","*",FN_MC!Z370)</f>
        <v>*</v>
      </c>
      <c r="D367" s="116" t="str">
        <f>IF(FN_MC!S370="","*",FN_MC!S370)</f>
        <v>-</v>
      </c>
      <c r="E367" s="116" t="str">
        <f>IF(FN_MC!T370="","*",FN_MC!T370)</f>
        <v>-</v>
      </c>
      <c r="F367" s="116" t="str">
        <f>IF(FN_MC!B370="","*",FN_MC!B370)</f>
        <v>*</v>
      </c>
      <c r="G367" s="116" t="str">
        <f>IF(FN_MC!D370="","*",FN_MC!D370)</f>
        <v>*</v>
      </c>
      <c r="H367" s="116" t="str">
        <f>IF(FN_MC!F370="","*",FN_MC!F370)</f>
        <v>*</v>
      </c>
      <c r="I367" s="116" t="str">
        <f>IF(FN_MC!H370="","*",FN_MC!H370)</f>
        <v>*</v>
      </c>
      <c r="J367" s="116" t="str">
        <f>IF(FN_MC!I370="","*",FN_MC!I370)</f>
        <v>*</v>
      </c>
      <c r="K367" s="116" t="str">
        <f>IF(FN_MC!M370="","*",FN_MC!M370)</f>
        <v>-</v>
      </c>
      <c r="L367" s="116" t="str">
        <f>IF(FN_MC!N370="","*",FN_MC!N370)</f>
        <v>-</v>
      </c>
      <c r="M367" s="117" t="str">
        <f>IF(FN_MC!J370="","*",FN_MC!J370)</f>
        <v>*</v>
      </c>
      <c r="N367" s="338" t="str">
        <f>IF(FN_MC!K370="","*",FN_MC!K370)</f>
        <v>*</v>
      </c>
      <c r="O367" s="338" t="str">
        <f>IF(FN_MC!L370="","*",FN_MC!L370)</f>
        <v>*</v>
      </c>
      <c r="P367" s="117"/>
      <c r="Q367" s="134" t="str">
        <f>IF(FN_MC!O370="","*",FN_MC!O370)</f>
        <v>*</v>
      </c>
      <c r="R367" s="134" t="str">
        <f>IF(FN_MC!P370="","*",FN_MC!P370)</f>
        <v>*</v>
      </c>
      <c r="S367" s="116" t="str">
        <f>IF(FN_MC!Q370="","*",CONCATENATE(FN_MC!Q370," ",FN_MC!R370))</f>
        <v>*</v>
      </c>
      <c r="T367" s="116" t="str">
        <f>IF(FN_MC!V370="","*",FN_MC!V370)</f>
        <v>*</v>
      </c>
      <c r="U367" s="116" t="str">
        <f>IF(FN_MC!W370="","*",FN_MC!W370)</f>
        <v>*</v>
      </c>
      <c r="V367" s="118" t="str">
        <f ca="1">_xlfn.XLOOKUP(G367&amp;$V$2,BS_CONTROLE[CHAVE],BS_CONTROLE[Quantidade_11],"-")</f>
        <v>-</v>
      </c>
      <c r="W367" s="118" t="str">
        <f ca="1">_xlfn.XLOOKUP(G367&amp;$W$2,BS_CONTROLE[CHAVE],BS_CONTROLE[Quantidade_11],"-")</f>
        <v>-</v>
      </c>
      <c r="X367" s="118" t="str">
        <f ca="1">_xlfn.XLOOKUP(G367&amp;$X$2,BS_CONTROLE[CHAVE],BS_CONTROLE[Quantidade_11],"-")</f>
        <v>-</v>
      </c>
    </row>
    <row r="368" spans="1:24" s="119" customFormat="1" hidden="1">
      <c r="A368" s="115" t="str">
        <f>IF(FN_MC!Y371="","*",FN_MC!Y371)</f>
        <v>*</v>
      </c>
      <c r="B368" s="115" t="str">
        <f>IF(FN_MC!X371="","*",FN_MC!X371)</f>
        <v>*</v>
      </c>
      <c r="C368" s="115" t="str">
        <f>IF(FN_MC!Z371="","*",FN_MC!Z371)</f>
        <v>*</v>
      </c>
      <c r="D368" s="116" t="str">
        <f>IF(FN_MC!S371="","*",FN_MC!S371)</f>
        <v>-</v>
      </c>
      <c r="E368" s="116" t="str">
        <f>IF(FN_MC!T371="","*",FN_MC!T371)</f>
        <v>-</v>
      </c>
      <c r="F368" s="116" t="str">
        <f>IF(FN_MC!B371="","*",FN_MC!B371)</f>
        <v>*</v>
      </c>
      <c r="G368" s="116" t="str">
        <f>IF(FN_MC!D371="","*",FN_MC!D371)</f>
        <v>*</v>
      </c>
      <c r="H368" s="116" t="str">
        <f>IF(FN_MC!F371="","*",FN_MC!F371)</f>
        <v>*</v>
      </c>
      <c r="I368" s="116" t="str">
        <f>IF(FN_MC!H371="","*",FN_MC!H371)</f>
        <v>*</v>
      </c>
      <c r="J368" s="116" t="str">
        <f>IF(FN_MC!I371="","*",FN_MC!I371)</f>
        <v>*</v>
      </c>
      <c r="K368" s="116" t="str">
        <f>IF(FN_MC!M371="","*",FN_MC!M371)</f>
        <v>-</v>
      </c>
      <c r="L368" s="116" t="str">
        <f>IF(FN_MC!N371="","*",FN_MC!N371)</f>
        <v>-</v>
      </c>
      <c r="M368" s="117" t="str">
        <f>IF(FN_MC!J371="","*",FN_MC!J371)</f>
        <v>*</v>
      </c>
      <c r="N368" s="338" t="str">
        <f>IF(FN_MC!K371="","*",FN_MC!K371)</f>
        <v>*</v>
      </c>
      <c r="O368" s="338" t="str">
        <f>IF(FN_MC!L371="","*",FN_MC!L371)</f>
        <v>*</v>
      </c>
      <c r="P368" s="117"/>
      <c r="Q368" s="134" t="str">
        <f>IF(FN_MC!O371="","*",FN_MC!O371)</f>
        <v>*</v>
      </c>
      <c r="R368" s="134" t="str">
        <f>IF(FN_MC!P371="","*",FN_MC!P371)</f>
        <v>*</v>
      </c>
      <c r="S368" s="116" t="str">
        <f>IF(FN_MC!Q371="","*",CONCATENATE(FN_MC!Q371," ",FN_MC!R371))</f>
        <v>*</v>
      </c>
      <c r="T368" s="116" t="str">
        <f>IF(FN_MC!V371="","*",FN_MC!V371)</f>
        <v>*</v>
      </c>
      <c r="U368" s="116" t="str">
        <f>IF(FN_MC!W371="","*",FN_MC!W371)</f>
        <v>*</v>
      </c>
      <c r="V368" s="118" t="str">
        <f ca="1">_xlfn.XLOOKUP(G368&amp;$V$2,BS_CONTROLE[CHAVE],BS_CONTROLE[Quantidade_11],"-")</f>
        <v>-</v>
      </c>
      <c r="W368" s="118" t="str">
        <f ca="1">_xlfn.XLOOKUP(G368&amp;$W$2,BS_CONTROLE[CHAVE],BS_CONTROLE[Quantidade_11],"-")</f>
        <v>-</v>
      </c>
      <c r="X368" s="118" t="str">
        <f ca="1">_xlfn.XLOOKUP(G368&amp;$X$2,BS_CONTROLE[CHAVE],BS_CONTROLE[Quantidade_11],"-")</f>
        <v>-</v>
      </c>
    </row>
    <row r="369" spans="1:24" s="119" customFormat="1" hidden="1">
      <c r="A369" s="115" t="str">
        <f>IF(FN_MC!Y372="","*",FN_MC!Y372)</f>
        <v>*</v>
      </c>
      <c r="B369" s="115" t="str">
        <f>IF(FN_MC!X372="","*",FN_MC!X372)</f>
        <v>*</v>
      </c>
      <c r="C369" s="115" t="str">
        <f>IF(FN_MC!Z372="","*",FN_MC!Z372)</f>
        <v>*</v>
      </c>
      <c r="D369" s="116" t="str">
        <f>IF(FN_MC!S372="","*",FN_MC!S372)</f>
        <v>-</v>
      </c>
      <c r="E369" s="116" t="str">
        <f>IF(FN_MC!T372="","*",FN_MC!T372)</f>
        <v>-</v>
      </c>
      <c r="F369" s="116" t="str">
        <f>IF(FN_MC!B372="","*",FN_MC!B372)</f>
        <v>*</v>
      </c>
      <c r="G369" s="116" t="str">
        <f>IF(FN_MC!D372="","*",FN_MC!D372)</f>
        <v>*</v>
      </c>
      <c r="H369" s="116" t="str">
        <f>IF(FN_MC!F372="","*",FN_MC!F372)</f>
        <v>*</v>
      </c>
      <c r="I369" s="116" t="str">
        <f>IF(FN_MC!H372="","*",FN_MC!H372)</f>
        <v>*</v>
      </c>
      <c r="J369" s="116" t="str">
        <f>IF(FN_MC!I372="","*",FN_MC!I372)</f>
        <v>*</v>
      </c>
      <c r="K369" s="116" t="str">
        <f>IF(FN_MC!M372="","*",FN_MC!M372)</f>
        <v>-</v>
      </c>
      <c r="L369" s="116" t="str">
        <f>IF(FN_MC!N372="","*",FN_MC!N372)</f>
        <v>-</v>
      </c>
      <c r="M369" s="117" t="str">
        <f>IF(FN_MC!J372="","*",FN_MC!J372)</f>
        <v>*</v>
      </c>
      <c r="N369" s="338" t="str">
        <f>IF(FN_MC!K372="","*",FN_MC!K372)</f>
        <v>*</v>
      </c>
      <c r="O369" s="338" t="str">
        <f>IF(FN_MC!L372="","*",FN_MC!L372)</f>
        <v>*</v>
      </c>
      <c r="P369" s="117"/>
      <c r="Q369" s="134" t="str">
        <f>IF(FN_MC!O372="","*",FN_MC!O372)</f>
        <v>*</v>
      </c>
      <c r="R369" s="134" t="str">
        <f>IF(FN_MC!P372="","*",FN_MC!P372)</f>
        <v>*</v>
      </c>
      <c r="S369" s="116" t="str">
        <f>IF(FN_MC!Q372="","*",CONCATENATE(FN_MC!Q372," ",FN_MC!R372))</f>
        <v>*</v>
      </c>
      <c r="T369" s="116" t="str">
        <f>IF(FN_MC!V372="","*",FN_MC!V372)</f>
        <v>*</v>
      </c>
      <c r="U369" s="116" t="str">
        <f>IF(FN_MC!W372="","*",FN_MC!W372)</f>
        <v>*</v>
      </c>
      <c r="V369" s="118" t="str">
        <f ca="1">_xlfn.XLOOKUP(G369&amp;$V$2,BS_CONTROLE[CHAVE],BS_CONTROLE[Quantidade_11],"-")</f>
        <v>-</v>
      </c>
      <c r="W369" s="118" t="str">
        <f ca="1">_xlfn.XLOOKUP(G369&amp;$W$2,BS_CONTROLE[CHAVE],BS_CONTROLE[Quantidade_11],"-")</f>
        <v>-</v>
      </c>
      <c r="X369" s="118" t="str">
        <f ca="1">_xlfn.XLOOKUP(G369&amp;$X$2,BS_CONTROLE[CHAVE],BS_CONTROLE[Quantidade_11],"-")</f>
        <v>-</v>
      </c>
    </row>
    <row r="370" spans="1:24" s="119" customFormat="1" hidden="1">
      <c r="A370" s="115" t="str">
        <f>IF(FN_MC!Y373="","*",FN_MC!Y373)</f>
        <v>*</v>
      </c>
      <c r="B370" s="115" t="str">
        <f>IF(FN_MC!X373="","*",FN_MC!X373)</f>
        <v>*</v>
      </c>
      <c r="C370" s="115" t="str">
        <f>IF(FN_MC!Z373="","*",FN_MC!Z373)</f>
        <v>*</v>
      </c>
      <c r="D370" s="116" t="str">
        <f>IF(FN_MC!S373="","*",FN_MC!S373)</f>
        <v>-</v>
      </c>
      <c r="E370" s="116" t="str">
        <f>IF(FN_MC!T373="","*",FN_MC!T373)</f>
        <v>-</v>
      </c>
      <c r="F370" s="116" t="str">
        <f>IF(FN_MC!B373="","*",FN_MC!B373)</f>
        <v>*</v>
      </c>
      <c r="G370" s="116" t="str">
        <f>IF(FN_MC!D373="","*",FN_MC!D373)</f>
        <v>*</v>
      </c>
      <c r="H370" s="116" t="str">
        <f>IF(FN_MC!F373="","*",FN_MC!F373)</f>
        <v>*</v>
      </c>
      <c r="I370" s="116" t="str">
        <f>IF(FN_MC!H373="","*",FN_MC!H373)</f>
        <v>*</v>
      </c>
      <c r="J370" s="116" t="str">
        <f>IF(FN_MC!I373="","*",FN_MC!I373)</f>
        <v>*</v>
      </c>
      <c r="K370" s="116" t="str">
        <f>IF(FN_MC!M373="","*",FN_MC!M373)</f>
        <v>-</v>
      </c>
      <c r="L370" s="116" t="str">
        <f>IF(FN_MC!N373="","*",FN_MC!N373)</f>
        <v>-</v>
      </c>
      <c r="M370" s="117" t="str">
        <f>IF(FN_MC!J373="","*",FN_MC!J373)</f>
        <v>*</v>
      </c>
      <c r="N370" s="338" t="str">
        <f>IF(FN_MC!K373="","*",FN_MC!K373)</f>
        <v>*</v>
      </c>
      <c r="O370" s="338" t="str">
        <f>IF(FN_MC!L373="","*",FN_MC!L373)</f>
        <v>*</v>
      </c>
      <c r="P370" s="117"/>
      <c r="Q370" s="134" t="str">
        <f>IF(FN_MC!O373="","*",FN_MC!O373)</f>
        <v>*</v>
      </c>
      <c r="R370" s="134" t="str">
        <f>IF(FN_MC!P373="","*",FN_MC!P373)</f>
        <v>*</v>
      </c>
      <c r="S370" s="116" t="str">
        <f>IF(FN_MC!Q373="","*",CONCATENATE(FN_MC!Q373," ",FN_MC!R373))</f>
        <v>*</v>
      </c>
      <c r="T370" s="116" t="str">
        <f>IF(FN_MC!V373="","*",FN_MC!V373)</f>
        <v>*</v>
      </c>
      <c r="U370" s="116" t="str">
        <f>IF(FN_MC!W373="","*",FN_MC!W373)</f>
        <v>*</v>
      </c>
      <c r="V370" s="118" t="str">
        <f ca="1">_xlfn.XLOOKUP(G370&amp;$V$2,BS_CONTROLE[CHAVE],BS_CONTROLE[Quantidade_11],"-")</f>
        <v>-</v>
      </c>
      <c r="W370" s="118" t="str">
        <f ca="1">_xlfn.XLOOKUP(G370&amp;$W$2,BS_CONTROLE[CHAVE],BS_CONTROLE[Quantidade_11],"-")</f>
        <v>-</v>
      </c>
      <c r="X370" s="118" t="str">
        <f ca="1">_xlfn.XLOOKUP(G370&amp;$X$2,BS_CONTROLE[CHAVE],BS_CONTROLE[Quantidade_11],"-")</f>
        <v>-</v>
      </c>
    </row>
    <row r="371" spans="1:24" s="119" customFormat="1" hidden="1">
      <c r="A371" s="115" t="str">
        <f>IF(FN_MC!Y374="","*",FN_MC!Y374)</f>
        <v>*</v>
      </c>
      <c r="B371" s="115" t="str">
        <f>IF(FN_MC!X374="","*",FN_MC!X374)</f>
        <v>*</v>
      </c>
      <c r="C371" s="115" t="str">
        <f>IF(FN_MC!Z374="","*",FN_MC!Z374)</f>
        <v>*</v>
      </c>
      <c r="D371" s="116" t="str">
        <f>IF(FN_MC!S374="","*",FN_MC!S374)</f>
        <v>-</v>
      </c>
      <c r="E371" s="116" t="str">
        <f>IF(FN_MC!T374="","*",FN_MC!T374)</f>
        <v>-</v>
      </c>
      <c r="F371" s="116" t="str">
        <f>IF(FN_MC!B374="","*",FN_MC!B374)</f>
        <v>*</v>
      </c>
      <c r="G371" s="116" t="str">
        <f>IF(FN_MC!D374="","*",FN_MC!D374)</f>
        <v>*</v>
      </c>
      <c r="H371" s="116" t="str">
        <f>IF(FN_MC!F374="","*",FN_MC!F374)</f>
        <v>*</v>
      </c>
      <c r="I371" s="116" t="str">
        <f>IF(FN_MC!H374="","*",FN_MC!H374)</f>
        <v>*</v>
      </c>
      <c r="J371" s="116" t="str">
        <f>IF(FN_MC!I374="","*",FN_MC!I374)</f>
        <v>*</v>
      </c>
      <c r="K371" s="116" t="str">
        <f>IF(FN_MC!M374="","*",FN_MC!M374)</f>
        <v>-</v>
      </c>
      <c r="L371" s="116" t="str">
        <f>IF(FN_MC!N374="","*",FN_MC!N374)</f>
        <v>-</v>
      </c>
      <c r="M371" s="117" t="str">
        <f>IF(FN_MC!J374="","*",FN_MC!J374)</f>
        <v>*</v>
      </c>
      <c r="N371" s="338" t="str">
        <f>IF(FN_MC!K374="","*",FN_MC!K374)</f>
        <v>*</v>
      </c>
      <c r="O371" s="338" t="str">
        <f>IF(FN_MC!L374="","*",FN_MC!L374)</f>
        <v>*</v>
      </c>
      <c r="P371" s="117"/>
      <c r="Q371" s="134" t="str">
        <f>IF(FN_MC!O374="","*",FN_MC!O374)</f>
        <v>*</v>
      </c>
      <c r="R371" s="134" t="str">
        <f>IF(FN_MC!P374="","*",FN_MC!P374)</f>
        <v>*</v>
      </c>
      <c r="S371" s="116" t="str">
        <f>IF(FN_MC!Q374="","*",CONCATENATE(FN_MC!Q374," ",FN_MC!R374))</f>
        <v>*</v>
      </c>
      <c r="T371" s="116" t="str">
        <f>IF(FN_MC!V374="","*",FN_MC!V374)</f>
        <v>*</v>
      </c>
      <c r="U371" s="116" t="str">
        <f>IF(FN_MC!W374="","*",FN_MC!W374)</f>
        <v>*</v>
      </c>
      <c r="V371" s="118" t="str">
        <f ca="1">_xlfn.XLOOKUP(G371&amp;$V$2,BS_CONTROLE[CHAVE],BS_CONTROLE[Quantidade_11],"-")</f>
        <v>-</v>
      </c>
      <c r="W371" s="118" t="str">
        <f ca="1">_xlfn.XLOOKUP(G371&amp;$W$2,BS_CONTROLE[CHAVE],BS_CONTROLE[Quantidade_11],"-")</f>
        <v>-</v>
      </c>
      <c r="X371" s="118" t="str">
        <f ca="1">_xlfn.XLOOKUP(G371&amp;$X$2,BS_CONTROLE[CHAVE],BS_CONTROLE[Quantidade_11],"-")</f>
        <v>-</v>
      </c>
    </row>
    <row r="372" spans="1:24" s="119" customFormat="1" hidden="1">
      <c r="A372" s="115" t="str">
        <f>IF(FN_MC!Y375="","*",FN_MC!Y375)</f>
        <v>*</v>
      </c>
      <c r="B372" s="115" t="str">
        <f>IF(FN_MC!X375="","*",FN_MC!X375)</f>
        <v>*</v>
      </c>
      <c r="C372" s="115" t="str">
        <f>IF(FN_MC!Z375="","*",FN_MC!Z375)</f>
        <v>*</v>
      </c>
      <c r="D372" s="116" t="str">
        <f>IF(FN_MC!S375="","*",FN_MC!S375)</f>
        <v>-</v>
      </c>
      <c r="E372" s="116" t="str">
        <f>IF(FN_MC!T375="","*",FN_MC!T375)</f>
        <v>-</v>
      </c>
      <c r="F372" s="116" t="str">
        <f>IF(FN_MC!B375="","*",FN_MC!B375)</f>
        <v>*</v>
      </c>
      <c r="G372" s="116" t="str">
        <f>IF(FN_MC!D375="","*",FN_MC!D375)</f>
        <v>*</v>
      </c>
      <c r="H372" s="116" t="str">
        <f>IF(FN_MC!F375="","*",FN_MC!F375)</f>
        <v>*</v>
      </c>
      <c r="I372" s="116" t="str">
        <f>IF(FN_MC!H375="","*",FN_MC!H375)</f>
        <v>*</v>
      </c>
      <c r="J372" s="116" t="str">
        <f>IF(FN_MC!I375="","*",FN_MC!I375)</f>
        <v>*</v>
      </c>
      <c r="K372" s="116" t="str">
        <f>IF(FN_MC!M375="","*",FN_MC!M375)</f>
        <v>-</v>
      </c>
      <c r="L372" s="116" t="str">
        <f>IF(FN_MC!N375="","*",FN_MC!N375)</f>
        <v>-</v>
      </c>
      <c r="M372" s="117" t="str">
        <f>IF(FN_MC!J375="","*",FN_MC!J375)</f>
        <v>*</v>
      </c>
      <c r="N372" s="338" t="str">
        <f>IF(FN_MC!K375="","*",FN_MC!K375)</f>
        <v>*</v>
      </c>
      <c r="O372" s="338" t="str">
        <f>IF(FN_MC!L375="","*",FN_MC!L375)</f>
        <v>*</v>
      </c>
      <c r="P372" s="117"/>
      <c r="Q372" s="134" t="str">
        <f>IF(FN_MC!O375="","*",FN_MC!O375)</f>
        <v>*</v>
      </c>
      <c r="R372" s="134" t="str">
        <f>IF(FN_MC!P375="","*",FN_MC!P375)</f>
        <v>*</v>
      </c>
      <c r="S372" s="116" t="str">
        <f>IF(FN_MC!Q375="","*",CONCATENATE(FN_MC!Q375," ",FN_MC!R375))</f>
        <v>*</v>
      </c>
      <c r="T372" s="116" t="str">
        <f>IF(FN_MC!V375="","*",FN_MC!V375)</f>
        <v>*</v>
      </c>
      <c r="U372" s="116" t="str">
        <f>IF(FN_MC!W375="","*",FN_MC!W375)</f>
        <v>*</v>
      </c>
      <c r="V372" s="118" t="str">
        <f ca="1">_xlfn.XLOOKUP(G372&amp;$V$2,BS_CONTROLE[CHAVE],BS_CONTROLE[Quantidade_11],"-")</f>
        <v>-</v>
      </c>
      <c r="W372" s="118" t="str">
        <f ca="1">_xlfn.XLOOKUP(G372&amp;$W$2,BS_CONTROLE[CHAVE],BS_CONTROLE[Quantidade_11],"-")</f>
        <v>-</v>
      </c>
      <c r="X372" s="118" t="str">
        <f ca="1">_xlfn.XLOOKUP(G372&amp;$X$2,BS_CONTROLE[CHAVE],BS_CONTROLE[Quantidade_11],"-")</f>
        <v>-</v>
      </c>
    </row>
    <row r="373" spans="1:24" s="119" customFormat="1" hidden="1">
      <c r="A373" s="115" t="str">
        <f>IF(FN_MC!Y376="","*",FN_MC!Y376)</f>
        <v>*</v>
      </c>
      <c r="B373" s="115" t="str">
        <f>IF(FN_MC!X376="","*",FN_MC!X376)</f>
        <v>*</v>
      </c>
      <c r="C373" s="115" t="str">
        <f>IF(FN_MC!Z376="","*",FN_MC!Z376)</f>
        <v>*</v>
      </c>
      <c r="D373" s="116" t="str">
        <f>IF(FN_MC!S376="","*",FN_MC!S376)</f>
        <v>-</v>
      </c>
      <c r="E373" s="116" t="str">
        <f>IF(FN_MC!T376="","*",FN_MC!T376)</f>
        <v>-</v>
      </c>
      <c r="F373" s="116" t="str">
        <f>IF(FN_MC!B376="","*",FN_MC!B376)</f>
        <v>*</v>
      </c>
      <c r="G373" s="116" t="str">
        <f>IF(FN_MC!D376="","*",FN_MC!D376)</f>
        <v>*</v>
      </c>
      <c r="H373" s="116" t="str">
        <f>IF(FN_MC!F376="","*",FN_MC!F376)</f>
        <v>*</v>
      </c>
      <c r="I373" s="116" t="str">
        <f>IF(FN_MC!H376="","*",FN_MC!H376)</f>
        <v>*</v>
      </c>
      <c r="J373" s="116" t="str">
        <f>IF(FN_MC!I376="","*",FN_MC!I376)</f>
        <v>*</v>
      </c>
      <c r="K373" s="116" t="str">
        <f>IF(FN_MC!M376="","*",FN_MC!M376)</f>
        <v>-</v>
      </c>
      <c r="L373" s="116" t="str">
        <f>IF(FN_MC!N376="","*",FN_MC!N376)</f>
        <v>-</v>
      </c>
      <c r="M373" s="117" t="str">
        <f>IF(FN_MC!J376="","*",FN_MC!J376)</f>
        <v>*</v>
      </c>
      <c r="N373" s="338" t="str">
        <f>IF(FN_MC!K376="","*",FN_MC!K376)</f>
        <v>*</v>
      </c>
      <c r="O373" s="338" t="str">
        <f>IF(FN_MC!L376="","*",FN_MC!L376)</f>
        <v>*</v>
      </c>
      <c r="P373" s="117"/>
      <c r="Q373" s="134" t="str">
        <f>IF(FN_MC!O376="","*",FN_MC!O376)</f>
        <v>*</v>
      </c>
      <c r="R373" s="134" t="str">
        <f>IF(FN_MC!P376="","*",FN_MC!P376)</f>
        <v>*</v>
      </c>
      <c r="S373" s="116" t="str">
        <f>IF(FN_MC!Q376="","*",CONCATENATE(FN_MC!Q376," ",FN_MC!R376))</f>
        <v>*</v>
      </c>
      <c r="T373" s="116" t="str">
        <f>IF(FN_MC!V376="","*",FN_MC!V376)</f>
        <v>*</v>
      </c>
      <c r="U373" s="116" t="str">
        <f>IF(FN_MC!W376="","*",FN_MC!W376)</f>
        <v>*</v>
      </c>
      <c r="V373" s="118" t="str">
        <f ca="1">_xlfn.XLOOKUP(G373&amp;$V$2,BS_CONTROLE[CHAVE],BS_CONTROLE[Quantidade_11],"-")</f>
        <v>-</v>
      </c>
      <c r="W373" s="118" t="str">
        <f ca="1">_xlfn.XLOOKUP(G373&amp;$W$2,BS_CONTROLE[CHAVE],BS_CONTROLE[Quantidade_11],"-")</f>
        <v>-</v>
      </c>
      <c r="X373" s="118" t="str">
        <f ca="1">_xlfn.XLOOKUP(G373&amp;$X$2,BS_CONTROLE[CHAVE],BS_CONTROLE[Quantidade_11],"-")</f>
        <v>-</v>
      </c>
    </row>
    <row r="374" spans="1:24" s="119" customFormat="1" hidden="1">
      <c r="A374" s="115" t="str">
        <f>IF(FN_MC!Y377="","*",FN_MC!Y377)</f>
        <v>*</v>
      </c>
      <c r="B374" s="115" t="str">
        <f>IF(FN_MC!X377="","*",FN_MC!X377)</f>
        <v>*</v>
      </c>
      <c r="C374" s="115" t="str">
        <f>IF(FN_MC!Z377="","*",FN_MC!Z377)</f>
        <v>*</v>
      </c>
      <c r="D374" s="116" t="str">
        <f>IF(FN_MC!S377="","*",FN_MC!S377)</f>
        <v>-</v>
      </c>
      <c r="E374" s="116" t="str">
        <f>IF(FN_MC!T377="","*",FN_MC!T377)</f>
        <v>-</v>
      </c>
      <c r="F374" s="116" t="str">
        <f>IF(FN_MC!B377="","*",FN_MC!B377)</f>
        <v>*</v>
      </c>
      <c r="G374" s="116" t="str">
        <f>IF(FN_MC!D377="","*",FN_MC!D377)</f>
        <v>*</v>
      </c>
      <c r="H374" s="116" t="str">
        <f>IF(FN_MC!F377="","*",FN_MC!F377)</f>
        <v>*</v>
      </c>
      <c r="I374" s="116" t="str">
        <f>IF(FN_MC!H377="","*",FN_MC!H377)</f>
        <v>*</v>
      </c>
      <c r="J374" s="116" t="str">
        <f>IF(FN_MC!I377="","*",FN_MC!I377)</f>
        <v>*</v>
      </c>
      <c r="K374" s="116" t="str">
        <f>IF(FN_MC!M377="","*",FN_MC!M377)</f>
        <v>-</v>
      </c>
      <c r="L374" s="116" t="str">
        <f>IF(FN_MC!N377="","*",FN_MC!N377)</f>
        <v>-</v>
      </c>
      <c r="M374" s="117" t="str">
        <f>IF(FN_MC!J377="","*",FN_MC!J377)</f>
        <v>*</v>
      </c>
      <c r="N374" s="338" t="str">
        <f>IF(FN_MC!K377="","*",FN_MC!K377)</f>
        <v>*</v>
      </c>
      <c r="O374" s="338" t="str">
        <f>IF(FN_MC!L377="","*",FN_MC!L377)</f>
        <v>*</v>
      </c>
      <c r="P374" s="117"/>
      <c r="Q374" s="134" t="str">
        <f>IF(FN_MC!O377="","*",FN_MC!O377)</f>
        <v>*</v>
      </c>
      <c r="R374" s="134" t="str">
        <f>IF(FN_MC!P377="","*",FN_MC!P377)</f>
        <v>*</v>
      </c>
      <c r="S374" s="116" t="str">
        <f>IF(FN_MC!Q377="","*",CONCATENATE(FN_MC!Q377," ",FN_MC!R377))</f>
        <v>*</v>
      </c>
      <c r="T374" s="116" t="str">
        <f>IF(FN_MC!V377="","*",FN_MC!V377)</f>
        <v>*</v>
      </c>
      <c r="U374" s="116" t="str">
        <f>IF(FN_MC!W377="","*",FN_MC!W377)</f>
        <v>*</v>
      </c>
      <c r="V374" s="118" t="str">
        <f ca="1">_xlfn.XLOOKUP(G374&amp;$V$2,BS_CONTROLE[CHAVE],BS_CONTROLE[Quantidade_11],"-")</f>
        <v>-</v>
      </c>
      <c r="W374" s="118" t="str">
        <f ca="1">_xlfn.XLOOKUP(G374&amp;$W$2,BS_CONTROLE[CHAVE],BS_CONTROLE[Quantidade_11],"-")</f>
        <v>-</v>
      </c>
      <c r="X374" s="118" t="str">
        <f ca="1">_xlfn.XLOOKUP(G374&amp;$X$2,BS_CONTROLE[CHAVE],BS_CONTROLE[Quantidade_11],"-")</f>
        <v>-</v>
      </c>
    </row>
    <row r="375" spans="1:24" s="119" customFormat="1" hidden="1">
      <c r="A375" s="115" t="str">
        <f>IF(FN_MC!Y378="","*",FN_MC!Y378)</f>
        <v>*</v>
      </c>
      <c r="B375" s="115" t="str">
        <f>IF(FN_MC!X378="","*",FN_MC!X378)</f>
        <v>*</v>
      </c>
      <c r="C375" s="115" t="str">
        <f>IF(FN_MC!Z378="","*",FN_MC!Z378)</f>
        <v>*</v>
      </c>
      <c r="D375" s="116" t="str">
        <f>IF(FN_MC!S378="","*",FN_MC!S378)</f>
        <v>-</v>
      </c>
      <c r="E375" s="116" t="str">
        <f>IF(FN_MC!T378="","*",FN_MC!T378)</f>
        <v>-</v>
      </c>
      <c r="F375" s="116" t="str">
        <f>IF(FN_MC!B378="","*",FN_MC!B378)</f>
        <v>*</v>
      </c>
      <c r="G375" s="116" t="str">
        <f>IF(FN_MC!D378="","*",FN_MC!D378)</f>
        <v>*</v>
      </c>
      <c r="H375" s="116" t="str">
        <f>IF(FN_MC!F378="","*",FN_MC!F378)</f>
        <v>*</v>
      </c>
      <c r="I375" s="116" t="str">
        <f>IF(FN_MC!H378="","*",FN_MC!H378)</f>
        <v>*</v>
      </c>
      <c r="J375" s="116" t="str">
        <f>IF(FN_MC!I378="","*",FN_MC!I378)</f>
        <v>*</v>
      </c>
      <c r="K375" s="116" t="str">
        <f>IF(FN_MC!M378="","*",FN_MC!M378)</f>
        <v>-</v>
      </c>
      <c r="L375" s="116" t="str">
        <f>IF(FN_MC!N378="","*",FN_MC!N378)</f>
        <v>-</v>
      </c>
      <c r="M375" s="117" t="str">
        <f>IF(FN_MC!J378="","*",FN_MC!J378)</f>
        <v>*</v>
      </c>
      <c r="N375" s="338" t="str">
        <f>IF(FN_MC!K378="","*",FN_MC!K378)</f>
        <v>*</v>
      </c>
      <c r="O375" s="338" t="str">
        <f>IF(FN_MC!L378="","*",FN_MC!L378)</f>
        <v>*</v>
      </c>
      <c r="P375" s="117"/>
      <c r="Q375" s="134" t="str">
        <f>IF(FN_MC!O378="","*",FN_MC!O378)</f>
        <v>*</v>
      </c>
      <c r="R375" s="134" t="str">
        <f>IF(FN_MC!P378="","*",FN_MC!P378)</f>
        <v>*</v>
      </c>
      <c r="S375" s="116" t="str">
        <f>IF(FN_MC!Q378="","*",CONCATENATE(FN_MC!Q378," ",FN_MC!R378))</f>
        <v>*</v>
      </c>
      <c r="T375" s="116" t="str">
        <f>IF(FN_MC!V378="","*",FN_MC!V378)</f>
        <v>*</v>
      </c>
      <c r="U375" s="116" t="str">
        <f>IF(FN_MC!W378="","*",FN_MC!W378)</f>
        <v>*</v>
      </c>
      <c r="V375" s="118" t="str">
        <f ca="1">_xlfn.XLOOKUP(G375&amp;$V$2,BS_CONTROLE[CHAVE],BS_CONTROLE[Quantidade_11],"-")</f>
        <v>-</v>
      </c>
      <c r="W375" s="118" t="str">
        <f ca="1">_xlfn.XLOOKUP(G375&amp;$W$2,BS_CONTROLE[CHAVE],BS_CONTROLE[Quantidade_11],"-")</f>
        <v>-</v>
      </c>
      <c r="X375" s="118" t="str">
        <f ca="1">_xlfn.XLOOKUP(G375&amp;$X$2,BS_CONTROLE[CHAVE],BS_CONTROLE[Quantidade_11],"-")</f>
        <v>-</v>
      </c>
    </row>
    <row r="376" spans="1:24" s="119" customFormat="1" hidden="1">
      <c r="A376" s="115" t="str">
        <f>IF(FN_MC!Y379="","*",FN_MC!Y379)</f>
        <v>*</v>
      </c>
      <c r="B376" s="115" t="str">
        <f>IF(FN_MC!X379="","*",FN_MC!X379)</f>
        <v>*</v>
      </c>
      <c r="C376" s="115" t="str">
        <f>IF(FN_MC!Z379="","*",FN_MC!Z379)</f>
        <v>*</v>
      </c>
      <c r="D376" s="116" t="str">
        <f>IF(FN_MC!S379="","*",FN_MC!S379)</f>
        <v>-</v>
      </c>
      <c r="E376" s="116" t="str">
        <f>IF(FN_MC!T379="","*",FN_MC!T379)</f>
        <v>-</v>
      </c>
      <c r="F376" s="116" t="str">
        <f>IF(FN_MC!B379="","*",FN_MC!B379)</f>
        <v>*</v>
      </c>
      <c r="G376" s="116" t="str">
        <f>IF(FN_MC!D379="","*",FN_MC!D379)</f>
        <v>*</v>
      </c>
      <c r="H376" s="116" t="str">
        <f>IF(FN_MC!F379="","*",FN_MC!F379)</f>
        <v>*</v>
      </c>
      <c r="I376" s="116" t="str">
        <f>IF(FN_MC!H379="","*",FN_MC!H379)</f>
        <v>*</v>
      </c>
      <c r="J376" s="116" t="str">
        <f>IF(FN_MC!I379="","*",FN_MC!I379)</f>
        <v>*</v>
      </c>
      <c r="K376" s="116" t="str">
        <f>IF(FN_MC!M379="","*",FN_MC!M379)</f>
        <v>-</v>
      </c>
      <c r="L376" s="116" t="str">
        <f>IF(FN_MC!N379="","*",FN_MC!N379)</f>
        <v>-</v>
      </c>
      <c r="M376" s="117" t="str">
        <f>IF(FN_MC!J379="","*",FN_MC!J379)</f>
        <v>*</v>
      </c>
      <c r="N376" s="338" t="str">
        <f>IF(FN_MC!K379="","*",FN_MC!K379)</f>
        <v>*</v>
      </c>
      <c r="O376" s="338" t="str">
        <f>IF(FN_MC!L379="","*",FN_MC!L379)</f>
        <v>*</v>
      </c>
      <c r="P376" s="117"/>
      <c r="Q376" s="134" t="str">
        <f>IF(FN_MC!O379="","*",FN_MC!O379)</f>
        <v>*</v>
      </c>
      <c r="R376" s="134" t="str">
        <f>IF(FN_MC!P379="","*",FN_MC!P379)</f>
        <v>*</v>
      </c>
      <c r="S376" s="116" t="str">
        <f>IF(FN_MC!Q379="","*",CONCATENATE(FN_MC!Q379," ",FN_MC!R379))</f>
        <v>*</v>
      </c>
      <c r="T376" s="116" t="str">
        <f>IF(FN_MC!V379="","*",FN_MC!V379)</f>
        <v>*</v>
      </c>
      <c r="U376" s="116" t="str">
        <f>IF(FN_MC!W379="","*",FN_MC!W379)</f>
        <v>*</v>
      </c>
      <c r="V376" s="118" t="str">
        <f ca="1">_xlfn.XLOOKUP(G376&amp;$V$2,BS_CONTROLE[CHAVE],BS_CONTROLE[Quantidade_11],"-")</f>
        <v>-</v>
      </c>
      <c r="W376" s="118" t="str">
        <f ca="1">_xlfn.XLOOKUP(G376&amp;$W$2,BS_CONTROLE[CHAVE],BS_CONTROLE[Quantidade_11],"-")</f>
        <v>-</v>
      </c>
      <c r="X376" s="118" t="str">
        <f ca="1">_xlfn.XLOOKUP(G376&amp;$X$2,BS_CONTROLE[CHAVE],BS_CONTROLE[Quantidade_11],"-")</f>
        <v>-</v>
      </c>
    </row>
    <row r="377" spans="1:24" s="119" customFormat="1" hidden="1">
      <c r="A377" s="115" t="str">
        <f>IF(FN_MC!Y380="","*",FN_MC!Y380)</f>
        <v>*</v>
      </c>
      <c r="B377" s="115" t="str">
        <f>IF(FN_MC!X380="","*",FN_MC!X380)</f>
        <v>*</v>
      </c>
      <c r="C377" s="115" t="str">
        <f>IF(FN_MC!Z380="","*",FN_MC!Z380)</f>
        <v>*</v>
      </c>
      <c r="D377" s="116" t="str">
        <f>IF(FN_MC!S380="","*",FN_MC!S380)</f>
        <v>-</v>
      </c>
      <c r="E377" s="116" t="str">
        <f>IF(FN_MC!T380="","*",FN_MC!T380)</f>
        <v>-</v>
      </c>
      <c r="F377" s="116" t="str">
        <f>IF(FN_MC!B380="","*",FN_MC!B380)</f>
        <v>*</v>
      </c>
      <c r="G377" s="116" t="str">
        <f>IF(FN_MC!D380="","*",FN_MC!D380)</f>
        <v>*</v>
      </c>
      <c r="H377" s="116" t="str">
        <f>IF(FN_MC!F380="","*",FN_MC!F380)</f>
        <v>*</v>
      </c>
      <c r="I377" s="116" t="str">
        <f>IF(FN_MC!H380="","*",FN_MC!H380)</f>
        <v>*</v>
      </c>
      <c r="J377" s="116" t="str">
        <f>IF(FN_MC!I380="","*",FN_MC!I380)</f>
        <v>*</v>
      </c>
      <c r="K377" s="116" t="str">
        <f>IF(FN_MC!M380="","*",FN_MC!M380)</f>
        <v>-</v>
      </c>
      <c r="L377" s="116" t="str">
        <f>IF(FN_MC!N380="","*",FN_MC!N380)</f>
        <v>-</v>
      </c>
      <c r="M377" s="117" t="str">
        <f>IF(FN_MC!J380="","*",FN_MC!J380)</f>
        <v>*</v>
      </c>
      <c r="N377" s="338" t="str">
        <f>IF(FN_MC!K380="","*",FN_MC!K380)</f>
        <v>*</v>
      </c>
      <c r="O377" s="338" t="str">
        <f>IF(FN_MC!L380="","*",FN_MC!L380)</f>
        <v>*</v>
      </c>
      <c r="P377" s="117"/>
      <c r="Q377" s="134" t="str">
        <f>IF(FN_MC!O380="","*",FN_MC!O380)</f>
        <v>*</v>
      </c>
      <c r="R377" s="134" t="str">
        <f>IF(FN_MC!P380="","*",FN_MC!P380)</f>
        <v>*</v>
      </c>
      <c r="S377" s="116" t="str">
        <f>IF(FN_MC!Q380="","*",CONCATENATE(FN_MC!Q380," ",FN_MC!R380))</f>
        <v>*</v>
      </c>
      <c r="T377" s="116" t="str">
        <f>IF(FN_MC!V380="","*",FN_MC!V380)</f>
        <v>*</v>
      </c>
      <c r="U377" s="116" t="str">
        <f>IF(FN_MC!W380="","*",FN_MC!W380)</f>
        <v>*</v>
      </c>
      <c r="V377" s="118" t="str">
        <f ca="1">_xlfn.XLOOKUP(G377&amp;$V$2,BS_CONTROLE[CHAVE],BS_CONTROLE[Quantidade_11],"-")</f>
        <v>-</v>
      </c>
      <c r="W377" s="118" t="str">
        <f ca="1">_xlfn.XLOOKUP(G377&amp;$W$2,BS_CONTROLE[CHAVE],BS_CONTROLE[Quantidade_11],"-")</f>
        <v>-</v>
      </c>
      <c r="X377" s="118" t="str">
        <f ca="1">_xlfn.XLOOKUP(G377&amp;$X$2,BS_CONTROLE[CHAVE],BS_CONTROLE[Quantidade_11],"-")</f>
        <v>-</v>
      </c>
    </row>
    <row r="378" spans="1:24" s="119" customFormat="1" hidden="1">
      <c r="A378" s="115" t="str">
        <f>IF(FN_MC!Y381="","*",FN_MC!Y381)</f>
        <v>*</v>
      </c>
      <c r="B378" s="115" t="str">
        <f>IF(FN_MC!X381="","*",FN_MC!X381)</f>
        <v>*</v>
      </c>
      <c r="C378" s="115" t="str">
        <f>IF(FN_MC!Z381="","*",FN_MC!Z381)</f>
        <v>*</v>
      </c>
      <c r="D378" s="116" t="str">
        <f>IF(FN_MC!S381="","*",FN_MC!S381)</f>
        <v>-</v>
      </c>
      <c r="E378" s="116" t="str">
        <f>IF(FN_MC!T381="","*",FN_MC!T381)</f>
        <v>-</v>
      </c>
      <c r="F378" s="116" t="str">
        <f>IF(FN_MC!B381="","*",FN_MC!B381)</f>
        <v>*</v>
      </c>
      <c r="G378" s="116" t="str">
        <f>IF(FN_MC!D381="","*",FN_MC!D381)</f>
        <v>*</v>
      </c>
      <c r="H378" s="116" t="str">
        <f>IF(FN_MC!F381="","*",FN_MC!F381)</f>
        <v>*</v>
      </c>
      <c r="I378" s="116" t="str">
        <f>IF(FN_MC!H381="","*",FN_MC!H381)</f>
        <v>*</v>
      </c>
      <c r="J378" s="116" t="str">
        <f>IF(FN_MC!I381="","*",FN_MC!I381)</f>
        <v>*</v>
      </c>
      <c r="K378" s="116" t="str">
        <f>IF(FN_MC!M381="","*",FN_MC!M381)</f>
        <v>-</v>
      </c>
      <c r="L378" s="116" t="str">
        <f>IF(FN_MC!N381="","*",FN_MC!N381)</f>
        <v>-</v>
      </c>
      <c r="M378" s="117" t="str">
        <f>IF(FN_MC!J381="","*",FN_MC!J381)</f>
        <v>*</v>
      </c>
      <c r="N378" s="338" t="str">
        <f>IF(FN_MC!K381="","*",FN_MC!K381)</f>
        <v>*</v>
      </c>
      <c r="O378" s="338" t="str">
        <f>IF(FN_MC!L381="","*",FN_MC!L381)</f>
        <v>*</v>
      </c>
      <c r="P378" s="117"/>
      <c r="Q378" s="134" t="str">
        <f>IF(FN_MC!O381="","*",FN_MC!O381)</f>
        <v>*</v>
      </c>
      <c r="R378" s="134" t="str">
        <f>IF(FN_MC!P381="","*",FN_MC!P381)</f>
        <v>*</v>
      </c>
      <c r="S378" s="116" t="str">
        <f>IF(FN_MC!Q381="","*",CONCATENATE(FN_MC!Q381," ",FN_MC!R381))</f>
        <v>*</v>
      </c>
      <c r="T378" s="116" t="str">
        <f>IF(FN_MC!V381="","*",FN_MC!V381)</f>
        <v>*</v>
      </c>
      <c r="U378" s="116" t="str">
        <f>IF(FN_MC!W381="","*",FN_MC!W381)</f>
        <v>*</v>
      </c>
      <c r="V378" s="118" t="str">
        <f ca="1">_xlfn.XLOOKUP(G378&amp;$V$2,BS_CONTROLE[CHAVE],BS_CONTROLE[Quantidade_11],"-")</f>
        <v>-</v>
      </c>
      <c r="W378" s="118" t="str">
        <f ca="1">_xlfn.XLOOKUP(G378&amp;$W$2,BS_CONTROLE[CHAVE],BS_CONTROLE[Quantidade_11],"-")</f>
        <v>-</v>
      </c>
      <c r="X378" s="118" t="str">
        <f ca="1">_xlfn.XLOOKUP(G378&amp;$X$2,BS_CONTROLE[CHAVE],BS_CONTROLE[Quantidade_11],"-")</f>
        <v>-</v>
      </c>
    </row>
    <row r="379" spans="1:24" s="119" customFormat="1" hidden="1">
      <c r="A379" s="115" t="str">
        <f>IF(FN_MC!Y382="","*",FN_MC!Y382)</f>
        <v>*</v>
      </c>
      <c r="B379" s="115" t="str">
        <f>IF(FN_MC!X382="","*",FN_MC!X382)</f>
        <v>*</v>
      </c>
      <c r="C379" s="115" t="str">
        <f>IF(FN_MC!Z382="","*",FN_MC!Z382)</f>
        <v>*</v>
      </c>
      <c r="D379" s="116" t="str">
        <f>IF(FN_MC!S382="","*",FN_MC!S382)</f>
        <v>-</v>
      </c>
      <c r="E379" s="116" t="str">
        <f>IF(FN_MC!T382="","*",FN_MC!T382)</f>
        <v>-</v>
      </c>
      <c r="F379" s="116" t="str">
        <f>IF(FN_MC!B382="","*",FN_MC!B382)</f>
        <v>*</v>
      </c>
      <c r="G379" s="116" t="str">
        <f>IF(FN_MC!D382="","*",FN_MC!D382)</f>
        <v>*</v>
      </c>
      <c r="H379" s="116" t="str">
        <f>IF(FN_MC!F382="","*",FN_MC!F382)</f>
        <v>*</v>
      </c>
      <c r="I379" s="116" t="str">
        <f>IF(FN_MC!H382="","*",FN_MC!H382)</f>
        <v>*</v>
      </c>
      <c r="J379" s="116" t="str">
        <f>IF(FN_MC!I382="","*",FN_MC!I382)</f>
        <v>*</v>
      </c>
      <c r="K379" s="116" t="str">
        <f>IF(FN_MC!M382="","*",FN_MC!M382)</f>
        <v>-</v>
      </c>
      <c r="L379" s="116" t="str">
        <f>IF(FN_MC!N382="","*",FN_MC!N382)</f>
        <v>-</v>
      </c>
      <c r="M379" s="117" t="str">
        <f>IF(FN_MC!J382="","*",FN_MC!J382)</f>
        <v>*</v>
      </c>
      <c r="N379" s="338" t="str">
        <f>IF(FN_MC!K382="","*",FN_MC!K382)</f>
        <v>*</v>
      </c>
      <c r="O379" s="338" t="str">
        <f>IF(FN_MC!L382="","*",FN_MC!L382)</f>
        <v>*</v>
      </c>
      <c r="P379" s="117"/>
      <c r="Q379" s="134" t="str">
        <f>IF(FN_MC!O382="","*",FN_MC!O382)</f>
        <v>*</v>
      </c>
      <c r="R379" s="134" t="str">
        <f>IF(FN_MC!P382="","*",FN_MC!P382)</f>
        <v>*</v>
      </c>
      <c r="S379" s="116" t="str">
        <f>IF(FN_MC!Q382="","*",CONCATENATE(FN_MC!Q382," ",FN_MC!R382))</f>
        <v>*</v>
      </c>
      <c r="T379" s="116" t="str">
        <f>IF(FN_MC!V382="","*",FN_MC!V382)</f>
        <v>*</v>
      </c>
      <c r="U379" s="116" t="str">
        <f>IF(FN_MC!W382="","*",FN_MC!W382)</f>
        <v>*</v>
      </c>
      <c r="V379" s="118" t="str">
        <f ca="1">_xlfn.XLOOKUP(G379&amp;$V$2,BS_CONTROLE[CHAVE],BS_CONTROLE[Quantidade_11],"-")</f>
        <v>-</v>
      </c>
      <c r="W379" s="118" t="str">
        <f ca="1">_xlfn.XLOOKUP(G379&amp;$W$2,BS_CONTROLE[CHAVE],BS_CONTROLE[Quantidade_11],"-")</f>
        <v>-</v>
      </c>
      <c r="X379" s="118" t="str">
        <f ca="1">_xlfn.XLOOKUP(G379&amp;$X$2,BS_CONTROLE[CHAVE],BS_CONTROLE[Quantidade_11],"-")</f>
        <v>-</v>
      </c>
    </row>
    <row r="380" spans="1:24" s="119" customFormat="1" hidden="1">
      <c r="A380" s="115" t="str">
        <f>IF(FN_MC!Y383="","*",FN_MC!Y383)</f>
        <v>*</v>
      </c>
      <c r="B380" s="115" t="str">
        <f>IF(FN_MC!X383="","*",FN_MC!X383)</f>
        <v>*</v>
      </c>
      <c r="C380" s="115" t="str">
        <f>IF(FN_MC!Z383="","*",FN_MC!Z383)</f>
        <v>*</v>
      </c>
      <c r="D380" s="116" t="str">
        <f>IF(FN_MC!S383="","*",FN_MC!S383)</f>
        <v>-</v>
      </c>
      <c r="E380" s="116" t="str">
        <f>IF(FN_MC!T383="","*",FN_MC!T383)</f>
        <v>-</v>
      </c>
      <c r="F380" s="116" t="str">
        <f>IF(FN_MC!B383="","*",FN_MC!B383)</f>
        <v>*</v>
      </c>
      <c r="G380" s="116" t="str">
        <f>IF(FN_MC!D383="","*",FN_MC!D383)</f>
        <v>*</v>
      </c>
      <c r="H380" s="116" t="str">
        <f>IF(FN_MC!F383="","*",FN_MC!F383)</f>
        <v>*</v>
      </c>
      <c r="I380" s="116" t="str">
        <f>IF(FN_MC!H383="","*",FN_MC!H383)</f>
        <v>*</v>
      </c>
      <c r="J380" s="116" t="str">
        <f>IF(FN_MC!I383="","*",FN_MC!I383)</f>
        <v>*</v>
      </c>
      <c r="K380" s="116" t="str">
        <f>IF(FN_MC!M383="","*",FN_MC!M383)</f>
        <v>-</v>
      </c>
      <c r="L380" s="116" t="str">
        <f>IF(FN_MC!N383="","*",FN_MC!N383)</f>
        <v>-</v>
      </c>
      <c r="M380" s="117" t="str">
        <f>IF(FN_MC!J383="","*",FN_MC!J383)</f>
        <v>*</v>
      </c>
      <c r="N380" s="338" t="str">
        <f>IF(FN_MC!K383="","*",FN_MC!K383)</f>
        <v>*</v>
      </c>
      <c r="O380" s="338" t="str">
        <f>IF(FN_MC!L383="","*",FN_MC!L383)</f>
        <v>*</v>
      </c>
      <c r="P380" s="117"/>
      <c r="Q380" s="134" t="str">
        <f>IF(FN_MC!O383="","*",FN_MC!O383)</f>
        <v>*</v>
      </c>
      <c r="R380" s="134" t="str">
        <f>IF(FN_MC!P383="","*",FN_MC!P383)</f>
        <v>*</v>
      </c>
      <c r="S380" s="116" t="str">
        <f>IF(FN_MC!Q383="","*",CONCATENATE(FN_MC!Q383," ",FN_MC!R383))</f>
        <v>*</v>
      </c>
      <c r="T380" s="116" t="str">
        <f>IF(FN_MC!V383="","*",FN_MC!V383)</f>
        <v>*</v>
      </c>
      <c r="U380" s="116" t="str">
        <f>IF(FN_MC!W383="","*",FN_MC!W383)</f>
        <v>*</v>
      </c>
      <c r="V380" s="118" t="str">
        <f ca="1">_xlfn.XLOOKUP(G380&amp;$V$2,BS_CONTROLE[CHAVE],BS_CONTROLE[Quantidade_11],"-")</f>
        <v>-</v>
      </c>
      <c r="W380" s="118" t="str">
        <f ca="1">_xlfn.XLOOKUP(G380&amp;$W$2,BS_CONTROLE[CHAVE],BS_CONTROLE[Quantidade_11],"-")</f>
        <v>-</v>
      </c>
      <c r="X380" s="118" t="str">
        <f ca="1">_xlfn.XLOOKUP(G380&amp;$X$2,BS_CONTROLE[CHAVE],BS_CONTROLE[Quantidade_11],"-")</f>
        <v>-</v>
      </c>
    </row>
    <row r="381" spans="1:24" s="119" customFormat="1" hidden="1">
      <c r="A381" s="115" t="str">
        <f>IF(FN_MC!Y384="","*",FN_MC!Y384)</f>
        <v>*</v>
      </c>
      <c r="B381" s="115" t="str">
        <f>IF(FN_MC!X384="","*",FN_MC!X384)</f>
        <v>*</v>
      </c>
      <c r="C381" s="115" t="str">
        <f>IF(FN_MC!Z384="","*",FN_MC!Z384)</f>
        <v>*</v>
      </c>
      <c r="D381" s="116" t="str">
        <f>IF(FN_MC!S384="","*",FN_MC!S384)</f>
        <v>-</v>
      </c>
      <c r="E381" s="116" t="str">
        <f>IF(FN_MC!T384="","*",FN_MC!T384)</f>
        <v>-</v>
      </c>
      <c r="F381" s="116" t="str">
        <f>IF(FN_MC!B384="","*",FN_MC!B384)</f>
        <v>*</v>
      </c>
      <c r="G381" s="116" t="str">
        <f>IF(FN_MC!D384="","*",FN_MC!D384)</f>
        <v>*</v>
      </c>
      <c r="H381" s="116" t="str">
        <f>IF(FN_MC!F384="","*",FN_MC!F384)</f>
        <v>*</v>
      </c>
      <c r="I381" s="116" t="str">
        <f>IF(FN_MC!H384="","*",FN_MC!H384)</f>
        <v>*</v>
      </c>
      <c r="J381" s="116" t="str">
        <f>IF(FN_MC!I384="","*",FN_MC!I384)</f>
        <v>*</v>
      </c>
      <c r="K381" s="116" t="str">
        <f>IF(FN_MC!M384="","*",FN_MC!M384)</f>
        <v>-</v>
      </c>
      <c r="L381" s="116" t="str">
        <f>IF(FN_MC!N384="","*",FN_MC!N384)</f>
        <v>-</v>
      </c>
      <c r="M381" s="117" t="str">
        <f>IF(FN_MC!J384="","*",FN_MC!J384)</f>
        <v>*</v>
      </c>
      <c r="N381" s="338" t="str">
        <f>IF(FN_MC!K384="","*",FN_MC!K384)</f>
        <v>*</v>
      </c>
      <c r="O381" s="338" t="str">
        <f>IF(FN_MC!L384="","*",FN_MC!L384)</f>
        <v>*</v>
      </c>
      <c r="P381" s="117"/>
      <c r="Q381" s="134" t="str">
        <f>IF(FN_MC!O384="","*",FN_MC!O384)</f>
        <v>*</v>
      </c>
      <c r="R381" s="134" t="str">
        <f>IF(FN_MC!P384="","*",FN_MC!P384)</f>
        <v>*</v>
      </c>
      <c r="S381" s="116" t="str">
        <f>IF(FN_MC!Q384="","*",CONCATENATE(FN_MC!Q384," ",FN_MC!R384))</f>
        <v>*</v>
      </c>
      <c r="T381" s="116" t="str">
        <f>IF(FN_MC!V384="","*",FN_MC!V384)</f>
        <v>*</v>
      </c>
      <c r="U381" s="116" t="str">
        <f>IF(FN_MC!W384="","*",FN_MC!W384)</f>
        <v>*</v>
      </c>
      <c r="V381" s="118" t="str">
        <f ca="1">_xlfn.XLOOKUP(G381&amp;$V$2,BS_CONTROLE[CHAVE],BS_CONTROLE[Quantidade_11],"-")</f>
        <v>-</v>
      </c>
      <c r="W381" s="118" t="str">
        <f ca="1">_xlfn.XLOOKUP(G381&amp;$W$2,BS_CONTROLE[CHAVE],BS_CONTROLE[Quantidade_11],"-")</f>
        <v>-</v>
      </c>
      <c r="X381" s="118" t="str">
        <f ca="1">_xlfn.XLOOKUP(G381&amp;$X$2,BS_CONTROLE[CHAVE],BS_CONTROLE[Quantidade_11],"-")</f>
        <v>-</v>
      </c>
    </row>
    <row r="382" spans="1:24" s="119" customFormat="1" hidden="1">
      <c r="A382" s="115" t="str">
        <f>IF(FN_MC!Y385="","*",FN_MC!Y385)</f>
        <v>*</v>
      </c>
      <c r="B382" s="115" t="str">
        <f>IF(FN_MC!X385="","*",FN_MC!X385)</f>
        <v>*</v>
      </c>
      <c r="C382" s="115" t="str">
        <f>IF(FN_MC!Z385="","*",FN_MC!Z385)</f>
        <v>*</v>
      </c>
      <c r="D382" s="116" t="str">
        <f>IF(FN_MC!S385="","*",FN_MC!S385)</f>
        <v>-</v>
      </c>
      <c r="E382" s="116" t="str">
        <f>IF(FN_MC!T385="","*",FN_MC!T385)</f>
        <v>-</v>
      </c>
      <c r="F382" s="116" t="str">
        <f>IF(FN_MC!B385="","*",FN_MC!B385)</f>
        <v>*</v>
      </c>
      <c r="G382" s="116" t="str">
        <f>IF(FN_MC!D385="","*",FN_MC!D385)</f>
        <v>*</v>
      </c>
      <c r="H382" s="116" t="str">
        <f>IF(FN_MC!F385="","*",FN_MC!F385)</f>
        <v>*</v>
      </c>
      <c r="I382" s="116" t="str">
        <f>IF(FN_MC!H385="","*",FN_MC!H385)</f>
        <v>*</v>
      </c>
      <c r="J382" s="116" t="str">
        <f>IF(FN_MC!I385="","*",FN_MC!I385)</f>
        <v>*</v>
      </c>
      <c r="K382" s="116" t="str">
        <f>IF(FN_MC!M385="","*",FN_MC!M385)</f>
        <v>-</v>
      </c>
      <c r="L382" s="116" t="str">
        <f>IF(FN_MC!N385="","*",FN_MC!N385)</f>
        <v>-</v>
      </c>
      <c r="M382" s="117" t="str">
        <f>IF(FN_MC!J385="","*",FN_MC!J385)</f>
        <v>*</v>
      </c>
      <c r="N382" s="338" t="str">
        <f>IF(FN_MC!K385="","*",FN_MC!K385)</f>
        <v>*</v>
      </c>
      <c r="O382" s="338" t="str">
        <f>IF(FN_MC!L385="","*",FN_MC!L385)</f>
        <v>*</v>
      </c>
      <c r="P382" s="117"/>
      <c r="Q382" s="134" t="str">
        <f>IF(FN_MC!O385="","*",FN_MC!O385)</f>
        <v>*</v>
      </c>
      <c r="R382" s="134" t="str">
        <f>IF(FN_MC!P385="","*",FN_MC!P385)</f>
        <v>*</v>
      </c>
      <c r="S382" s="116" t="str">
        <f>IF(FN_MC!Q385="","*",CONCATENATE(FN_MC!Q385," ",FN_MC!R385))</f>
        <v>*</v>
      </c>
      <c r="T382" s="116" t="str">
        <f>IF(FN_MC!V385="","*",FN_MC!V385)</f>
        <v>*</v>
      </c>
      <c r="U382" s="116" t="str">
        <f>IF(FN_MC!W385="","*",FN_MC!W385)</f>
        <v>*</v>
      </c>
      <c r="V382" s="118" t="str">
        <f ca="1">_xlfn.XLOOKUP(G382&amp;$V$2,BS_CONTROLE[CHAVE],BS_CONTROLE[Quantidade_11],"-")</f>
        <v>-</v>
      </c>
      <c r="W382" s="118" t="str">
        <f ca="1">_xlfn.XLOOKUP(G382&amp;$W$2,BS_CONTROLE[CHAVE],BS_CONTROLE[Quantidade_11],"-")</f>
        <v>-</v>
      </c>
      <c r="X382" s="118" t="str">
        <f ca="1">_xlfn.XLOOKUP(G382&amp;$X$2,BS_CONTROLE[CHAVE],BS_CONTROLE[Quantidade_11],"-")</f>
        <v>-</v>
      </c>
    </row>
    <row r="383" spans="1:24" s="119" customFormat="1" hidden="1">
      <c r="A383" s="115" t="str">
        <f>IF(FN_MC!Y386="","*",FN_MC!Y386)</f>
        <v>*</v>
      </c>
      <c r="B383" s="115" t="str">
        <f>IF(FN_MC!X386="","*",FN_MC!X386)</f>
        <v>*</v>
      </c>
      <c r="C383" s="115" t="str">
        <f>IF(FN_MC!Z386="","*",FN_MC!Z386)</f>
        <v>*</v>
      </c>
      <c r="D383" s="116" t="str">
        <f>IF(FN_MC!S386="","*",FN_MC!S386)</f>
        <v>-</v>
      </c>
      <c r="E383" s="116" t="str">
        <f>IF(FN_MC!T386="","*",FN_MC!T386)</f>
        <v>-</v>
      </c>
      <c r="F383" s="116" t="str">
        <f>IF(FN_MC!B386="","*",FN_MC!B386)</f>
        <v>*</v>
      </c>
      <c r="G383" s="116" t="str">
        <f>IF(FN_MC!D386="","*",FN_MC!D386)</f>
        <v>*</v>
      </c>
      <c r="H383" s="116" t="str">
        <f>IF(FN_MC!F386="","*",FN_MC!F386)</f>
        <v>*</v>
      </c>
      <c r="I383" s="116" t="str">
        <f>IF(FN_MC!H386="","*",FN_MC!H386)</f>
        <v>*</v>
      </c>
      <c r="J383" s="116" t="str">
        <f>IF(FN_MC!I386="","*",FN_MC!I386)</f>
        <v>*</v>
      </c>
      <c r="K383" s="116" t="str">
        <f>IF(FN_MC!M386="","*",FN_MC!M386)</f>
        <v>-</v>
      </c>
      <c r="L383" s="116" t="str">
        <f>IF(FN_MC!N386="","*",FN_MC!N386)</f>
        <v>-</v>
      </c>
      <c r="M383" s="117" t="str">
        <f>IF(FN_MC!J386="","*",FN_MC!J386)</f>
        <v>*</v>
      </c>
      <c r="N383" s="338" t="str">
        <f>IF(FN_MC!K386="","*",FN_MC!K386)</f>
        <v>*</v>
      </c>
      <c r="O383" s="338" t="str">
        <f>IF(FN_MC!L386="","*",FN_MC!L386)</f>
        <v>*</v>
      </c>
      <c r="P383" s="117"/>
      <c r="Q383" s="134" t="str">
        <f>IF(FN_MC!O386="","*",FN_MC!O386)</f>
        <v>*</v>
      </c>
      <c r="R383" s="134" t="str">
        <f>IF(FN_MC!P386="","*",FN_MC!P386)</f>
        <v>*</v>
      </c>
      <c r="S383" s="116" t="str">
        <f>IF(FN_MC!Q386="","*",CONCATENATE(FN_MC!Q386," ",FN_MC!R386))</f>
        <v>*</v>
      </c>
      <c r="T383" s="116" t="str">
        <f>IF(FN_MC!V386="","*",FN_MC!V386)</f>
        <v>*</v>
      </c>
      <c r="U383" s="116" t="str">
        <f>IF(FN_MC!W386="","*",FN_MC!W386)</f>
        <v>*</v>
      </c>
      <c r="V383" s="118" t="str">
        <f ca="1">_xlfn.XLOOKUP(G383&amp;$V$2,BS_CONTROLE[CHAVE],BS_CONTROLE[Quantidade_11],"-")</f>
        <v>-</v>
      </c>
      <c r="W383" s="118" t="str">
        <f ca="1">_xlfn.XLOOKUP(G383&amp;$W$2,BS_CONTROLE[CHAVE],BS_CONTROLE[Quantidade_11],"-")</f>
        <v>-</v>
      </c>
      <c r="X383" s="118" t="str">
        <f ca="1">_xlfn.XLOOKUP(G383&amp;$X$2,BS_CONTROLE[CHAVE],BS_CONTROLE[Quantidade_11],"-")</f>
        <v>-</v>
      </c>
    </row>
    <row r="384" spans="1:24" s="119" customFormat="1" hidden="1">
      <c r="A384" s="115" t="str">
        <f>IF(FN_MC!Y387="","*",FN_MC!Y387)</f>
        <v>*</v>
      </c>
      <c r="B384" s="115" t="str">
        <f>IF(FN_MC!X387="","*",FN_MC!X387)</f>
        <v>*</v>
      </c>
      <c r="C384" s="115" t="str">
        <f>IF(FN_MC!Z387="","*",FN_MC!Z387)</f>
        <v>*</v>
      </c>
      <c r="D384" s="116" t="str">
        <f>IF(FN_MC!S387="","*",FN_MC!S387)</f>
        <v>-</v>
      </c>
      <c r="E384" s="116" t="str">
        <f>IF(FN_MC!T387="","*",FN_MC!T387)</f>
        <v>-</v>
      </c>
      <c r="F384" s="116" t="str">
        <f>IF(FN_MC!B387="","*",FN_MC!B387)</f>
        <v>*</v>
      </c>
      <c r="G384" s="116" t="str">
        <f>IF(FN_MC!D387="","*",FN_MC!D387)</f>
        <v>*</v>
      </c>
      <c r="H384" s="116" t="str">
        <f>IF(FN_MC!F387="","*",FN_MC!F387)</f>
        <v>*</v>
      </c>
      <c r="I384" s="116" t="str">
        <f>IF(FN_MC!H387="","*",FN_MC!H387)</f>
        <v>*</v>
      </c>
      <c r="J384" s="116" t="str">
        <f>IF(FN_MC!I387="","*",FN_MC!I387)</f>
        <v>*</v>
      </c>
      <c r="K384" s="116" t="str">
        <f>IF(FN_MC!M387="","*",FN_MC!M387)</f>
        <v>-</v>
      </c>
      <c r="L384" s="116" t="str">
        <f>IF(FN_MC!N387="","*",FN_MC!N387)</f>
        <v>-</v>
      </c>
      <c r="M384" s="117" t="str">
        <f>IF(FN_MC!J387="","*",FN_MC!J387)</f>
        <v>*</v>
      </c>
      <c r="N384" s="338" t="str">
        <f>IF(FN_MC!K387="","*",FN_MC!K387)</f>
        <v>*</v>
      </c>
      <c r="O384" s="338" t="str">
        <f>IF(FN_MC!L387="","*",FN_MC!L387)</f>
        <v>*</v>
      </c>
      <c r="P384" s="117"/>
      <c r="Q384" s="134" t="str">
        <f>IF(FN_MC!O387="","*",FN_MC!O387)</f>
        <v>*</v>
      </c>
      <c r="R384" s="134" t="str">
        <f>IF(FN_MC!P387="","*",FN_MC!P387)</f>
        <v>*</v>
      </c>
      <c r="S384" s="116" t="str">
        <f>IF(FN_MC!Q387="","*",CONCATENATE(FN_MC!Q387," ",FN_MC!R387))</f>
        <v>*</v>
      </c>
      <c r="T384" s="116" t="str">
        <f>IF(FN_MC!V387="","*",FN_MC!V387)</f>
        <v>*</v>
      </c>
      <c r="U384" s="116" t="str">
        <f>IF(FN_MC!W387="","*",FN_MC!W387)</f>
        <v>*</v>
      </c>
      <c r="V384" s="118" t="str">
        <f ca="1">_xlfn.XLOOKUP(G384&amp;$V$2,BS_CONTROLE[CHAVE],BS_CONTROLE[Quantidade_11],"-")</f>
        <v>-</v>
      </c>
      <c r="W384" s="118" t="str">
        <f ca="1">_xlfn.XLOOKUP(G384&amp;$W$2,BS_CONTROLE[CHAVE],BS_CONTROLE[Quantidade_11],"-")</f>
        <v>-</v>
      </c>
      <c r="X384" s="118" t="str">
        <f ca="1">_xlfn.XLOOKUP(G384&amp;$X$2,BS_CONTROLE[CHAVE],BS_CONTROLE[Quantidade_11],"-")</f>
        <v>-</v>
      </c>
    </row>
    <row r="385" spans="1:24" s="119" customFormat="1" hidden="1">
      <c r="A385" s="115" t="str">
        <f>IF(FN_MC!Y388="","*",FN_MC!Y388)</f>
        <v>*</v>
      </c>
      <c r="B385" s="115" t="str">
        <f>IF(FN_MC!X388="","*",FN_MC!X388)</f>
        <v>*</v>
      </c>
      <c r="C385" s="115" t="str">
        <f>IF(FN_MC!Z388="","*",FN_MC!Z388)</f>
        <v>*</v>
      </c>
      <c r="D385" s="116" t="str">
        <f>IF(FN_MC!S388="","*",FN_MC!S388)</f>
        <v>-</v>
      </c>
      <c r="E385" s="116" t="str">
        <f>IF(FN_MC!T388="","*",FN_MC!T388)</f>
        <v>-</v>
      </c>
      <c r="F385" s="116" t="str">
        <f>IF(FN_MC!B388="","*",FN_MC!B388)</f>
        <v>*</v>
      </c>
      <c r="G385" s="116" t="str">
        <f>IF(FN_MC!D388="","*",FN_MC!D388)</f>
        <v>*</v>
      </c>
      <c r="H385" s="116" t="str">
        <f>IF(FN_MC!F388="","*",FN_MC!F388)</f>
        <v>*</v>
      </c>
      <c r="I385" s="116" t="str">
        <f>IF(FN_MC!H388="","*",FN_MC!H388)</f>
        <v>*</v>
      </c>
      <c r="J385" s="116" t="str">
        <f>IF(FN_MC!I388="","*",FN_MC!I388)</f>
        <v>*</v>
      </c>
      <c r="K385" s="116" t="str">
        <f>IF(FN_MC!M388="","*",FN_MC!M388)</f>
        <v>-</v>
      </c>
      <c r="L385" s="116" t="str">
        <f>IF(FN_MC!N388="","*",FN_MC!N388)</f>
        <v>-</v>
      </c>
      <c r="M385" s="117" t="str">
        <f>IF(FN_MC!J388="","*",FN_MC!J388)</f>
        <v>*</v>
      </c>
      <c r="N385" s="338" t="str">
        <f>IF(FN_MC!K388="","*",FN_MC!K388)</f>
        <v>*</v>
      </c>
      <c r="O385" s="338" t="str">
        <f>IF(FN_MC!L388="","*",FN_MC!L388)</f>
        <v>*</v>
      </c>
      <c r="P385" s="117"/>
      <c r="Q385" s="134" t="str">
        <f>IF(FN_MC!O388="","*",FN_MC!O388)</f>
        <v>*</v>
      </c>
      <c r="R385" s="134" t="str">
        <f>IF(FN_MC!P388="","*",FN_MC!P388)</f>
        <v>*</v>
      </c>
      <c r="S385" s="116" t="str">
        <f>IF(FN_MC!Q388="","*",CONCATENATE(FN_MC!Q388," ",FN_MC!R388))</f>
        <v>*</v>
      </c>
      <c r="T385" s="116" t="str">
        <f>IF(FN_MC!V388="","*",FN_MC!V388)</f>
        <v>*</v>
      </c>
      <c r="U385" s="116" t="str">
        <f>IF(FN_MC!W388="","*",FN_MC!W388)</f>
        <v>*</v>
      </c>
      <c r="V385" s="118" t="str">
        <f ca="1">_xlfn.XLOOKUP(G385&amp;$V$2,BS_CONTROLE[CHAVE],BS_CONTROLE[Quantidade_11],"-")</f>
        <v>-</v>
      </c>
      <c r="W385" s="118" t="str">
        <f ca="1">_xlfn.XLOOKUP(G385&amp;$W$2,BS_CONTROLE[CHAVE],BS_CONTROLE[Quantidade_11],"-")</f>
        <v>-</v>
      </c>
      <c r="X385" s="118" t="str">
        <f ca="1">_xlfn.XLOOKUP(G385&amp;$X$2,BS_CONTROLE[CHAVE],BS_CONTROLE[Quantidade_11],"-")</f>
        <v>-</v>
      </c>
    </row>
    <row r="386" spans="1:24" s="119" customFormat="1" hidden="1">
      <c r="A386" s="115" t="str">
        <f>IF(FN_MC!Y389="","*",FN_MC!Y389)</f>
        <v>*</v>
      </c>
      <c r="B386" s="115" t="str">
        <f>IF(FN_MC!X389="","*",FN_MC!X389)</f>
        <v>*</v>
      </c>
      <c r="C386" s="115" t="str">
        <f>IF(FN_MC!Z389="","*",FN_MC!Z389)</f>
        <v>*</v>
      </c>
      <c r="D386" s="116" t="str">
        <f>IF(FN_MC!S389="","*",FN_MC!S389)</f>
        <v>-</v>
      </c>
      <c r="E386" s="116" t="str">
        <f>IF(FN_MC!T389="","*",FN_MC!T389)</f>
        <v>-</v>
      </c>
      <c r="F386" s="116" t="str">
        <f>IF(FN_MC!B389="","*",FN_MC!B389)</f>
        <v>*</v>
      </c>
      <c r="G386" s="116" t="str">
        <f>IF(FN_MC!D389="","*",FN_MC!D389)</f>
        <v>*</v>
      </c>
      <c r="H386" s="116" t="str">
        <f>IF(FN_MC!F389="","*",FN_MC!F389)</f>
        <v>*</v>
      </c>
      <c r="I386" s="116" t="str">
        <f>IF(FN_MC!H389="","*",FN_MC!H389)</f>
        <v>*</v>
      </c>
      <c r="J386" s="116" t="str">
        <f>IF(FN_MC!I389="","*",FN_MC!I389)</f>
        <v>*</v>
      </c>
      <c r="K386" s="116" t="str">
        <f>IF(FN_MC!M389="","*",FN_MC!M389)</f>
        <v>-</v>
      </c>
      <c r="L386" s="116" t="str">
        <f>IF(FN_MC!N389="","*",FN_MC!N389)</f>
        <v>-</v>
      </c>
      <c r="M386" s="117" t="str">
        <f>IF(FN_MC!J389="","*",FN_MC!J389)</f>
        <v>*</v>
      </c>
      <c r="N386" s="338" t="str">
        <f>IF(FN_MC!K389="","*",FN_MC!K389)</f>
        <v>*</v>
      </c>
      <c r="O386" s="338" t="str">
        <f>IF(FN_MC!L389="","*",FN_MC!L389)</f>
        <v>*</v>
      </c>
      <c r="P386" s="117"/>
      <c r="Q386" s="134" t="str">
        <f>IF(FN_MC!O389="","*",FN_MC!O389)</f>
        <v>*</v>
      </c>
      <c r="R386" s="134" t="str">
        <f>IF(FN_MC!P389="","*",FN_MC!P389)</f>
        <v>*</v>
      </c>
      <c r="S386" s="116" t="str">
        <f>IF(FN_MC!Q389="","*",CONCATENATE(FN_MC!Q389," ",FN_MC!R389))</f>
        <v>*</v>
      </c>
      <c r="T386" s="116" t="str">
        <f>IF(FN_MC!V389="","*",FN_MC!V389)</f>
        <v>*</v>
      </c>
      <c r="U386" s="116" t="str">
        <f>IF(FN_MC!W389="","*",FN_MC!W389)</f>
        <v>*</v>
      </c>
      <c r="V386" s="118" t="str">
        <f ca="1">_xlfn.XLOOKUP(G386&amp;$V$2,BS_CONTROLE[CHAVE],BS_CONTROLE[Quantidade_11],"-")</f>
        <v>-</v>
      </c>
      <c r="W386" s="118" t="str">
        <f ca="1">_xlfn.XLOOKUP(G386&amp;$W$2,BS_CONTROLE[CHAVE],BS_CONTROLE[Quantidade_11],"-")</f>
        <v>-</v>
      </c>
      <c r="X386" s="118" t="str">
        <f ca="1">_xlfn.XLOOKUP(G386&amp;$X$2,BS_CONTROLE[CHAVE],BS_CONTROLE[Quantidade_11],"-")</f>
        <v>-</v>
      </c>
    </row>
    <row r="387" spans="1:24" s="119" customFormat="1" hidden="1">
      <c r="A387" s="115" t="str">
        <f>IF(FN_MC!Y390="","*",FN_MC!Y390)</f>
        <v>*</v>
      </c>
      <c r="B387" s="115" t="str">
        <f>IF(FN_MC!X390="","*",FN_MC!X390)</f>
        <v>*</v>
      </c>
      <c r="C387" s="115" t="str">
        <f>IF(FN_MC!Z390="","*",FN_MC!Z390)</f>
        <v>*</v>
      </c>
      <c r="D387" s="116" t="str">
        <f>IF(FN_MC!S390="","*",FN_MC!S390)</f>
        <v>-</v>
      </c>
      <c r="E387" s="116" t="str">
        <f>IF(FN_MC!T390="","*",FN_MC!T390)</f>
        <v>-</v>
      </c>
      <c r="F387" s="116" t="str">
        <f>IF(FN_MC!B390="","*",FN_MC!B390)</f>
        <v>*</v>
      </c>
      <c r="G387" s="116" t="str">
        <f>IF(FN_MC!D390="","*",FN_MC!D390)</f>
        <v>*</v>
      </c>
      <c r="H387" s="116" t="str">
        <f>IF(FN_MC!F390="","*",FN_MC!F390)</f>
        <v>*</v>
      </c>
      <c r="I387" s="116" t="str">
        <f>IF(FN_MC!H390="","*",FN_MC!H390)</f>
        <v>*</v>
      </c>
      <c r="J387" s="116" t="str">
        <f>IF(FN_MC!I390="","*",FN_MC!I390)</f>
        <v>*</v>
      </c>
      <c r="K387" s="116" t="str">
        <f>IF(FN_MC!M390="","*",FN_MC!M390)</f>
        <v>-</v>
      </c>
      <c r="L387" s="116" t="str">
        <f>IF(FN_MC!N390="","*",FN_MC!N390)</f>
        <v>-</v>
      </c>
      <c r="M387" s="117" t="str">
        <f>IF(FN_MC!J390="","*",FN_MC!J390)</f>
        <v>*</v>
      </c>
      <c r="N387" s="338" t="str">
        <f>IF(FN_MC!K390="","*",FN_MC!K390)</f>
        <v>*</v>
      </c>
      <c r="O387" s="338" t="str">
        <f>IF(FN_MC!L390="","*",FN_MC!L390)</f>
        <v>*</v>
      </c>
      <c r="P387" s="117"/>
      <c r="Q387" s="134" t="str">
        <f>IF(FN_MC!O390="","*",FN_MC!O390)</f>
        <v>*</v>
      </c>
      <c r="R387" s="134" t="str">
        <f>IF(FN_MC!P390="","*",FN_MC!P390)</f>
        <v>*</v>
      </c>
      <c r="S387" s="116" t="str">
        <f>IF(FN_MC!Q390="","*",CONCATENATE(FN_MC!Q390," ",FN_MC!R390))</f>
        <v>*</v>
      </c>
      <c r="T387" s="116" t="str">
        <f>IF(FN_MC!V390="","*",FN_MC!V390)</f>
        <v>*</v>
      </c>
      <c r="U387" s="116" t="str">
        <f>IF(FN_MC!W390="","*",FN_MC!W390)</f>
        <v>*</v>
      </c>
      <c r="V387" s="118" t="str">
        <f ca="1">_xlfn.XLOOKUP(G387&amp;$V$2,BS_CONTROLE[CHAVE],BS_CONTROLE[Quantidade_11],"-")</f>
        <v>-</v>
      </c>
      <c r="W387" s="118" t="str">
        <f ca="1">_xlfn.XLOOKUP(G387&amp;$W$2,BS_CONTROLE[CHAVE],BS_CONTROLE[Quantidade_11],"-")</f>
        <v>-</v>
      </c>
      <c r="X387" s="118" t="str">
        <f ca="1">_xlfn.XLOOKUP(G387&amp;$X$2,BS_CONTROLE[CHAVE],BS_CONTROLE[Quantidade_11],"-")</f>
        <v>-</v>
      </c>
    </row>
    <row r="388" spans="1:24" s="119" customFormat="1" hidden="1">
      <c r="A388" s="115" t="str">
        <f>IF(FN_MC!Y391="","*",FN_MC!Y391)</f>
        <v>*</v>
      </c>
      <c r="B388" s="115" t="str">
        <f>IF(FN_MC!X391="","*",FN_MC!X391)</f>
        <v>*</v>
      </c>
      <c r="C388" s="115" t="str">
        <f>IF(FN_MC!Z391="","*",FN_MC!Z391)</f>
        <v>*</v>
      </c>
      <c r="D388" s="116" t="str">
        <f>IF(FN_MC!S391="","*",FN_MC!S391)</f>
        <v>-</v>
      </c>
      <c r="E388" s="116" t="str">
        <f>IF(FN_MC!T391="","*",FN_MC!T391)</f>
        <v>-</v>
      </c>
      <c r="F388" s="116" t="str">
        <f>IF(FN_MC!B391="","*",FN_MC!B391)</f>
        <v>*</v>
      </c>
      <c r="G388" s="116" t="str">
        <f>IF(FN_MC!D391="","*",FN_MC!D391)</f>
        <v>*</v>
      </c>
      <c r="H388" s="116" t="str">
        <f>IF(FN_MC!F391="","*",FN_MC!F391)</f>
        <v>*</v>
      </c>
      <c r="I388" s="116" t="str">
        <f>IF(FN_MC!H391="","*",FN_MC!H391)</f>
        <v>*</v>
      </c>
      <c r="J388" s="116" t="str">
        <f>IF(FN_MC!I391="","*",FN_MC!I391)</f>
        <v>*</v>
      </c>
      <c r="K388" s="116" t="str">
        <f>IF(FN_MC!M391="","*",FN_MC!M391)</f>
        <v>-</v>
      </c>
      <c r="L388" s="116" t="str">
        <f>IF(FN_MC!N391="","*",FN_MC!N391)</f>
        <v>-</v>
      </c>
      <c r="M388" s="117" t="str">
        <f>IF(FN_MC!J391="","*",FN_MC!J391)</f>
        <v>*</v>
      </c>
      <c r="N388" s="338" t="str">
        <f>IF(FN_MC!K391="","*",FN_MC!K391)</f>
        <v>*</v>
      </c>
      <c r="O388" s="338" t="str">
        <f>IF(FN_MC!L391="","*",FN_MC!L391)</f>
        <v>*</v>
      </c>
      <c r="P388" s="117"/>
      <c r="Q388" s="134" t="str">
        <f>IF(FN_MC!O391="","*",FN_MC!O391)</f>
        <v>*</v>
      </c>
      <c r="R388" s="134" t="str">
        <f>IF(FN_MC!P391="","*",FN_MC!P391)</f>
        <v>*</v>
      </c>
      <c r="S388" s="116" t="str">
        <f>IF(FN_MC!Q391="","*",CONCATENATE(FN_MC!Q391," ",FN_MC!R391))</f>
        <v>*</v>
      </c>
      <c r="T388" s="116" t="str">
        <f>IF(FN_MC!V391="","*",FN_MC!V391)</f>
        <v>*</v>
      </c>
      <c r="U388" s="116" t="str">
        <f>IF(FN_MC!W391="","*",FN_MC!W391)</f>
        <v>*</v>
      </c>
      <c r="V388" s="118" t="str">
        <f ca="1">_xlfn.XLOOKUP(G388&amp;$V$2,BS_CONTROLE[CHAVE],BS_CONTROLE[Quantidade_11],"-")</f>
        <v>-</v>
      </c>
      <c r="W388" s="118" t="str">
        <f ca="1">_xlfn.XLOOKUP(G388&amp;$W$2,BS_CONTROLE[CHAVE],BS_CONTROLE[Quantidade_11],"-")</f>
        <v>-</v>
      </c>
      <c r="X388" s="118" t="str">
        <f ca="1">_xlfn.XLOOKUP(G388&amp;$X$2,BS_CONTROLE[CHAVE],BS_CONTROLE[Quantidade_11],"-")</f>
        <v>-</v>
      </c>
    </row>
    <row r="389" spans="1:24" s="119" customFormat="1" hidden="1">
      <c r="A389" s="115" t="str">
        <f>IF(FN_MC!Y392="","*",FN_MC!Y392)</f>
        <v>*</v>
      </c>
      <c r="B389" s="115" t="str">
        <f>IF(FN_MC!X392="","*",FN_MC!X392)</f>
        <v>*</v>
      </c>
      <c r="C389" s="115" t="str">
        <f>IF(FN_MC!Z392="","*",FN_MC!Z392)</f>
        <v>*</v>
      </c>
      <c r="D389" s="116" t="str">
        <f>IF(FN_MC!S392="","*",FN_MC!S392)</f>
        <v>-</v>
      </c>
      <c r="E389" s="116" t="str">
        <f>IF(FN_MC!T392="","*",FN_MC!T392)</f>
        <v>-</v>
      </c>
      <c r="F389" s="116" t="str">
        <f>IF(FN_MC!B392="","*",FN_MC!B392)</f>
        <v>*</v>
      </c>
      <c r="G389" s="116" t="str">
        <f>IF(FN_MC!D392="","*",FN_MC!D392)</f>
        <v>*</v>
      </c>
      <c r="H389" s="116" t="str">
        <f>IF(FN_MC!F392="","*",FN_MC!F392)</f>
        <v>*</v>
      </c>
      <c r="I389" s="116" t="str">
        <f>IF(FN_MC!H392="","*",FN_MC!H392)</f>
        <v>*</v>
      </c>
      <c r="J389" s="116" t="str">
        <f>IF(FN_MC!I392="","*",FN_MC!I392)</f>
        <v>*</v>
      </c>
      <c r="K389" s="116" t="str">
        <f>IF(FN_MC!M392="","*",FN_MC!M392)</f>
        <v>-</v>
      </c>
      <c r="L389" s="116" t="str">
        <f>IF(FN_MC!N392="","*",FN_MC!N392)</f>
        <v>-</v>
      </c>
      <c r="M389" s="117" t="str">
        <f>IF(FN_MC!J392="","*",FN_MC!J392)</f>
        <v>*</v>
      </c>
      <c r="N389" s="338" t="str">
        <f>IF(FN_MC!K392="","*",FN_MC!K392)</f>
        <v>*</v>
      </c>
      <c r="O389" s="338" t="str">
        <f>IF(FN_MC!L392="","*",FN_MC!L392)</f>
        <v>*</v>
      </c>
      <c r="P389" s="117"/>
      <c r="Q389" s="134" t="str">
        <f>IF(FN_MC!O392="","*",FN_MC!O392)</f>
        <v>*</v>
      </c>
      <c r="R389" s="134" t="str">
        <f>IF(FN_MC!P392="","*",FN_MC!P392)</f>
        <v>*</v>
      </c>
      <c r="S389" s="116" t="str">
        <f>IF(FN_MC!Q392="","*",CONCATENATE(FN_MC!Q392," ",FN_MC!R392))</f>
        <v>*</v>
      </c>
      <c r="T389" s="116" t="str">
        <f>IF(FN_MC!V392="","*",FN_MC!V392)</f>
        <v>*</v>
      </c>
      <c r="U389" s="116" t="str">
        <f>IF(FN_MC!W392="","*",FN_MC!W392)</f>
        <v>*</v>
      </c>
      <c r="V389" s="118" t="str">
        <f ca="1">_xlfn.XLOOKUP(G389&amp;$V$2,BS_CONTROLE[CHAVE],BS_CONTROLE[Quantidade_11],"-")</f>
        <v>-</v>
      </c>
      <c r="W389" s="118" t="str">
        <f ca="1">_xlfn.XLOOKUP(G389&amp;$W$2,BS_CONTROLE[CHAVE],BS_CONTROLE[Quantidade_11],"-")</f>
        <v>-</v>
      </c>
      <c r="X389" s="118" t="str">
        <f ca="1">_xlfn.XLOOKUP(G389&amp;$X$2,BS_CONTROLE[CHAVE],BS_CONTROLE[Quantidade_11],"-")</f>
        <v>-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338" t="str">
        <f>IF(FN_MC!K413="","*",FN_MC!K413)</f>
        <v>*</v>
      </c>
      <c r="O390" s="338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str">
        <f ca="1">_xlfn.XLOOKUP(G390&amp;$V$2,BS_CONTROLE[CHAVE],BS_CONTROLE[Quantidade_11],"-")</f>
        <v>-</v>
      </c>
      <c r="W390" s="118" t="str">
        <f ca="1">_xlfn.XLOOKUP(G390&amp;$W$2,BS_CONTROLE[CHAVE],BS_CONTROLE[Quantidade_11],"-")</f>
        <v>-</v>
      </c>
      <c r="X390" s="118" t="str">
        <f ca="1">_xlfn.XLOOKUP(G390&amp;$X$2,BS_CONTROLE[CHAVE],BS_CONTROLE[Quantidade_11],"-")</f>
        <v>-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338" t="str">
        <f>IF(FN_MC!K414="","*",FN_MC!K414)</f>
        <v>*</v>
      </c>
      <c r="O391" s="338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str">
        <f ca="1">_xlfn.XLOOKUP(G391&amp;$V$2,BS_CONTROLE[CHAVE],BS_CONTROLE[Quantidade_11],"-")</f>
        <v>-</v>
      </c>
      <c r="W391" s="118" t="str">
        <f ca="1">_xlfn.XLOOKUP(G391&amp;$W$2,BS_CONTROLE[CHAVE],BS_CONTROLE[Quantidade_11],"-")</f>
        <v>-</v>
      </c>
      <c r="X391" s="118" t="str">
        <f ca="1">_xlfn.XLOOKUP(G391&amp;$X$2,BS_CONTROLE[CHAVE],BS_CONTROLE[Quantidade_11],"-")</f>
        <v>-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338" t="str">
        <f>IF(FN_MC!K415="","*",FN_MC!K415)</f>
        <v>*</v>
      </c>
      <c r="O392" s="338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str">
        <f ca="1">_xlfn.XLOOKUP(G392&amp;$V$2,BS_CONTROLE[CHAVE],BS_CONTROLE[Quantidade_11],"-")</f>
        <v>-</v>
      </c>
      <c r="W392" s="118" t="str">
        <f ca="1">_xlfn.XLOOKUP(G392&amp;$W$2,BS_CONTROLE[CHAVE],BS_CONTROLE[Quantidade_11],"-")</f>
        <v>-</v>
      </c>
      <c r="X392" s="118" t="str">
        <f ca="1">_xlfn.XLOOKUP(G392&amp;$X$2,BS_CONTROLE[CHAVE],BS_CONTROLE[Quantidade_11],"-")</f>
        <v>-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338" t="str">
        <f>IF(FN_MC!K416="","*",FN_MC!K416)</f>
        <v>*</v>
      </c>
      <c r="O393" s="338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str">
        <f ca="1">_xlfn.XLOOKUP(G393&amp;$V$2,BS_CONTROLE[CHAVE],BS_CONTROLE[Quantidade_11],"-")</f>
        <v>-</v>
      </c>
      <c r="W393" s="118" t="str">
        <f ca="1">_xlfn.XLOOKUP(G393&amp;$W$2,BS_CONTROLE[CHAVE],BS_CONTROLE[Quantidade_11],"-")</f>
        <v>-</v>
      </c>
      <c r="X393" s="118" t="str">
        <f ca="1">_xlfn.XLOOKUP(G393&amp;$X$2,BS_CONTROLE[CHAVE],BS_CONTROLE[Quantidade_11],"-")</f>
        <v>-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338" t="str">
        <f>IF(FN_MC!K417="","*",FN_MC!K417)</f>
        <v>*</v>
      </c>
      <c r="O394" s="338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str">
        <f ca="1">_xlfn.XLOOKUP(G394&amp;$V$2,BS_CONTROLE[CHAVE],BS_CONTROLE[Quantidade_11],"-")</f>
        <v>-</v>
      </c>
      <c r="W394" s="118" t="str">
        <f ca="1">_xlfn.XLOOKUP(G394&amp;$W$2,BS_CONTROLE[CHAVE],BS_CONTROLE[Quantidade_11],"-")</f>
        <v>-</v>
      </c>
      <c r="X394" s="118" t="str">
        <f ca="1">_xlfn.XLOOKUP(G394&amp;$X$2,BS_CONTROLE[CHAVE],BS_CONTROLE[Quantidade_11],"-")</f>
        <v>-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338" t="str">
        <f>IF(FN_MC!K418="","*",FN_MC!K418)</f>
        <v>*</v>
      </c>
      <c r="O395" s="338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str">
        <f ca="1">_xlfn.XLOOKUP(G395&amp;$V$2,BS_CONTROLE[CHAVE],BS_CONTROLE[Quantidade_11],"-")</f>
        <v>-</v>
      </c>
      <c r="W395" s="118" t="str">
        <f ca="1">_xlfn.XLOOKUP(G395&amp;$W$2,BS_CONTROLE[CHAVE],BS_CONTROLE[Quantidade_11],"-")</f>
        <v>-</v>
      </c>
      <c r="X395" s="118" t="str">
        <f ca="1">_xlfn.XLOOKUP(G395&amp;$X$2,BS_CONTROLE[CHAVE],BS_CONTROLE[Quantidade_11],"-")</f>
        <v>-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338" t="str">
        <f>IF(FN_MC!K419="","*",FN_MC!K419)</f>
        <v>*</v>
      </c>
      <c r="O396" s="338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str">
        <f ca="1">_xlfn.XLOOKUP(G396&amp;$V$2,BS_CONTROLE[CHAVE],BS_CONTROLE[Quantidade_11],"-")</f>
        <v>-</v>
      </c>
      <c r="W396" s="118" t="str">
        <f ca="1">_xlfn.XLOOKUP(G396&amp;$W$2,BS_CONTROLE[CHAVE],BS_CONTROLE[Quantidade_11],"-")</f>
        <v>-</v>
      </c>
      <c r="X396" s="118" t="str">
        <f ca="1">_xlfn.XLOOKUP(G396&amp;$X$2,BS_CONTROLE[CHAVE],BS_CONTROLE[Quantidade_11],"-")</f>
        <v>-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338" t="str">
        <f>IF(FN_MC!K420="","*",FN_MC!K420)</f>
        <v>*</v>
      </c>
      <c r="O397" s="338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str">
        <f ca="1">_xlfn.XLOOKUP(G397&amp;$V$2,BS_CONTROLE[CHAVE],BS_CONTROLE[Quantidade_11],"-")</f>
        <v>-</v>
      </c>
      <c r="W397" s="118" t="str">
        <f ca="1">_xlfn.XLOOKUP(G397&amp;$W$2,BS_CONTROLE[CHAVE],BS_CONTROLE[Quantidade_11],"-")</f>
        <v>-</v>
      </c>
      <c r="X397" s="118" t="str">
        <f ca="1">_xlfn.XLOOKUP(G397&amp;$X$2,BS_CONTROLE[CHAVE],BS_CONTROLE[Quantidade_11],"-")</f>
        <v>-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338" t="str">
        <f>IF(FN_MC!K421="","*",FN_MC!K421)</f>
        <v>*</v>
      </c>
      <c r="O398" s="338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str">
        <f ca="1">_xlfn.XLOOKUP(G398&amp;$V$2,BS_CONTROLE[CHAVE],BS_CONTROLE[Quantidade_11],"-")</f>
        <v>-</v>
      </c>
      <c r="W398" s="118" t="str">
        <f ca="1">_xlfn.XLOOKUP(G398&amp;$W$2,BS_CONTROLE[CHAVE],BS_CONTROLE[Quantidade_11],"-")</f>
        <v>-</v>
      </c>
      <c r="X398" s="118" t="str">
        <f ca="1">_xlfn.XLOOKUP(G398&amp;$X$2,BS_CONTROLE[CHAVE],BS_CONTROLE[Quantidade_11],"-")</f>
        <v>-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338" t="str">
        <f>IF(FN_MC!K422="","*",FN_MC!K422)</f>
        <v>*</v>
      </c>
      <c r="O399" s="338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str">
        <f ca="1">_xlfn.XLOOKUP(G399&amp;$V$2,BS_CONTROLE[CHAVE],BS_CONTROLE[Quantidade_11],"-")</f>
        <v>-</v>
      </c>
      <c r="W399" s="118" t="str">
        <f ca="1">_xlfn.XLOOKUP(G399&amp;$W$2,BS_CONTROLE[CHAVE],BS_CONTROLE[Quantidade_11],"-")</f>
        <v>-</v>
      </c>
      <c r="X399" s="118" t="str">
        <f ca="1">_xlfn.XLOOKUP(G399&amp;$X$2,BS_CONTROLE[CHAVE],BS_CONTROLE[Quantidade_11],"-")</f>
        <v>-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338" t="str">
        <f>IF(FN_MC!K423="","*",FN_MC!K423)</f>
        <v>*</v>
      </c>
      <c r="O400" s="338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str">
        <f ca="1">_xlfn.XLOOKUP(G400&amp;$V$2,BS_CONTROLE[CHAVE],BS_CONTROLE[Quantidade_11],"-")</f>
        <v>-</v>
      </c>
      <c r="W400" s="118" t="str">
        <f ca="1">_xlfn.XLOOKUP(G400&amp;$W$2,BS_CONTROLE[CHAVE],BS_CONTROLE[Quantidade_11],"-")</f>
        <v>-</v>
      </c>
      <c r="X400" s="118" t="str">
        <f ca="1">_xlfn.XLOOKUP(G400&amp;$X$2,BS_CONTROLE[CHAVE],BS_CONTROLE[Quantidade_11],"-")</f>
        <v>-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338" t="str">
        <f>IF(FN_MC!K424="","*",FN_MC!K424)</f>
        <v>*</v>
      </c>
      <c r="O401" s="338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str">
        <f ca="1">_xlfn.XLOOKUP(G401&amp;$V$2,BS_CONTROLE[CHAVE],BS_CONTROLE[Quantidade_11],"-")</f>
        <v>-</v>
      </c>
      <c r="W401" s="118" t="str">
        <f ca="1">_xlfn.XLOOKUP(G401&amp;$W$2,BS_CONTROLE[CHAVE],BS_CONTROLE[Quantidade_11],"-")</f>
        <v>-</v>
      </c>
      <c r="X401" s="118" t="str">
        <f ca="1">_xlfn.XLOOKUP(G401&amp;$X$2,BS_CONTROLE[CHAVE],BS_CONTROLE[Quantidade_11],"-")</f>
        <v>-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338" t="str">
        <f>IF(FN_MC!K425="","*",FN_MC!K425)</f>
        <v>*</v>
      </c>
      <c r="O402" s="338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str">
        <f ca="1">_xlfn.XLOOKUP(G402&amp;$V$2,BS_CONTROLE[CHAVE],BS_CONTROLE[Quantidade_11],"-")</f>
        <v>-</v>
      </c>
      <c r="W402" s="118" t="str">
        <f ca="1">_xlfn.XLOOKUP(G402&amp;$W$2,BS_CONTROLE[CHAVE],BS_CONTROLE[Quantidade_11],"-")</f>
        <v>-</v>
      </c>
      <c r="X402" s="118" t="str">
        <f ca="1">_xlfn.XLOOKUP(G402&amp;$X$2,BS_CONTROLE[CHAVE],BS_CONTROLE[Quantidade_11],"-")</f>
        <v>-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338" t="str">
        <f>IF(FN_MC!K426="","*",FN_MC!K426)</f>
        <v>*</v>
      </c>
      <c r="O403" s="338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str">
        <f ca="1">_xlfn.XLOOKUP(G403&amp;$V$2,BS_CONTROLE[CHAVE],BS_CONTROLE[Quantidade_11],"-")</f>
        <v>-</v>
      </c>
      <c r="W403" s="118" t="str">
        <f ca="1">_xlfn.XLOOKUP(G403&amp;$W$2,BS_CONTROLE[CHAVE],BS_CONTROLE[Quantidade_11],"-")</f>
        <v>-</v>
      </c>
      <c r="X403" s="118" t="str">
        <f ca="1">_xlfn.XLOOKUP(G403&amp;$X$2,BS_CONTROLE[CHAVE],BS_CONTROLE[Quantidade_11],"-")</f>
        <v>-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338" t="str">
        <f>IF(FN_MC!K427="","*",FN_MC!K427)</f>
        <v>*</v>
      </c>
      <c r="O404" s="338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str">
        <f ca="1">_xlfn.XLOOKUP(G404&amp;$V$2,BS_CONTROLE[CHAVE],BS_CONTROLE[Quantidade_11],"-")</f>
        <v>-</v>
      </c>
      <c r="W404" s="118" t="str">
        <f ca="1">_xlfn.XLOOKUP(G404&amp;$W$2,BS_CONTROLE[CHAVE],BS_CONTROLE[Quantidade_11],"-")</f>
        <v>-</v>
      </c>
      <c r="X404" s="118" t="str">
        <f ca="1">_xlfn.XLOOKUP(G404&amp;$X$2,BS_CONTROLE[CHAVE],BS_CONTROLE[Quantidade_11],"-")</f>
        <v>-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338" t="str">
        <f>IF(FN_MC!K428="","*",FN_MC!K428)</f>
        <v>*</v>
      </c>
      <c r="O405" s="338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str">
        <f ca="1">_xlfn.XLOOKUP(G405&amp;$V$2,BS_CONTROLE[CHAVE],BS_CONTROLE[Quantidade_11],"-")</f>
        <v>-</v>
      </c>
      <c r="W405" s="118" t="str">
        <f ca="1">_xlfn.XLOOKUP(G405&amp;$W$2,BS_CONTROLE[CHAVE],BS_CONTROLE[Quantidade_11],"-")</f>
        <v>-</v>
      </c>
      <c r="X405" s="118" t="str">
        <f ca="1">_xlfn.XLOOKUP(G405&amp;$X$2,BS_CONTROLE[CHAVE],BS_CONTROLE[Quantidade_11],"-")</f>
        <v>-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338" t="str">
        <f>IF(FN_MC!K429="","*",FN_MC!K429)</f>
        <v>*</v>
      </c>
      <c r="O406" s="338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str">
        <f ca="1">_xlfn.XLOOKUP(G406&amp;$V$2,BS_CONTROLE[CHAVE],BS_CONTROLE[Quantidade_11],"-")</f>
        <v>-</v>
      </c>
      <c r="W406" s="118" t="str">
        <f ca="1">_xlfn.XLOOKUP(G406&amp;$W$2,BS_CONTROLE[CHAVE],BS_CONTROLE[Quantidade_11],"-")</f>
        <v>-</v>
      </c>
      <c r="X406" s="118" t="str">
        <f ca="1">_xlfn.XLOOKUP(G406&amp;$X$2,BS_CONTROLE[CHAVE],BS_CONTROLE[Quantidade_11],"-")</f>
        <v>-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338" t="str">
        <f>IF(FN_MC!K430="","*",FN_MC!K430)</f>
        <v>*</v>
      </c>
      <c r="O407" s="338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str">
        <f ca="1">_xlfn.XLOOKUP(G407&amp;$V$2,BS_CONTROLE[CHAVE],BS_CONTROLE[Quantidade_11],"-")</f>
        <v>-</v>
      </c>
      <c r="W407" s="118" t="str">
        <f ca="1">_xlfn.XLOOKUP(G407&amp;$W$2,BS_CONTROLE[CHAVE],BS_CONTROLE[Quantidade_11],"-")</f>
        <v>-</v>
      </c>
      <c r="X407" s="118" t="str">
        <f ca="1">_xlfn.XLOOKUP(G407&amp;$X$2,BS_CONTROLE[CHAVE],BS_CONTROLE[Quantidade_11],"-")</f>
        <v>-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338" t="str">
        <f>IF(FN_MC!K431="","*",FN_MC!K431)</f>
        <v>*</v>
      </c>
      <c r="O408" s="338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str">
        <f ca="1">_xlfn.XLOOKUP(G408&amp;$V$2,BS_CONTROLE[CHAVE],BS_CONTROLE[Quantidade_11],"-")</f>
        <v>-</v>
      </c>
      <c r="W408" s="118" t="str">
        <f ca="1">_xlfn.XLOOKUP(G408&amp;$W$2,BS_CONTROLE[CHAVE],BS_CONTROLE[Quantidade_11],"-")</f>
        <v>-</v>
      </c>
      <c r="X408" s="118" t="str">
        <f ca="1">_xlfn.XLOOKUP(G408&amp;$X$2,BS_CONTROLE[CHAVE],BS_CONTROLE[Quantidade_11],"-")</f>
        <v>-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338" t="str">
        <f>IF(FN_MC!K432="","*",FN_MC!K432)</f>
        <v>*</v>
      </c>
      <c r="O409" s="338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str">
        <f ca="1">_xlfn.XLOOKUP(G409&amp;$V$2,BS_CONTROLE[CHAVE],BS_CONTROLE[Quantidade_11],"-")</f>
        <v>-</v>
      </c>
      <c r="W409" s="118" t="str">
        <f ca="1">_xlfn.XLOOKUP(G409&amp;$W$2,BS_CONTROLE[CHAVE],BS_CONTROLE[Quantidade_11],"-")</f>
        <v>-</v>
      </c>
      <c r="X409" s="118" t="str">
        <f ca="1">_xlfn.XLOOKUP(G409&amp;$X$2,BS_CONTROLE[CHAVE],BS_CONTROLE[Quantidade_11],"-")</f>
        <v>-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338" t="str">
        <f>IF(FN_MC!K433="","*",FN_MC!K433)</f>
        <v>*</v>
      </c>
      <c r="O410" s="338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str">
        <f ca="1">_xlfn.XLOOKUP(G410&amp;$V$2,BS_CONTROLE[CHAVE],BS_CONTROLE[Quantidade_11],"-")</f>
        <v>-</v>
      </c>
      <c r="W410" s="118" t="str">
        <f ca="1">_xlfn.XLOOKUP(G410&amp;$W$2,BS_CONTROLE[CHAVE],BS_CONTROLE[Quantidade_11],"-")</f>
        <v>-</v>
      </c>
      <c r="X410" s="118" t="str">
        <f ca="1">_xlfn.XLOOKUP(G410&amp;$X$2,BS_CONTROLE[CHAVE],BS_CONTROLE[Quantidade_11],"-")</f>
        <v>-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338" t="str">
        <f>IF(FN_MC!K434="","*",FN_MC!K434)</f>
        <v>*</v>
      </c>
      <c r="O411" s="338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str">
        <f ca="1">_xlfn.XLOOKUP(G411&amp;$V$2,BS_CONTROLE[CHAVE],BS_CONTROLE[Quantidade_11],"-")</f>
        <v>-</v>
      </c>
      <c r="W411" s="118" t="str">
        <f ca="1">_xlfn.XLOOKUP(G411&amp;$W$2,BS_CONTROLE[CHAVE],BS_CONTROLE[Quantidade_11],"-")</f>
        <v>-</v>
      </c>
      <c r="X411" s="118" t="str">
        <f ca="1">_xlfn.XLOOKUP(G411&amp;$X$2,BS_CONTROLE[CHAVE],BS_CONTROLE[Quantidade_11],"-")</f>
        <v>-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338" t="str">
        <f>IF(FN_MC!K435="","*",FN_MC!K435)</f>
        <v>*</v>
      </c>
      <c r="O412" s="338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str">
        <f ca="1">_xlfn.XLOOKUP(G412&amp;$V$2,BS_CONTROLE[CHAVE],BS_CONTROLE[Quantidade_11],"-")</f>
        <v>-</v>
      </c>
      <c r="W412" s="118" t="str">
        <f ca="1">_xlfn.XLOOKUP(G412&amp;$W$2,BS_CONTROLE[CHAVE],BS_CONTROLE[Quantidade_11],"-")</f>
        <v>-</v>
      </c>
      <c r="X412" s="118" t="str">
        <f ca="1">_xlfn.XLOOKUP(G412&amp;$X$2,BS_CONTROLE[CHAVE],BS_CONTROLE[Quantidade_11],"-")</f>
        <v>-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338" t="str">
        <f>IF(FN_MC!K436="","*",FN_MC!K436)</f>
        <v>*</v>
      </c>
      <c r="O413" s="338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str">
        <f ca="1">_xlfn.XLOOKUP(G413&amp;$V$2,BS_CONTROLE[CHAVE],BS_CONTROLE[Quantidade_11],"-")</f>
        <v>-</v>
      </c>
      <c r="W413" s="118" t="str">
        <f ca="1">_xlfn.XLOOKUP(G413&amp;$W$2,BS_CONTROLE[CHAVE],BS_CONTROLE[Quantidade_11],"-")</f>
        <v>-</v>
      </c>
      <c r="X413" s="118" t="str">
        <f ca="1">_xlfn.XLOOKUP(G413&amp;$X$2,BS_CONTROLE[CHAVE],BS_CONTROLE[Quantidade_11],"-")</f>
        <v>-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338" t="str">
        <f>IF(FN_MC!K437="","*",FN_MC!K437)</f>
        <v>*</v>
      </c>
      <c r="O414" s="338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str">
        <f ca="1">_xlfn.XLOOKUP(G414&amp;$V$2,BS_CONTROLE[CHAVE],BS_CONTROLE[Quantidade_11],"-")</f>
        <v>-</v>
      </c>
      <c r="W414" s="118" t="str">
        <f ca="1">_xlfn.XLOOKUP(G414&amp;$W$2,BS_CONTROLE[CHAVE],BS_CONTROLE[Quantidade_11],"-")</f>
        <v>-</v>
      </c>
      <c r="X414" s="118" t="str">
        <f ca="1">_xlfn.XLOOKUP(G414&amp;$X$2,BS_CONTROLE[CHAVE],BS_CONTROLE[Quantidade_11],"-")</f>
        <v>-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338" t="str">
        <f>IF(FN_MC!K438="","*",FN_MC!K438)</f>
        <v>*</v>
      </c>
      <c r="O415" s="338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str">
        <f ca="1">_xlfn.XLOOKUP(G415&amp;$V$2,BS_CONTROLE[CHAVE],BS_CONTROLE[Quantidade_11],"-")</f>
        <v>-</v>
      </c>
      <c r="W415" s="118" t="str">
        <f ca="1">_xlfn.XLOOKUP(G415&amp;$W$2,BS_CONTROLE[CHAVE],BS_CONTROLE[Quantidade_11],"-")</f>
        <v>-</v>
      </c>
      <c r="X415" s="118" t="str">
        <f ca="1">_xlfn.XLOOKUP(G415&amp;$X$2,BS_CONTROLE[CHAVE],BS_CONTROLE[Quantidade_11],"-")</f>
        <v>-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338" t="str">
        <f>IF(FN_MC!K439="","*",FN_MC!K439)</f>
        <v>*</v>
      </c>
      <c r="O416" s="338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str">
        <f ca="1">_xlfn.XLOOKUP(G416&amp;$V$2,BS_CONTROLE[CHAVE],BS_CONTROLE[Quantidade_11],"-")</f>
        <v>-</v>
      </c>
      <c r="W416" s="118" t="str">
        <f ca="1">_xlfn.XLOOKUP(G416&amp;$W$2,BS_CONTROLE[CHAVE],BS_CONTROLE[Quantidade_11],"-")</f>
        <v>-</v>
      </c>
      <c r="X416" s="118" t="str">
        <f ca="1">_xlfn.XLOOKUP(G416&amp;$X$2,BS_CONTROLE[CHAVE],BS_CONTROLE[Quantidade_11],"-")</f>
        <v>-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338" t="str">
        <f>IF(FN_MC!K440="","*",FN_MC!K440)</f>
        <v>*</v>
      </c>
      <c r="O417" s="338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str">
        <f ca="1">_xlfn.XLOOKUP(G417&amp;$V$2,BS_CONTROLE[CHAVE],BS_CONTROLE[Quantidade_11],"-")</f>
        <v>-</v>
      </c>
      <c r="W417" s="118" t="str">
        <f ca="1">_xlfn.XLOOKUP(G417&amp;$W$2,BS_CONTROLE[CHAVE],BS_CONTROLE[Quantidade_11],"-")</f>
        <v>-</v>
      </c>
      <c r="X417" s="118" t="str">
        <f ca="1">_xlfn.XLOOKUP(G417&amp;$X$2,BS_CONTROLE[CHAVE],BS_CONTROLE[Quantidade_11],"-")</f>
        <v>-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338" t="str">
        <f>IF(FN_MC!K441="","*",FN_MC!K441)</f>
        <v>*</v>
      </c>
      <c r="O418" s="338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str">
        <f ca="1">_xlfn.XLOOKUP(G418&amp;$V$2,BS_CONTROLE[CHAVE],BS_CONTROLE[Quantidade_11],"-")</f>
        <v>-</v>
      </c>
      <c r="W418" s="118" t="str">
        <f ca="1">_xlfn.XLOOKUP(G418&amp;$W$2,BS_CONTROLE[CHAVE],BS_CONTROLE[Quantidade_11],"-")</f>
        <v>-</v>
      </c>
      <c r="X418" s="118" t="str">
        <f ca="1">_xlfn.XLOOKUP(G418&amp;$X$2,BS_CONTROLE[CHAVE],BS_CONTROLE[Quantidade_11],"-")</f>
        <v>-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338" t="str">
        <f>IF(FN_MC!K442="","*",FN_MC!K442)</f>
        <v>*</v>
      </c>
      <c r="O419" s="338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str">
        <f ca="1">_xlfn.XLOOKUP(G419&amp;$V$2,BS_CONTROLE[CHAVE],BS_CONTROLE[Quantidade_11],"-")</f>
        <v>-</v>
      </c>
      <c r="W419" s="118" t="str">
        <f ca="1">_xlfn.XLOOKUP(G419&amp;$W$2,BS_CONTROLE[CHAVE],BS_CONTROLE[Quantidade_11],"-")</f>
        <v>-</v>
      </c>
      <c r="X419" s="118" t="str">
        <f ca="1">_xlfn.XLOOKUP(G419&amp;$X$2,BS_CONTROLE[CHAVE],BS_CONTROLE[Quantidade_11],"-")</f>
        <v>-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338" t="str">
        <f>IF(FN_MC!K443="","*",FN_MC!K443)</f>
        <v>*</v>
      </c>
      <c r="O420" s="338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str">
        <f ca="1">_xlfn.XLOOKUP(G420&amp;$V$2,BS_CONTROLE[CHAVE],BS_CONTROLE[Quantidade_11],"-")</f>
        <v>-</v>
      </c>
      <c r="W420" s="118" t="str">
        <f ca="1">_xlfn.XLOOKUP(G420&amp;$W$2,BS_CONTROLE[CHAVE],BS_CONTROLE[Quantidade_11],"-")</f>
        <v>-</v>
      </c>
      <c r="X420" s="118" t="str">
        <f ca="1">_xlfn.XLOOKUP(G420&amp;$X$2,BS_CONTROLE[CHAVE],BS_CONTROLE[Quantidade_11],"-")</f>
        <v>-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338" t="str">
        <f>IF(FN_MC!K444="","*",FN_MC!K444)</f>
        <v>*</v>
      </c>
      <c r="O421" s="338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str">
        <f ca="1">_xlfn.XLOOKUP(G421&amp;$V$2,BS_CONTROLE[CHAVE],BS_CONTROLE[Quantidade_11],"-")</f>
        <v>-</v>
      </c>
      <c r="W421" s="118" t="str">
        <f ca="1">_xlfn.XLOOKUP(G421&amp;$W$2,BS_CONTROLE[CHAVE],BS_CONTROLE[Quantidade_11],"-")</f>
        <v>-</v>
      </c>
      <c r="X421" s="118" t="str">
        <f ca="1">_xlfn.XLOOKUP(G421&amp;$X$2,BS_CONTROLE[CHAVE],BS_CONTROLE[Quantidade_11],"-")</f>
        <v>-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338" t="str">
        <f>IF(FN_MC!K445="","*",FN_MC!K445)</f>
        <v>*</v>
      </c>
      <c r="O422" s="338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str">
        <f ca="1">_xlfn.XLOOKUP(G422&amp;$V$2,BS_CONTROLE[CHAVE],BS_CONTROLE[Quantidade_11],"-")</f>
        <v>-</v>
      </c>
      <c r="W422" s="118" t="str">
        <f ca="1">_xlfn.XLOOKUP(G422&amp;$W$2,BS_CONTROLE[CHAVE],BS_CONTROLE[Quantidade_11],"-")</f>
        <v>-</v>
      </c>
      <c r="X422" s="118" t="str">
        <f ca="1">_xlfn.XLOOKUP(G422&amp;$X$2,BS_CONTROLE[CHAVE],BS_CONTROLE[Quantidade_11],"-")</f>
        <v>-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338" t="str">
        <f>IF(FN_MC!K446="","*",FN_MC!K446)</f>
        <v>*</v>
      </c>
      <c r="O423" s="338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str">
        <f ca="1">_xlfn.XLOOKUP(G423&amp;$V$2,BS_CONTROLE[CHAVE],BS_CONTROLE[Quantidade_11],"-")</f>
        <v>-</v>
      </c>
      <c r="W423" s="118" t="str">
        <f ca="1">_xlfn.XLOOKUP(G423&amp;$W$2,BS_CONTROLE[CHAVE],BS_CONTROLE[Quantidade_11],"-")</f>
        <v>-</v>
      </c>
      <c r="X423" s="118" t="str">
        <f ca="1">_xlfn.XLOOKUP(G423&amp;$X$2,BS_CONTROLE[CHAVE],BS_CONTROLE[Quantidade_11],"-")</f>
        <v>-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338" t="str">
        <f>IF(FN_MC!K447="","*",FN_MC!K447)</f>
        <v>*</v>
      </c>
      <c r="O424" s="338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str">
        <f ca="1">_xlfn.XLOOKUP(G424&amp;$V$2,BS_CONTROLE[CHAVE],BS_CONTROLE[Quantidade_11],"-")</f>
        <v>-</v>
      </c>
      <c r="W424" s="118" t="str">
        <f ca="1">_xlfn.XLOOKUP(G424&amp;$W$2,BS_CONTROLE[CHAVE],BS_CONTROLE[Quantidade_11],"-")</f>
        <v>-</v>
      </c>
      <c r="X424" s="118" t="str">
        <f ca="1">_xlfn.XLOOKUP(G424&amp;$X$2,BS_CONTROLE[CHAVE],BS_CONTROLE[Quantidade_11],"-")</f>
        <v>-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338" t="str">
        <f>IF(FN_MC!K448="","*",FN_MC!K448)</f>
        <v>*</v>
      </c>
      <c r="O425" s="338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str">
        <f ca="1">_xlfn.XLOOKUP(G425&amp;$V$2,BS_CONTROLE[CHAVE],BS_CONTROLE[Quantidade_11],"-")</f>
        <v>-</v>
      </c>
      <c r="W425" s="118" t="str">
        <f ca="1">_xlfn.XLOOKUP(G425&amp;$W$2,BS_CONTROLE[CHAVE],BS_CONTROLE[Quantidade_11],"-")</f>
        <v>-</v>
      </c>
      <c r="X425" s="118" t="str">
        <f ca="1">_xlfn.XLOOKUP(G425&amp;$X$2,BS_CONTROLE[CHAVE],BS_CONTROLE[Quantidade_11],"-")</f>
        <v>-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338" t="str">
        <f>IF(FN_MC!K449="","*",FN_MC!K449)</f>
        <v>*</v>
      </c>
      <c r="O426" s="338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str">
        <f ca="1">_xlfn.XLOOKUP(G426&amp;$V$2,BS_CONTROLE[CHAVE],BS_CONTROLE[Quantidade_11],"-")</f>
        <v>-</v>
      </c>
      <c r="W426" s="118" t="str">
        <f ca="1">_xlfn.XLOOKUP(G426&amp;$W$2,BS_CONTROLE[CHAVE],BS_CONTROLE[Quantidade_11],"-")</f>
        <v>-</v>
      </c>
      <c r="X426" s="118" t="str">
        <f ca="1">_xlfn.XLOOKUP(G426&amp;$X$2,BS_CONTROLE[CHAVE],BS_CONTROLE[Quantidade_11],"-")</f>
        <v>-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338" t="str">
        <f>IF(FN_MC!K450="","*",FN_MC!K450)</f>
        <v>*</v>
      </c>
      <c r="O427" s="338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str">
        <f ca="1">_xlfn.XLOOKUP(G427&amp;$V$2,BS_CONTROLE[CHAVE],BS_CONTROLE[Quantidade_11],"-")</f>
        <v>-</v>
      </c>
      <c r="W427" s="118" t="str">
        <f ca="1">_xlfn.XLOOKUP(G427&amp;$W$2,BS_CONTROLE[CHAVE],BS_CONTROLE[Quantidade_11],"-")</f>
        <v>-</v>
      </c>
      <c r="X427" s="118" t="str">
        <f ca="1">_xlfn.XLOOKUP(G427&amp;$X$2,BS_CONTROLE[CHAVE],BS_CONTROLE[Quantidade_11],"-")</f>
        <v>-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338" t="str">
        <f>IF(FN_MC!K451="","*",FN_MC!K451)</f>
        <v>*</v>
      </c>
      <c r="O428" s="338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str">
        <f ca="1">_xlfn.XLOOKUP(G428&amp;$V$2,BS_CONTROLE[CHAVE],BS_CONTROLE[Quantidade_11],"-")</f>
        <v>-</v>
      </c>
      <c r="W428" s="118" t="str">
        <f ca="1">_xlfn.XLOOKUP(G428&amp;$W$2,BS_CONTROLE[CHAVE],BS_CONTROLE[Quantidade_11],"-")</f>
        <v>-</v>
      </c>
      <c r="X428" s="118" t="str">
        <f ca="1">_xlfn.XLOOKUP(G428&amp;$X$2,BS_CONTROLE[CHAVE],BS_CONTROLE[Quantidade_11],"-")</f>
        <v>-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338" t="str">
        <f>IF(FN_MC!K452="","*",FN_MC!K452)</f>
        <v>*</v>
      </c>
      <c r="O429" s="338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str">
        <f ca="1">_xlfn.XLOOKUP(G429&amp;$V$2,BS_CONTROLE[CHAVE],BS_CONTROLE[Quantidade_11],"-")</f>
        <v>-</v>
      </c>
      <c r="W429" s="118" t="str">
        <f ca="1">_xlfn.XLOOKUP(G429&amp;$W$2,BS_CONTROLE[CHAVE],BS_CONTROLE[Quantidade_11],"-")</f>
        <v>-</v>
      </c>
      <c r="X429" s="118" t="str">
        <f ca="1">_xlfn.XLOOKUP(G429&amp;$X$2,BS_CONTROLE[CHAVE],BS_CONTROLE[Quantidade_11],"-")</f>
        <v>-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338" t="str">
        <f>IF(FN_MC!K453="","*",FN_MC!K453)</f>
        <v>*</v>
      </c>
      <c r="O430" s="338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str">
        <f ca="1">_xlfn.XLOOKUP(G430&amp;$V$2,BS_CONTROLE[CHAVE],BS_CONTROLE[Quantidade_11],"-")</f>
        <v>-</v>
      </c>
      <c r="W430" s="118" t="str">
        <f ca="1">_xlfn.XLOOKUP(G430&amp;$W$2,BS_CONTROLE[CHAVE],BS_CONTROLE[Quantidade_11],"-")</f>
        <v>-</v>
      </c>
      <c r="X430" s="118" t="str">
        <f ca="1">_xlfn.XLOOKUP(G430&amp;$X$2,BS_CONTROLE[CHAVE],BS_CONTROLE[Quantidade_11],"-")</f>
        <v>-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338" t="str">
        <f>IF(FN_MC!K454="","*",FN_MC!K454)</f>
        <v>*</v>
      </c>
      <c r="O431" s="338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str">
        <f ca="1">_xlfn.XLOOKUP(G431&amp;$V$2,BS_CONTROLE[CHAVE],BS_CONTROLE[Quantidade_11],"-")</f>
        <v>-</v>
      </c>
      <c r="W431" s="118" t="str">
        <f ca="1">_xlfn.XLOOKUP(G431&amp;$W$2,BS_CONTROLE[CHAVE],BS_CONTROLE[Quantidade_11],"-")</f>
        <v>-</v>
      </c>
      <c r="X431" s="118" t="str">
        <f ca="1">_xlfn.XLOOKUP(G431&amp;$X$2,BS_CONTROLE[CHAVE],BS_CONTROLE[Quantidade_11],"-")</f>
        <v>-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338" t="str">
        <f>IF(FN_MC!K455="","*",FN_MC!K455)</f>
        <v>*</v>
      </c>
      <c r="O432" s="338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str">
        <f ca="1">_xlfn.XLOOKUP(G432&amp;$V$2,BS_CONTROLE[CHAVE],BS_CONTROLE[Quantidade_11],"-")</f>
        <v>-</v>
      </c>
      <c r="W432" s="118" t="str">
        <f ca="1">_xlfn.XLOOKUP(G432&amp;$W$2,BS_CONTROLE[CHAVE],BS_CONTROLE[Quantidade_11],"-")</f>
        <v>-</v>
      </c>
      <c r="X432" s="118" t="str">
        <f ca="1">_xlfn.XLOOKUP(G432&amp;$X$2,BS_CONTROLE[CHAVE],BS_CONTROLE[Quantidade_11],"-")</f>
        <v>-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338" t="str">
        <f>IF(FN_MC!K456="","*",FN_MC!K456)</f>
        <v>*</v>
      </c>
      <c r="O433" s="338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str">
        <f ca="1">_xlfn.XLOOKUP(G433&amp;$V$2,BS_CONTROLE[CHAVE],BS_CONTROLE[Quantidade_11],"-")</f>
        <v>-</v>
      </c>
      <c r="W433" s="118" t="str">
        <f ca="1">_xlfn.XLOOKUP(G433&amp;$W$2,BS_CONTROLE[CHAVE],BS_CONTROLE[Quantidade_11],"-")</f>
        <v>-</v>
      </c>
      <c r="X433" s="118" t="str">
        <f ca="1">_xlfn.XLOOKUP(G433&amp;$X$2,BS_CONTROLE[CHAVE],BS_CONTROLE[Quantidade_11],"-")</f>
        <v>-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338" t="str">
        <f>IF(FN_MC!K457="","*",FN_MC!K457)</f>
        <v>*</v>
      </c>
      <c r="O434" s="338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str">
        <f ca="1">_xlfn.XLOOKUP(G434&amp;$V$2,BS_CONTROLE[CHAVE],BS_CONTROLE[Quantidade_11],"-")</f>
        <v>-</v>
      </c>
      <c r="W434" s="118" t="str">
        <f ca="1">_xlfn.XLOOKUP(G434&amp;$W$2,BS_CONTROLE[CHAVE],BS_CONTROLE[Quantidade_11],"-")</f>
        <v>-</v>
      </c>
      <c r="X434" s="118" t="str">
        <f ca="1">_xlfn.XLOOKUP(G434&amp;$X$2,BS_CONTROLE[CHAVE],BS_CONTROLE[Quantidade_11],"-")</f>
        <v>-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338" t="str">
        <f>IF(FN_MC!K458="","*",FN_MC!K458)</f>
        <v>*</v>
      </c>
      <c r="O435" s="338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str">
        <f ca="1">_xlfn.XLOOKUP(G435&amp;$V$2,BS_CONTROLE[CHAVE],BS_CONTROLE[Quantidade_11],"-")</f>
        <v>-</v>
      </c>
      <c r="W435" s="118" t="str">
        <f ca="1">_xlfn.XLOOKUP(G435&amp;$W$2,BS_CONTROLE[CHAVE],BS_CONTROLE[Quantidade_11],"-")</f>
        <v>-</v>
      </c>
      <c r="X435" s="118" t="str">
        <f ca="1">_xlfn.XLOOKUP(G435&amp;$X$2,BS_CONTROLE[CHAVE],BS_CONTROLE[Quantidade_11],"-")</f>
        <v>-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338" t="str">
        <f>IF(FN_MC!K459="","*",FN_MC!K459)</f>
        <v>*</v>
      </c>
      <c r="O436" s="338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str">
        <f ca="1">_xlfn.XLOOKUP(G436&amp;$V$2,BS_CONTROLE[CHAVE],BS_CONTROLE[Quantidade_11],"-")</f>
        <v>-</v>
      </c>
      <c r="W436" s="118" t="str">
        <f ca="1">_xlfn.XLOOKUP(G436&amp;$W$2,BS_CONTROLE[CHAVE],BS_CONTROLE[Quantidade_11],"-")</f>
        <v>-</v>
      </c>
      <c r="X436" s="118" t="str">
        <f ca="1">_xlfn.XLOOKUP(G436&amp;$X$2,BS_CONTROLE[CHAVE],BS_CONTROLE[Quantidade_11],"-")</f>
        <v>-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338" t="str">
        <f>IF(FN_MC!K460="","*",FN_MC!K460)</f>
        <v>*</v>
      </c>
      <c r="O437" s="338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str">
        <f ca="1">_xlfn.XLOOKUP(G437&amp;$V$2,BS_CONTROLE[CHAVE],BS_CONTROLE[Quantidade_11],"-")</f>
        <v>-</v>
      </c>
      <c r="W437" s="118" t="str">
        <f ca="1">_xlfn.XLOOKUP(G437&amp;$W$2,BS_CONTROLE[CHAVE],BS_CONTROLE[Quantidade_11],"-")</f>
        <v>-</v>
      </c>
      <c r="X437" s="118" t="str">
        <f ca="1">_xlfn.XLOOKUP(G437&amp;$X$2,BS_CONTROLE[CHAVE],BS_CONTROLE[Quantidade_11],"-")</f>
        <v>-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338" t="str">
        <f>IF(FN_MC!K461="","*",FN_MC!K461)</f>
        <v>*</v>
      </c>
      <c r="O438" s="338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str">
        <f ca="1">_xlfn.XLOOKUP(G438&amp;$V$2,BS_CONTROLE[CHAVE],BS_CONTROLE[Quantidade_11],"-")</f>
        <v>-</v>
      </c>
      <c r="W438" s="118" t="str">
        <f ca="1">_xlfn.XLOOKUP(G438&amp;$W$2,BS_CONTROLE[CHAVE],BS_CONTROLE[Quantidade_11],"-")</f>
        <v>-</v>
      </c>
      <c r="X438" s="118" t="str">
        <f ca="1">_xlfn.XLOOKUP(G438&amp;$X$2,BS_CONTROLE[CHAVE],BS_CONTROLE[Quantidade_11],"-")</f>
        <v>-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338" t="str">
        <f>IF(FN_MC!K462="","*",FN_MC!K462)</f>
        <v>*</v>
      </c>
      <c r="O439" s="338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str">
        <f ca="1">_xlfn.XLOOKUP(G439&amp;$V$2,BS_CONTROLE[CHAVE],BS_CONTROLE[Quantidade_11],"-")</f>
        <v>-</v>
      </c>
      <c r="W439" s="118" t="str">
        <f ca="1">_xlfn.XLOOKUP(G439&amp;$W$2,BS_CONTROLE[CHAVE],BS_CONTROLE[Quantidade_11],"-")</f>
        <v>-</v>
      </c>
      <c r="X439" s="118" t="str">
        <f ca="1">_xlfn.XLOOKUP(G439&amp;$X$2,BS_CONTROLE[CHAVE],BS_CONTROLE[Quantidade_11],"-")</f>
        <v>-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338" t="str">
        <f>IF(FN_MC!K463="","*",FN_MC!K463)</f>
        <v>*</v>
      </c>
      <c r="O440" s="338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str">
        <f ca="1">_xlfn.XLOOKUP(G440&amp;$V$2,BS_CONTROLE[CHAVE],BS_CONTROLE[Quantidade_11],"-")</f>
        <v>-</v>
      </c>
      <c r="W440" s="118" t="str">
        <f ca="1">_xlfn.XLOOKUP(G440&amp;$W$2,BS_CONTROLE[CHAVE],BS_CONTROLE[Quantidade_11],"-")</f>
        <v>-</v>
      </c>
      <c r="X440" s="118" t="str">
        <f ca="1">_xlfn.XLOOKUP(G440&amp;$X$2,BS_CONTROLE[CHAVE],BS_CONTROLE[Quantidade_11],"-")</f>
        <v>-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338" t="str">
        <f>IF(FN_MC!K464="","*",FN_MC!K464)</f>
        <v>*</v>
      </c>
      <c r="O441" s="338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str">
        <f ca="1">_xlfn.XLOOKUP(G441&amp;$V$2,BS_CONTROLE[CHAVE],BS_CONTROLE[Quantidade_11],"-")</f>
        <v>-</v>
      </c>
      <c r="W441" s="118" t="str">
        <f ca="1">_xlfn.XLOOKUP(G441&amp;$W$2,BS_CONTROLE[CHAVE],BS_CONTROLE[Quantidade_11],"-")</f>
        <v>-</v>
      </c>
      <c r="X441" s="118" t="str">
        <f ca="1">_xlfn.XLOOKUP(G441&amp;$X$2,BS_CONTROLE[CHAVE],BS_CONTROLE[Quantidade_11],"-")</f>
        <v>-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338" t="str">
        <f>IF(FN_MC!K465="","*",FN_MC!K465)</f>
        <v>*</v>
      </c>
      <c r="O442" s="338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str">
        <f ca="1">_xlfn.XLOOKUP(G442&amp;$V$2,BS_CONTROLE[CHAVE],BS_CONTROLE[Quantidade_11],"-")</f>
        <v>-</v>
      </c>
      <c r="W442" s="118" t="str">
        <f ca="1">_xlfn.XLOOKUP(G442&amp;$W$2,BS_CONTROLE[CHAVE],BS_CONTROLE[Quantidade_11],"-")</f>
        <v>-</v>
      </c>
      <c r="X442" s="118" t="str">
        <f ca="1">_xlfn.XLOOKUP(G442&amp;$X$2,BS_CONTROLE[CHAVE],BS_CONTROLE[Quantidade_11],"-")</f>
        <v>-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338" t="str">
        <f>IF(FN_MC!K466="","*",FN_MC!K466)</f>
        <v>*</v>
      </c>
      <c r="O443" s="338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str">
        <f ca="1">_xlfn.XLOOKUP(G443&amp;$V$2,BS_CONTROLE[CHAVE],BS_CONTROLE[Quantidade_11],"-")</f>
        <v>-</v>
      </c>
      <c r="W443" s="118" t="str">
        <f ca="1">_xlfn.XLOOKUP(G443&amp;$W$2,BS_CONTROLE[CHAVE],BS_CONTROLE[Quantidade_11],"-")</f>
        <v>-</v>
      </c>
      <c r="X443" s="118" t="str">
        <f ca="1">_xlfn.XLOOKUP(G443&amp;$X$2,BS_CONTROLE[CHAVE],BS_CONTROLE[Quantidade_11],"-")</f>
        <v>-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338" t="str">
        <f>IF(FN_MC!K467="","*",FN_MC!K467)</f>
        <v>*</v>
      </c>
      <c r="O444" s="338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str">
        <f ca="1">_xlfn.XLOOKUP(G444&amp;$V$2,BS_CONTROLE[CHAVE],BS_CONTROLE[Quantidade_11],"-")</f>
        <v>-</v>
      </c>
      <c r="W444" s="118" t="str">
        <f ca="1">_xlfn.XLOOKUP(G444&amp;$W$2,BS_CONTROLE[CHAVE],BS_CONTROLE[Quantidade_11],"-")</f>
        <v>-</v>
      </c>
      <c r="X444" s="118" t="str">
        <f ca="1">_xlfn.XLOOKUP(G444&amp;$X$2,BS_CONTROLE[CHAVE],BS_CONTROLE[Quantidade_11],"-")</f>
        <v>-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338" t="str">
        <f>IF(FN_MC!K468="","*",FN_MC!K468)</f>
        <v>*</v>
      </c>
      <c r="O445" s="338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str">
        <f ca="1">_xlfn.XLOOKUP(G445&amp;$V$2,BS_CONTROLE[CHAVE],BS_CONTROLE[Quantidade_11],"-")</f>
        <v>-</v>
      </c>
      <c r="W445" s="118" t="str">
        <f ca="1">_xlfn.XLOOKUP(G445&amp;$W$2,BS_CONTROLE[CHAVE],BS_CONTROLE[Quantidade_11],"-")</f>
        <v>-</v>
      </c>
      <c r="X445" s="118" t="str">
        <f ca="1">_xlfn.XLOOKUP(G445&amp;$X$2,BS_CONTROLE[CHAVE],BS_CONTROLE[Quantidade_11],"-")</f>
        <v>-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338" t="str">
        <f>IF(FN_MC!K469="","*",FN_MC!K469)</f>
        <v>*</v>
      </c>
      <c r="O446" s="338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str">
        <f ca="1">_xlfn.XLOOKUP(G446&amp;$V$2,BS_CONTROLE[CHAVE],BS_CONTROLE[Quantidade_11],"-")</f>
        <v>-</v>
      </c>
      <c r="W446" s="118" t="str">
        <f ca="1">_xlfn.XLOOKUP(G446&amp;$W$2,BS_CONTROLE[CHAVE],BS_CONTROLE[Quantidade_11],"-")</f>
        <v>-</v>
      </c>
      <c r="X446" s="118" t="str">
        <f ca="1">_xlfn.XLOOKUP(G446&amp;$X$2,BS_CONTROLE[CHAVE],BS_CONTROLE[Quantidade_11],"-")</f>
        <v>-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338" t="str">
        <f>IF(FN_MC!K470="","*",FN_MC!K470)</f>
        <v>*</v>
      </c>
      <c r="O447" s="338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str">
        <f ca="1">_xlfn.XLOOKUP(G447&amp;$V$2,BS_CONTROLE[CHAVE],BS_CONTROLE[Quantidade_11],"-")</f>
        <v>-</v>
      </c>
      <c r="W447" s="118" t="str">
        <f ca="1">_xlfn.XLOOKUP(G447&amp;$W$2,BS_CONTROLE[CHAVE],BS_CONTROLE[Quantidade_11],"-")</f>
        <v>-</v>
      </c>
      <c r="X447" s="118" t="str">
        <f ca="1">_xlfn.XLOOKUP(G447&amp;$X$2,BS_CONTROLE[CHAVE],BS_CONTROLE[Quantidade_11],"-")</f>
        <v>-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338" t="str">
        <f>IF(FN_MC!K471="","*",FN_MC!K471)</f>
        <v>*</v>
      </c>
      <c r="O448" s="338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str">
        <f ca="1">_xlfn.XLOOKUP(G448&amp;$V$2,BS_CONTROLE[CHAVE],BS_CONTROLE[Quantidade_11],"-")</f>
        <v>-</v>
      </c>
      <c r="W448" s="118" t="str">
        <f ca="1">_xlfn.XLOOKUP(G448&amp;$W$2,BS_CONTROLE[CHAVE],BS_CONTROLE[Quantidade_11],"-")</f>
        <v>-</v>
      </c>
      <c r="X448" s="118" t="str">
        <f ca="1">_xlfn.XLOOKUP(G448&amp;$X$2,BS_CONTROLE[CHAVE],BS_CONTROLE[Quantidade_11],"-")</f>
        <v>-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338" t="str">
        <f>IF(FN_MC!K472="","*",FN_MC!K472)</f>
        <v>*</v>
      </c>
      <c r="O449" s="338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str">
        <f ca="1">_xlfn.XLOOKUP(G449&amp;$V$2,BS_CONTROLE[CHAVE],BS_CONTROLE[Quantidade_11],"-")</f>
        <v>-</v>
      </c>
      <c r="W449" s="118" t="str">
        <f ca="1">_xlfn.XLOOKUP(G449&amp;$W$2,BS_CONTROLE[CHAVE],BS_CONTROLE[Quantidade_11],"-")</f>
        <v>-</v>
      </c>
      <c r="X449" s="118" t="str">
        <f ca="1">_xlfn.XLOOKUP(G449&amp;$X$2,BS_CONTROLE[CHAVE],BS_CONTROLE[Quantidade_11],"-")</f>
        <v>-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338" t="str">
        <f>IF(FN_MC!K473="","*",FN_MC!K473)</f>
        <v>*</v>
      </c>
      <c r="O450" s="338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str">
        <f ca="1">_xlfn.XLOOKUP(G450&amp;$V$2,BS_CONTROLE[CHAVE],BS_CONTROLE[Quantidade_11],"-")</f>
        <v>-</v>
      </c>
      <c r="W450" s="118" t="str">
        <f ca="1">_xlfn.XLOOKUP(G450&amp;$W$2,BS_CONTROLE[CHAVE],BS_CONTROLE[Quantidade_11],"-")</f>
        <v>-</v>
      </c>
      <c r="X450" s="118" t="str">
        <f ca="1">_xlfn.XLOOKUP(G450&amp;$X$2,BS_CONTROLE[CHAVE],BS_CONTROLE[Quantidade_11],"-")</f>
        <v>-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338" t="str">
        <f>IF(FN_MC!K474="","*",FN_MC!K474)</f>
        <v>*</v>
      </c>
      <c r="O451" s="338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str">
        <f ca="1">_xlfn.XLOOKUP(G451&amp;$V$2,BS_CONTROLE[CHAVE],BS_CONTROLE[Quantidade_11],"-")</f>
        <v>-</v>
      </c>
      <c r="W451" s="118" t="str">
        <f ca="1">_xlfn.XLOOKUP(G451&amp;$W$2,BS_CONTROLE[CHAVE],BS_CONTROLE[Quantidade_11],"-")</f>
        <v>-</v>
      </c>
      <c r="X451" s="118" t="str">
        <f ca="1">_xlfn.XLOOKUP(G451&amp;$X$2,BS_CONTROLE[CHAVE],BS_CONTROLE[Quantidade_11],"-")</f>
        <v>-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338" t="str">
        <f>IF(FN_MC!K475="","*",FN_MC!K475)</f>
        <v>*</v>
      </c>
      <c r="O452" s="338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str">
        <f ca="1">_xlfn.XLOOKUP(G452&amp;$V$2,BS_CONTROLE[CHAVE],BS_CONTROLE[Quantidade_11],"-")</f>
        <v>-</v>
      </c>
      <c r="W452" s="118" t="str">
        <f ca="1">_xlfn.XLOOKUP(G452&amp;$W$2,BS_CONTROLE[CHAVE],BS_CONTROLE[Quantidade_11],"-")</f>
        <v>-</v>
      </c>
      <c r="X452" s="118" t="str">
        <f ca="1">_xlfn.XLOOKUP(G452&amp;$X$2,BS_CONTROLE[CHAVE],BS_CONTROLE[Quantidade_11],"-")</f>
        <v>-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338" t="str">
        <f>IF(FN_MC!K476="","*",FN_MC!K476)</f>
        <v>*</v>
      </c>
      <c r="O453" s="338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str">
        <f ca="1">_xlfn.XLOOKUP(G453&amp;$V$2,BS_CONTROLE[CHAVE],BS_CONTROLE[Quantidade_11],"-")</f>
        <v>-</v>
      </c>
      <c r="W453" s="118" t="str">
        <f ca="1">_xlfn.XLOOKUP(G453&amp;$W$2,BS_CONTROLE[CHAVE],BS_CONTROLE[Quantidade_11],"-")</f>
        <v>-</v>
      </c>
      <c r="X453" s="118" t="str">
        <f ca="1">_xlfn.XLOOKUP(G453&amp;$X$2,BS_CONTROLE[CHAVE],BS_CONTROLE[Quantidade_11],"-")</f>
        <v>-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338" t="str">
        <f>IF(FN_MC!K477="","*",FN_MC!K477)</f>
        <v>*</v>
      </c>
      <c r="O454" s="338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str">
        <f ca="1">_xlfn.XLOOKUP(G454&amp;$V$2,BS_CONTROLE[CHAVE],BS_CONTROLE[Quantidade_11],"-")</f>
        <v>-</v>
      </c>
      <c r="W454" s="118" t="str">
        <f ca="1">_xlfn.XLOOKUP(G454&amp;$W$2,BS_CONTROLE[CHAVE],BS_CONTROLE[Quantidade_11],"-")</f>
        <v>-</v>
      </c>
      <c r="X454" s="118" t="str">
        <f ca="1">_xlfn.XLOOKUP(G454&amp;$X$2,BS_CONTROLE[CHAVE],BS_CONTROLE[Quantidade_11],"-")</f>
        <v>-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338" t="str">
        <f>IF(FN_MC!K478="","*",FN_MC!K478)</f>
        <v>*</v>
      </c>
      <c r="O455" s="338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str">
        <f ca="1">_xlfn.XLOOKUP(G455&amp;$V$2,BS_CONTROLE[CHAVE],BS_CONTROLE[Quantidade_11],"-")</f>
        <v>-</v>
      </c>
      <c r="W455" s="118" t="str">
        <f ca="1">_xlfn.XLOOKUP(G455&amp;$W$2,BS_CONTROLE[CHAVE],BS_CONTROLE[Quantidade_11],"-")</f>
        <v>-</v>
      </c>
      <c r="X455" s="118" t="str">
        <f ca="1">_xlfn.XLOOKUP(G455&amp;$X$2,BS_CONTROLE[CHAVE],BS_CONTROLE[Quantidade_11],"-")</f>
        <v>-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338" t="str">
        <f>IF(FN_MC!K479="","*",FN_MC!K479)</f>
        <v>*</v>
      </c>
      <c r="O456" s="338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str">
        <f ca="1">_xlfn.XLOOKUP(G456&amp;$V$2,BS_CONTROLE[CHAVE],BS_CONTROLE[Quantidade_11],"-")</f>
        <v>-</v>
      </c>
      <c r="W456" s="118" t="str">
        <f ca="1">_xlfn.XLOOKUP(G456&amp;$W$2,BS_CONTROLE[CHAVE],BS_CONTROLE[Quantidade_11],"-")</f>
        <v>-</v>
      </c>
      <c r="X456" s="118" t="str">
        <f ca="1">_xlfn.XLOOKUP(G456&amp;$X$2,BS_CONTROLE[CHAVE],BS_CONTROLE[Quantidade_11],"-")</f>
        <v>-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338" t="str">
        <f>IF(FN_MC!K480="","*",FN_MC!K480)</f>
        <v>*</v>
      </c>
      <c r="O457" s="338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str">
        <f ca="1">_xlfn.XLOOKUP(G457&amp;$V$2,BS_CONTROLE[CHAVE],BS_CONTROLE[Quantidade_11],"-")</f>
        <v>-</v>
      </c>
      <c r="W457" s="118" t="str">
        <f ca="1">_xlfn.XLOOKUP(G457&amp;$W$2,BS_CONTROLE[CHAVE],BS_CONTROLE[Quantidade_11],"-")</f>
        <v>-</v>
      </c>
      <c r="X457" s="118" t="str">
        <f ca="1">_xlfn.XLOOKUP(G457&amp;$X$2,BS_CONTROLE[CHAVE],BS_CONTROLE[Quantidade_11],"-")</f>
        <v>-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338" t="str">
        <f>IF(FN_MC!K481="","*",FN_MC!K481)</f>
        <v>*</v>
      </c>
      <c r="O458" s="338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str">
        <f ca="1">_xlfn.XLOOKUP(G458&amp;$V$2,BS_CONTROLE[CHAVE],BS_CONTROLE[Quantidade_11],"-")</f>
        <v>-</v>
      </c>
      <c r="W458" s="118" t="str">
        <f ca="1">_xlfn.XLOOKUP(G458&amp;$W$2,BS_CONTROLE[CHAVE],BS_CONTROLE[Quantidade_11],"-")</f>
        <v>-</v>
      </c>
      <c r="X458" s="118" t="str">
        <f ca="1">_xlfn.XLOOKUP(G458&amp;$X$2,BS_CONTROLE[CHAVE],BS_CONTROLE[Quantidade_11],"-")</f>
        <v>-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338" t="str">
        <f>IF(FN_MC!K482="","*",FN_MC!K482)</f>
        <v>*</v>
      </c>
      <c r="O459" s="338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str">
        <f ca="1">_xlfn.XLOOKUP(G459&amp;$V$2,BS_CONTROLE[CHAVE],BS_CONTROLE[Quantidade_11],"-")</f>
        <v>-</v>
      </c>
      <c r="W459" s="118" t="str">
        <f ca="1">_xlfn.XLOOKUP(G459&amp;$W$2,BS_CONTROLE[CHAVE],BS_CONTROLE[Quantidade_11],"-")</f>
        <v>-</v>
      </c>
      <c r="X459" s="118" t="str">
        <f ca="1">_xlfn.XLOOKUP(G459&amp;$X$2,BS_CONTROLE[CHAVE],BS_CONTROLE[Quantidade_11],"-")</f>
        <v>-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338" t="str">
        <f>IF(FN_MC!K483="","*",FN_MC!K483)</f>
        <v>*</v>
      </c>
      <c r="O460" s="338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str">
        <f ca="1">_xlfn.XLOOKUP(G460&amp;$V$2,BS_CONTROLE[CHAVE],BS_CONTROLE[Quantidade_11],"-")</f>
        <v>-</v>
      </c>
      <c r="W460" s="118" t="str">
        <f ca="1">_xlfn.XLOOKUP(G460&amp;$W$2,BS_CONTROLE[CHAVE],BS_CONTROLE[Quantidade_11],"-")</f>
        <v>-</v>
      </c>
      <c r="X460" s="118" t="str">
        <f ca="1">_xlfn.XLOOKUP(G460&amp;$X$2,BS_CONTROLE[CHAVE],BS_CONTROLE[Quantidade_11],"-")</f>
        <v>-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338" t="str">
        <f>IF(FN_MC!K484="","*",FN_MC!K484)</f>
        <v>*</v>
      </c>
      <c r="O461" s="338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str">
        <f ca="1">_xlfn.XLOOKUP(G461&amp;$V$2,BS_CONTROLE[CHAVE],BS_CONTROLE[Quantidade_11],"-")</f>
        <v>-</v>
      </c>
      <c r="W461" s="118" t="str">
        <f ca="1">_xlfn.XLOOKUP(G461&amp;$W$2,BS_CONTROLE[CHAVE],BS_CONTROLE[Quantidade_11],"-")</f>
        <v>-</v>
      </c>
      <c r="X461" s="118" t="str">
        <f ca="1">_xlfn.XLOOKUP(G461&amp;$X$2,BS_CONTROLE[CHAVE],BS_CONTROLE[Quantidade_11],"-")</f>
        <v>-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338" t="str">
        <f>IF(FN_MC!K485="","*",FN_MC!K485)</f>
        <v>*</v>
      </c>
      <c r="O462" s="338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str">
        <f ca="1">_xlfn.XLOOKUP(G462&amp;$V$2,BS_CONTROLE[CHAVE],BS_CONTROLE[Quantidade_11],"-")</f>
        <v>-</v>
      </c>
      <c r="W462" s="118" t="str">
        <f ca="1">_xlfn.XLOOKUP(G462&amp;$W$2,BS_CONTROLE[CHAVE],BS_CONTROLE[Quantidade_11],"-")</f>
        <v>-</v>
      </c>
      <c r="X462" s="118" t="str">
        <f ca="1">_xlfn.XLOOKUP(G462&amp;$X$2,BS_CONTROLE[CHAVE],BS_CONTROLE[Quantidade_11],"-")</f>
        <v>-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338" t="str">
        <f>IF(FN_MC!K486="","*",FN_MC!K486)</f>
        <v>*</v>
      </c>
      <c r="O463" s="338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str">
        <f ca="1">_xlfn.XLOOKUP(G463&amp;$V$2,BS_CONTROLE[CHAVE],BS_CONTROLE[Quantidade_11],"-")</f>
        <v>-</v>
      </c>
      <c r="W463" s="118" t="str">
        <f ca="1">_xlfn.XLOOKUP(G463&amp;$W$2,BS_CONTROLE[CHAVE],BS_CONTROLE[Quantidade_11],"-")</f>
        <v>-</v>
      </c>
      <c r="X463" s="118" t="str">
        <f ca="1">_xlfn.XLOOKUP(G463&amp;$X$2,BS_CONTROLE[CHAVE],BS_CONTROLE[Quantidade_11],"-")</f>
        <v>-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338" t="str">
        <f>IF(FN_MC!K487="","*",FN_MC!K487)</f>
        <v>*</v>
      </c>
      <c r="O464" s="338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str">
        <f ca="1">_xlfn.XLOOKUP(G464&amp;$V$2,BS_CONTROLE[CHAVE],BS_CONTROLE[Quantidade_11],"-")</f>
        <v>-</v>
      </c>
      <c r="W464" s="118" t="str">
        <f ca="1">_xlfn.XLOOKUP(G464&amp;$W$2,BS_CONTROLE[CHAVE],BS_CONTROLE[Quantidade_11],"-")</f>
        <v>-</v>
      </c>
      <c r="X464" s="118" t="str">
        <f ca="1">_xlfn.XLOOKUP(G464&amp;$X$2,BS_CONTROLE[CHAVE],BS_CONTROLE[Quantidade_11],"-")</f>
        <v>-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338" t="str">
        <f>IF(FN_MC!K488="","*",FN_MC!K488)</f>
        <v>*</v>
      </c>
      <c r="O465" s="338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str">
        <f ca="1">_xlfn.XLOOKUP(G465&amp;$V$2,BS_CONTROLE[CHAVE],BS_CONTROLE[Quantidade_11],"-")</f>
        <v>-</v>
      </c>
      <c r="W465" s="118" t="str">
        <f ca="1">_xlfn.XLOOKUP(G465&amp;$W$2,BS_CONTROLE[CHAVE],BS_CONTROLE[Quantidade_11],"-")</f>
        <v>-</v>
      </c>
      <c r="X465" s="118" t="str">
        <f ca="1">_xlfn.XLOOKUP(G465&amp;$X$2,BS_CONTROLE[CHAVE],BS_CONTROLE[Quantidade_11],"-")</f>
        <v>-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338" t="str">
        <f>IF(FN_MC!K489="","*",FN_MC!K489)</f>
        <v>*</v>
      </c>
      <c r="O466" s="338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str">
        <f ca="1">_xlfn.XLOOKUP(G466&amp;$V$2,BS_CONTROLE[CHAVE],BS_CONTROLE[Quantidade_11],"-")</f>
        <v>-</v>
      </c>
      <c r="W466" s="118" t="str">
        <f ca="1">_xlfn.XLOOKUP(G466&amp;$W$2,BS_CONTROLE[CHAVE],BS_CONTROLE[Quantidade_11],"-")</f>
        <v>-</v>
      </c>
      <c r="X466" s="118" t="str">
        <f ca="1">_xlfn.XLOOKUP(G466&amp;$X$2,BS_CONTROLE[CHAVE],BS_CONTROLE[Quantidade_11],"-")</f>
        <v>-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338" t="str">
        <f>IF(FN_MC!K490="","*",FN_MC!K490)</f>
        <v>*</v>
      </c>
      <c r="O467" s="338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str">
        <f ca="1">_xlfn.XLOOKUP(G467&amp;$V$2,BS_CONTROLE[CHAVE],BS_CONTROLE[Quantidade_11],"-")</f>
        <v>-</v>
      </c>
      <c r="W467" s="118" t="str">
        <f ca="1">_xlfn.XLOOKUP(G467&amp;$W$2,BS_CONTROLE[CHAVE],BS_CONTROLE[Quantidade_11],"-")</f>
        <v>-</v>
      </c>
      <c r="X467" s="118" t="str">
        <f ca="1">_xlfn.XLOOKUP(G467&amp;$X$2,BS_CONTROLE[CHAVE],BS_CONTROLE[Quantidade_11],"-")</f>
        <v>-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338" t="str">
        <f>IF(FN_MC!K491="","*",FN_MC!K491)</f>
        <v>*</v>
      </c>
      <c r="O468" s="338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str">
        <f ca="1">_xlfn.XLOOKUP(G468&amp;$V$2,BS_CONTROLE[CHAVE],BS_CONTROLE[Quantidade_11],"-")</f>
        <v>-</v>
      </c>
      <c r="W468" s="118" t="str">
        <f ca="1">_xlfn.XLOOKUP(G468&amp;$W$2,BS_CONTROLE[CHAVE],BS_CONTROLE[Quantidade_11],"-")</f>
        <v>-</v>
      </c>
      <c r="X468" s="118" t="str">
        <f ca="1">_xlfn.XLOOKUP(G468&amp;$X$2,BS_CONTROLE[CHAVE],BS_CONTROLE[Quantidade_11],"-")</f>
        <v>-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338" t="str">
        <f>IF(FN_MC!K492="","*",FN_MC!K492)</f>
        <v>*</v>
      </c>
      <c r="O469" s="338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str">
        <f ca="1">_xlfn.XLOOKUP(G469&amp;$V$2,BS_CONTROLE[CHAVE],BS_CONTROLE[Quantidade_11],"-")</f>
        <v>-</v>
      </c>
      <c r="W469" s="118" t="str">
        <f ca="1">_xlfn.XLOOKUP(G469&amp;$W$2,BS_CONTROLE[CHAVE],BS_CONTROLE[Quantidade_11],"-")</f>
        <v>-</v>
      </c>
      <c r="X469" s="118" t="str">
        <f ca="1">_xlfn.XLOOKUP(G469&amp;$X$2,BS_CONTROLE[CHAVE],BS_CONTROLE[Quantidade_11],"-")</f>
        <v>-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338" t="str">
        <f>IF(FN_MC!K524="","*",FN_MC!K524)</f>
        <v>*</v>
      </c>
      <c r="O470" s="338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str">
        <f ca="1">_xlfn.XLOOKUP(G470&amp;$V$2,BS_CONTROLE[CHAVE],BS_CONTROLE[Quantidade_11],"-")</f>
        <v>-</v>
      </c>
      <c r="W470" s="118" t="str">
        <f ca="1">_xlfn.XLOOKUP(G470&amp;$W$2,BS_CONTROLE[CHAVE],BS_CONTROLE[Quantidade_11],"-")</f>
        <v>-</v>
      </c>
      <c r="X470" s="118" t="str">
        <f ca="1">_xlfn.XLOOKUP(G470&amp;$X$2,BS_CONTROLE[CHAVE],BS_CONTROLE[Quantidade_11],"-")</f>
        <v>-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338" t="str">
        <f>IF(FN_MC!K525="","*",FN_MC!K525)</f>
        <v>*</v>
      </c>
      <c r="O471" s="338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str">
        <f ca="1">_xlfn.XLOOKUP(G471&amp;$V$2,BS_CONTROLE[CHAVE],BS_CONTROLE[Quantidade_11],"-")</f>
        <v>-</v>
      </c>
      <c r="W471" s="118" t="str">
        <f ca="1">_xlfn.XLOOKUP(G471&amp;$W$2,BS_CONTROLE[CHAVE],BS_CONTROLE[Quantidade_11],"-")</f>
        <v>-</v>
      </c>
      <c r="X471" s="118" t="str">
        <f ca="1">_xlfn.XLOOKUP(G471&amp;$X$2,BS_CONTROLE[CHAVE],BS_CONTROLE[Quantidade_11],"-")</f>
        <v>-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338" t="e">
        <f>IF(FN_MC!#REF!="","*",FN_MC!#REF!)</f>
        <v>#REF!</v>
      </c>
      <c r="O472" s="338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_xlfn.XLOOKUP(G472&amp;$V$2,BS_CONTROLE[CHAVE],BS_CONTROLE[Quantidade_11],"-")</f>
        <v>#REF!</v>
      </c>
      <c r="W472" s="118" t="e">
        <f ca="1">_xlfn.XLOOKUP(G472&amp;$W$2,BS_CONTROLE[CHAVE],BS_CONTROLE[Quantidade_11],"-")</f>
        <v>#REF!</v>
      </c>
      <c r="X472" s="118" t="e">
        <f ca="1">_xlfn.XLOOKUP(G472&amp;$X$2,BS_CONTROLE[CHAVE],BS_CONTROLE[Quantidade_11],"-")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338" t="e">
        <f>IF(FN_MC!#REF!="","*",FN_MC!#REF!)</f>
        <v>#REF!</v>
      </c>
      <c r="O473" s="338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_xlfn.XLOOKUP(G473&amp;$V$2,BS_CONTROLE[CHAVE],BS_CONTROLE[Quantidade_11],"-")</f>
        <v>#REF!</v>
      </c>
      <c r="W473" s="118" t="e">
        <f ca="1">_xlfn.XLOOKUP(G473&amp;$W$2,BS_CONTROLE[CHAVE],BS_CONTROLE[Quantidade_11],"-")</f>
        <v>#REF!</v>
      </c>
      <c r="X473" s="118" t="e">
        <f ca="1">_xlfn.XLOOKUP(G473&amp;$X$2,BS_CONTROLE[CHAVE],BS_CONTROLE[Quantidade_11],"-")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338" t="e">
        <f>IF(FN_MC!#REF!="","*",FN_MC!#REF!)</f>
        <v>#REF!</v>
      </c>
      <c r="O474" s="338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_xlfn.XLOOKUP(G474&amp;$V$2,BS_CONTROLE[CHAVE],BS_CONTROLE[Quantidade_11],"-")</f>
        <v>#REF!</v>
      </c>
      <c r="W474" s="118" t="e">
        <f ca="1">_xlfn.XLOOKUP(G474&amp;$W$2,BS_CONTROLE[CHAVE],BS_CONTROLE[Quantidade_11],"-")</f>
        <v>#REF!</v>
      </c>
      <c r="X474" s="118" t="e">
        <f ca="1">_xlfn.XLOOKUP(G474&amp;$X$2,BS_CONTROLE[CHAVE],BS_CONTROLE[Quantidade_11],"-")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338" t="str">
        <f>IF(FN_MC!K526="","*",FN_MC!K526)</f>
        <v>*</v>
      </c>
      <c r="O475" s="338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str">
        <f ca="1">_xlfn.XLOOKUP(G475&amp;$V$2,BS_CONTROLE[CHAVE],BS_CONTROLE[Quantidade_11],"-")</f>
        <v>-</v>
      </c>
      <c r="W475" s="118" t="str">
        <f ca="1">_xlfn.XLOOKUP(G475&amp;$W$2,BS_CONTROLE[CHAVE],BS_CONTROLE[Quantidade_11],"-")</f>
        <v>-</v>
      </c>
      <c r="X475" s="118" t="str">
        <f ca="1">_xlfn.XLOOKUP(G475&amp;$X$2,BS_CONTROLE[CHAVE],BS_CONTROLE[Quantidade_11],"-")</f>
        <v>-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338" t="str">
        <f>IF(FN_MC!K527="","*",FN_MC!K527)</f>
        <v>*</v>
      </c>
      <c r="O476" s="338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str">
        <f ca="1">_xlfn.XLOOKUP(G476&amp;$V$2,BS_CONTROLE[CHAVE],BS_CONTROLE[Quantidade_11],"-")</f>
        <v>-</v>
      </c>
      <c r="W476" s="118" t="str">
        <f ca="1">_xlfn.XLOOKUP(G476&amp;$W$2,BS_CONTROLE[CHAVE],BS_CONTROLE[Quantidade_11],"-")</f>
        <v>-</v>
      </c>
      <c r="X476" s="118" t="str">
        <f ca="1">_xlfn.XLOOKUP(G476&amp;$X$2,BS_CONTROLE[CHAVE],BS_CONTROLE[Quantidade_11],"-")</f>
        <v>-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338" t="str">
        <f>IF(FN_MC!K528="","*",FN_MC!K528)</f>
        <v>*</v>
      </c>
      <c r="O477" s="338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str">
        <f ca="1">_xlfn.XLOOKUP(G477&amp;$V$2,BS_CONTROLE[CHAVE],BS_CONTROLE[Quantidade_11],"-")</f>
        <v>-</v>
      </c>
      <c r="W477" s="118" t="str">
        <f ca="1">_xlfn.XLOOKUP(G477&amp;$W$2,BS_CONTROLE[CHAVE],BS_CONTROLE[Quantidade_11],"-")</f>
        <v>-</v>
      </c>
      <c r="X477" s="118" t="str">
        <f ca="1">_xlfn.XLOOKUP(G477&amp;$X$2,BS_CONTROLE[CHAVE],BS_CONTROLE[Quantidade_11],"-")</f>
        <v>-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338" t="str">
        <f>IF(FN_MC!K529="","*",FN_MC!K529)</f>
        <v>*</v>
      </c>
      <c r="O478" s="338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str">
        <f ca="1">_xlfn.XLOOKUP(G478&amp;$V$2,BS_CONTROLE[CHAVE],BS_CONTROLE[Quantidade_11],"-")</f>
        <v>-</v>
      </c>
      <c r="W478" s="118" t="str">
        <f ca="1">_xlfn.XLOOKUP(G478&amp;$W$2,BS_CONTROLE[CHAVE],BS_CONTROLE[Quantidade_11],"-")</f>
        <v>-</v>
      </c>
      <c r="X478" s="118" t="str">
        <f ca="1">_xlfn.XLOOKUP(G478&amp;$X$2,BS_CONTROLE[CHAVE],BS_CONTROLE[Quantidade_11],"-")</f>
        <v>-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338" t="str">
        <f>IF(FN_MC!K530="","*",FN_MC!K530)</f>
        <v>*</v>
      </c>
      <c r="O479" s="338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str">
        <f ca="1">_xlfn.XLOOKUP(G479&amp;$V$2,BS_CONTROLE[CHAVE],BS_CONTROLE[Quantidade_11],"-")</f>
        <v>-</v>
      </c>
      <c r="W479" s="118" t="str">
        <f ca="1">_xlfn.XLOOKUP(G479&amp;$W$2,BS_CONTROLE[CHAVE],BS_CONTROLE[Quantidade_11],"-")</f>
        <v>-</v>
      </c>
      <c r="X479" s="118" t="str">
        <f ca="1">_xlfn.XLOOKUP(G479&amp;$X$2,BS_CONTROLE[CHAVE],BS_CONTROLE[Quantidade_11],"-")</f>
        <v>-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338" t="str">
        <f>IF(FN_MC!K531="","*",FN_MC!K531)</f>
        <v>*</v>
      </c>
      <c r="O480" s="338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str">
        <f ca="1">_xlfn.XLOOKUP(G480&amp;$V$2,BS_CONTROLE[CHAVE],BS_CONTROLE[Quantidade_11],"-")</f>
        <v>-</v>
      </c>
      <c r="W480" s="118" t="str">
        <f ca="1">_xlfn.XLOOKUP(G480&amp;$W$2,BS_CONTROLE[CHAVE],BS_CONTROLE[Quantidade_11],"-")</f>
        <v>-</v>
      </c>
      <c r="X480" s="118" t="str">
        <f ca="1">_xlfn.XLOOKUP(G480&amp;$X$2,BS_CONTROLE[CHAVE],BS_CONTROLE[Quantidade_11],"-")</f>
        <v>-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338" t="str">
        <f>IF(FN_MC!K532="","*",FN_MC!K532)</f>
        <v>*</v>
      </c>
      <c r="O481" s="338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str">
        <f ca="1">_xlfn.XLOOKUP(G481&amp;$V$2,BS_CONTROLE[CHAVE],BS_CONTROLE[Quantidade_11],"-")</f>
        <v>-</v>
      </c>
      <c r="W481" s="118" t="str">
        <f ca="1">_xlfn.XLOOKUP(G481&amp;$W$2,BS_CONTROLE[CHAVE],BS_CONTROLE[Quantidade_11],"-")</f>
        <v>-</v>
      </c>
      <c r="X481" s="118" t="str">
        <f ca="1">_xlfn.XLOOKUP(G481&amp;$X$2,BS_CONTROLE[CHAVE],BS_CONTROLE[Quantidade_11],"-")</f>
        <v>-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338" t="str">
        <f>IF(FN_MC!K533="","*",FN_MC!K533)</f>
        <v>*</v>
      </c>
      <c r="O482" s="338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str">
        <f ca="1">_xlfn.XLOOKUP(G482&amp;$V$2,BS_CONTROLE[CHAVE],BS_CONTROLE[Quantidade_11],"-")</f>
        <v>-</v>
      </c>
      <c r="W482" s="118" t="str">
        <f ca="1">_xlfn.XLOOKUP(G482&amp;$W$2,BS_CONTROLE[CHAVE],BS_CONTROLE[Quantidade_11],"-")</f>
        <v>-</v>
      </c>
      <c r="X482" s="118" t="str">
        <f ca="1">_xlfn.XLOOKUP(G482&amp;$X$2,BS_CONTROLE[CHAVE],BS_CONTROLE[Quantidade_11],"-")</f>
        <v>-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338" t="str">
        <f>IF(FN_MC!K534="","*",FN_MC!K534)</f>
        <v>*</v>
      </c>
      <c r="O483" s="338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str">
        <f ca="1">_xlfn.XLOOKUP(G483&amp;$V$2,BS_CONTROLE[CHAVE],BS_CONTROLE[Quantidade_11],"-")</f>
        <v>-</v>
      </c>
      <c r="W483" s="118" t="str">
        <f ca="1">_xlfn.XLOOKUP(G483&amp;$W$2,BS_CONTROLE[CHAVE],BS_CONTROLE[Quantidade_11],"-")</f>
        <v>-</v>
      </c>
      <c r="X483" s="118" t="str">
        <f ca="1">_xlfn.XLOOKUP(G483&amp;$X$2,BS_CONTROLE[CHAVE],BS_CONTROLE[Quantidade_11],"-")</f>
        <v>-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338" t="str">
        <f>IF(FN_MC!K535="","*",FN_MC!K535)</f>
        <v>*</v>
      </c>
      <c r="O484" s="338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str">
        <f ca="1">_xlfn.XLOOKUP(G484&amp;$V$2,BS_CONTROLE[CHAVE],BS_CONTROLE[Quantidade_11],"-")</f>
        <v>-</v>
      </c>
      <c r="W484" s="118" t="str">
        <f ca="1">_xlfn.XLOOKUP(G484&amp;$W$2,BS_CONTROLE[CHAVE],BS_CONTROLE[Quantidade_11],"-")</f>
        <v>-</v>
      </c>
      <c r="X484" s="118" t="str">
        <f ca="1">_xlfn.XLOOKUP(G484&amp;$X$2,BS_CONTROLE[CHAVE],BS_CONTROLE[Quantidade_11],"-")</f>
        <v>-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338" t="str">
        <f>IF(FN_MC!K536="","*",FN_MC!K536)</f>
        <v>*</v>
      </c>
      <c r="O485" s="338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str">
        <f ca="1">_xlfn.XLOOKUP(G485&amp;$V$2,BS_CONTROLE[CHAVE],BS_CONTROLE[Quantidade_11],"-")</f>
        <v>-</v>
      </c>
      <c r="W485" s="118" t="str">
        <f ca="1">_xlfn.XLOOKUP(G485&amp;$W$2,BS_CONTROLE[CHAVE],BS_CONTROLE[Quantidade_11],"-")</f>
        <v>-</v>
      </c>
      <c r="X485" s="118" t="str">
        <f ca="1">_xlfn.XLOOKUP(G485&amp;$X$2,BS_CONTROLE[CHAVE],BS_CONTROLE[Quantidade_11],"-")</f>
        <v>-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338" t="str">
        <f>IF(FN_MC!K537="","*",FN_MC!K537)</f>
        <v>*</v>
      </c>
      <c r="O486" s="338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str">
        <f ca="1">_xlfn.XLOOKUP(G486&amp;$V$2,BS_CONTROLE[CHAVE],BS_CONTROLE[Quantidade_11],"-")</f>
        <v>-</v>
      </c>
      <c r="W486" s="118" t="str">
        <f ca="1">_xlfn.XLOOKUP(G486&amp;$W$2,BS_CONTROLE[CHAVE],BS_CONTROLE[Quantidade_11],"-")</f>
        <v>-</v>
      </c>
      <c r="X486" s="118" t="str">
        <f ca="1">_xlfn.XLOOKUP(G486&amp;$X$2,BS_CONTROLE[CHAVE],BS_CONTROLE[Quantidade_11],"-")</f>
        <v>-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338" t="str">
        <f>IF(FN_MC!K538="","*",FN_MC!K538)</f>
        <v>*</v>
      </c>
      <c r="O487" s="338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str">
        <f ca="1">_xlfn.XLOOKUP(G487&amp;$V$2,BS_CONTROLE[CHAVE],BS_CONTROLE[Quantidade_11],"-")</f>
        <v>-</v>
      </c>
      <c r="W487" s="118" t="str">
        <f ca="1">_xlfn.XLOOKUP(G487&amp;$W$2,BS_CONTROLE[CHAVE],BS_CONTROLE[Quantidade_11],"-")</f>
        <v>-</v>
      </c>
      <c r="X487" s="118" t="str">
        <f ca="1">_xlfn.XLOOKUP(G487&amp;$X$2,BS_CONTROLE[CHAVE],BS_CONTROLE[Quantidade_11],"-")</f>
        <v>-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338" t="str">
        <f>IF(FN_MC!K539="","*",FN_MC!K539)</f>
        <v>*</v>
      </c>
      <c r="O488" s="338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str">
        <f ca="1">_xlfn.XLOOKUP(G488&amp;$V$2,BS_CONTROLE[CHAVE],BS_CONTROLE[Quantidade_11],"-")</f>
        <v>-</v>
      </c>
      <c r="W488" s="118" t="str">
        <f ca="1">_xlfn.XLOOKUP(G488&amp;$W$2,BS_CONTROLE[CHAVE],BS_CONTROLE[Quantidade_11],"-")</f>
        <v>-</v>
      </c>
      <c r="X488" s="118" t="str">
        <f ca="1">_xlfn.XLOOKUP(G488&amp;$X$2,BS_CONTROLE[CHAVE],BS_CONTROLE[Quantidade_11],"-")</f>
        <v>-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338" t="str">
        <f>IF(FN_MC!K540="","*",FN_MC!K540)</f>
        <v>*</v>
      </c>
      <c r="O489" s="338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str">
        <f ca="1">_xlfn.XLOOKUP(G489&amp;$V$2,BS_CONTROLE[CHAVE],BS_CONTROLE[Quantidade_11],"-")</f>
        <v>-</v>
      </c>
      <c r="W489" s="118" t="str">
        <f ca="1">_xlfn.XLOOKUP(G489&amp;$W$2,BS_CONTROLE[CHAVE],BS_CONTROLE[Quantidade_11],"-")</f>
        <v>-</v>
      </c>
      <c r="X489" s="118" t="str">
        <f ca="1">_xlfn.XLOOKUP(G489&amp;$X$2,BS_CONTROLE[CHAVE],BS_CONTROLE[Quantidade_11],"-")</f>
        <v>-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338" t="str">
        <f>IF(FN_MC!K541="","*",FN_MC!K541)</f>
        <v>*</v>
      </c>
      <c r="O490" s="338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str">
        <f ca="1">_xlfn.XLOOKUP(G490&amp;$V$2,BS_CONTROLE[CHAVE],BS_CONTROLE[Quantidade_11],"-")</f>
        <v>-</v>
      </c>
      <c r="W490" s="118" t="str">
        <f ca="1">_xlfn.XLOOKUP(G490&amp;$W$2,BS_CONTROLE[CHAVE],BS_CONTROLE[Quantidade_11],"-")</f>
        <v>-</v>
      </c>
      <c r="X490" s="118" t="str">
        <f ca="1">_xlfn.XLOOKUP(G490&amp;$X$2,BS_CONTROLE[CHAVE],BS_CONTROLE[Quantidade_11],"-")</f>
        <v>-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338" t="str">
        <f>IF(FN_MC!K542="","*",FN_MC!K542)</f>
        <v>*</v>
      </c>
      <c r="O491" s="338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str">
        <f ca="1">_xlfn.XLOOKUP(G491&amp;$V$2,BS_CONTROLE[CHAVE],BS_CONTROLE[Quantidade_11],"-")</f>
        <v>-</v>
      </c>
      <c r="W491" s="118" t="str">
        <f ca="1">_xlfn.XLOOKUP(G491&amp;$W$2,BS_CONTROLE[CHAVE],BS_CONTROLE[Quantidade_11],"-")</f>
        <v>-</v>
      </c>
      <c r="X491" s="118" t="str">
        <f ca="1">_xlfn.XLOOKUP(G491&amp;$X$2,BS_CONTROLE[CHAVE],BS_CONTROLE[Quantidade_11],"-")</f>
        <v>-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338" t="str">
        <f>IF(FN_MC!K543="","*",FN_MC!K543)</f>
        <v>*</v>
      </c>
      <c r="O492" s="338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str">
        <f ca="1">_xlfn.XLOOKUP(G492&amp;$V$2,BS_CONTROLE[CHAVE],BS_CONTROLE[Quantidade_11],"-")</f>
        <v>-</v>
      </c>
      <c r="W492" s="118" t="str">
        <f ca="1">_xlfn.XLOOKUP(G492&amp;$W$2,BS_CONTROLE[CHAVE],BS_CONTROLE[Quantidade_11],"-")</f>
        <v>-</v>
      </c>
      <c r="X492" s="118" t="str">
        <f ca="1">_xlfn.XLOOKUP(G492&amp;$X$2,BS_CONTROLE[CHAVE],BS_CONTROLE[Quantidade_11],"-")</f>
        <v>-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338" t="str">
        <f>IF(FN_MC!K544="","*",FN_MC!K544)</f>
        <v>*</v>
      </c>
      <c r="O493" s="338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str">
        <f ca="1">_xlfn.XLOOKUP(G493&amp;$V$2,BS_CONTROLE[CHAVE],BS_CONTROLE[Quantidade_11],"-")</f>
        <v>-</v>
      </c>
      <c r="W493" s="118" t="str">
        <f ca="1">_xlfn.XLOOKUP(G493&amp;$W$2,BS_CONTROLE[CHAVE],BS_CONTROLE[Quantidade_11],"-")</f>
        <v>-</v>
      </c>
      <c r="X493" s="118" t="str">
        <f ca="1">_xlfn.XLOOKUP(G493&amp;$X$2,BS_CONTROLE[CHAVE],BS_CONTROLE[Quantidade_11],"-")</f>
        <v>-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338" t="str">
        <f>IF(FN_MC!K545="","*",FN_MC!K545)</f>
        <v>*</v>
      </c>
      <c r="O494" s="338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str">
        <f ca="1">_xlfn.XLOOKUP(G494&amp;$V$2,BS_CONTROLE[CHAVE],BS_CONTROLE[Quantidade_11],"-")</f>
        <v>-</v>
      </c>
      <c r="W494" s="118" t="str">
        <f ca="1">_xlfn.XLOOKUP(G494&amp;$W$2,BS_CONTROLE[CHAVE],BS_CONTROLE[Quantidade_11],"-")</f>
        <v>-</v>
      </c>
      <c r="X494" s="118" t="str">
        <f ca="1">_xlfn.XLOOKUP(G494&amp;$X$2,BS_CONTROLE[CHAVE],BS_CONTROLE[Quantidade_11],"-")</f>
        <v>-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338" t="str">
        <f>IF(FN_MC!K546="","*",FN_MC!K546)</f>
        <v>*</v>
      </c>
      <c r="O495" s="338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str">
        <f ca="1">_xlfn.XLOOKUP(G495&amp;$V$2,BS_CONTROLE[CHAVE],BS_CONTROLE[Quantidade_11],"-")</f>
        <v>-</v>
      </c>
      <c r="W495" s="118" t="str">
        <f ca="1">_xlfn.XLOOKUP(G495&amp;$W$2,BS_CONTROLE[CHAVE],BS_CONTROLE[Quantidade_11],"-")</f>
        <v>-</v>
      </c>
      <c r="X495" s="118" t="str">
        <f ca="1">_xlfn.XLOOKUP(G495&amp;$X$2,BS_CONTROLE[CHAVE],BS_CONTROLE[Quantidade_11],"-")</f>
        <v>-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338" t="str">
        <f>IF(FN_MC!K547="","*",FN_MC!K547)</f>
        <v>*</v>
      </c>
      <c r="O496" s="338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str">
        <f ca="1">_xlfn.XLOOKUP(G496&amp;$V$2,BS_CONTROLE[CHAVE],BS_CONTROLE[Quantidade_11],"-")</f>
        <v>-</v>
      </c>
      <c r="W496" s="118" t="str">
        <f ca="1">_xlfn.XLOOKUP(G496&amp;$W$2,BS_CONTROLE[CHAVE],BS_CONTROLE[Quantidade_11],"-")</f>
        <v>-</v>
      </c>
      <c r="X496" s="118" t="str">
        <f ca="1">_xlfn.XLOOKUP(G496&amp;$X$2,BS_CONTROLE[CHAVE],BS_CONTROLE[Quantidade_11],"-")</f>
        <v>-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338" t="str">
        <f>IF(FN_MC!K548="","*",FN_MC!K548)</f>
        <v>*</v>
      </c>
      <c r="O497" s="338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str">
        <f ca="1">_xlfn.XLOOKUP(G497&amp;$V$2,BS_CONTROLE[CHAVE],BS_CONTROLE[Quantidade_11],"-")</f>
        <v>-</v>
      </c>
      <c r="W497" s="118" t="str">
        <f ca="1">_xlfn.XLOOKUP(G497&amp;$W$2,BS_CONTROLE[CHAVE],BS_CONTROLE[Quantidade_11],"-")</f>
        <v>-</v>
      </c>
      <c r="X497" s="118" t="str">
        <f ca="1">_xlfn.XLOOKUP(G497&amp;$X$2,BS_CONTROLE[CHAVE],BS_CONTROLE[Quantidade_11],"-")</f>
        <v>-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338" t="str">
        <f>IF(FN_MC!K586="","*",FN_MC!K586)</f>
        <v>*</v>
      </c>
      <c r="O498" s="338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str">
        <f ca="1">_xlfn.XLOOKUP(G498&amp;$V$2,BS_CONTROLE[CHAVE],BS_CONTROLE[Quantidade_11],"-")</f>
        <v>-</v>
      </c>
      <c r="W498" s="118" t="str">
        <f ca="1">_xlfn.XLOOKUP(G498&amp;$W$2,BS_CONTROLE[CHAVE],BS_CONTROLE[Quantidade_11],"-")</f>
        <v>-</v>
      </c>
      <c r="X498" s="118" t="str">
        <f ca="1">_xlfn.XLOOKUP(G498&amp;$X$2,BS_CONTROLE[CHAVE],BS_CONTROLE[Quantidade_11],"-")</f>
        <v>-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338" t="str">
        <f>IF(FN_MC!K587="","*",FN_MC!K587)</f>
        <v>*</v>
      </c>
      <c r="O499" s="338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str">
        <f ca="1">_xlfn.XLOOKUP(G499&amp;$V$2,BS_CONTROLE[CHAVE],BS_CONTROLE[Quantidade_11],"-")</f>
        <v>-</v>
      </c>
      <c r="W499" s="118" t="str">
        <f ca="1">_xlfn.XLOOKUP(G499&amp;$W$2,BS_CONTROLE[CHAVE],BS_CONTROLE[Quantidade_11],"-")</f>
        <v>-</v>
      </c>
      <c r="X499" s="118" t="str">
        <f ca="1">_xlfn.XLOOKUP(G499&amp;$X$2,BS_CONTROLE[CHAVE],BS_CONTROLE[Quantidade_11],"-")</f>
        <v>-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338" t="str">
        <f>IF(FN_MC!K588="","*",FN_MC!K588)</f>
        <v>*</v>
      </c>
      <c r="O500" s="338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str">
        <f ca="1">_xlfn.XLOOKUP(G500&amp;$V$2,BS_CONTROLE[CHAVE],BS_CONTROLE[Quantidade_11],"-")</f>
        <v>-</v>
      </c>
      <c r="W500" s="118" t="str">
        <f ca="1">_xlfn.XLOOKUP(G500&amp;$W$2,BS_CONTROLE[CHAVE],BS_CONTROLE[Quantidade_11],"-")</f>
        <v>-</v>
      </c>
      <c r="X500" s="118" t="str">
        <f ca="1">_xlfn.XLOOKUP(G500&amp;$X$2,BS_CONTROLE[CHAVE],BS_CONTROLE[Quantidade_11],"-")</f>
        <v>-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338" t="str">
        <f>IF(FN_MC!K589="","*",FN_MC!K589)</f>
        <v>*</v>
      </c>
      <c r="O501" s="338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str">
        <f ca="1">_xlfn.XLOOKUP(G501&amp;$V$2,BS_CONTROLE[CHAVE],BS_CONTROLE[Quantidade_11],"-")</f>
        <v>-</v>
      </c>
      <c r="W501" s="118" t="str">
        <f ca="1">_xlfn.XLOOKUP(G501&amp;$W$2,BS_CONTROLE[CHAVE],BS_CONTROLE[Quantidade_11],"-")</f>
        <v>-</v>
      </c>
      <c r="X501" s="118" t="str">
        <f ca="1">_xlfn.XLOOKUP(G501&amp;$X$2,BS_CONTROLE[CHAVE],BS_CONTROLE[Quantidade_11],"-")</f>
        <v>-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338" t="str">
        <f>IF(FN_MC!K590="","*",FN_MC!K590)</f>
        <v>*</v>
      </c>
      <c r="O502" s="338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str">
        <f ca="1">_xlfn.XLOOKUP(G502&amp;$V$2,BS_CONTROLE[CHAVE],BS_CONTROLE[Quantidade_11],"-")</f>
        <v>-</v>
      </c>
      <c r="W502" s="118" t="str">
        <f ca="1">_xlfn.XLOOKUP(G502&amp;$W$2,BS_CONTROLE[CHAVE],BS_CONTROLE[Quantidade_11],"-")</f>
        <v>-</v>
      </c>
      <c r="X502" s="118" t="str">
        <f ca="1">_xlfn.XLOOKUP(G502&amp;$X$2,BS_CONTROLE[CHAVE],BS_CONTROLE[Quantidade_11],"-")</f>
        <v>-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338" t="str">
        <f>IF(FN_MC!K591="","*",FN_MC!K591)</f>
        <v>*</v>
      </c>
      <c r="O503" s="338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str">
        <f ca="1">_xlfn.XLOOKUP(G503&amp;$V$2,BS_CONTROLE[CHAVE],BS_CONTROLE[Quantidade_11],"-")</f>
        <v>-</v>
      </c>
      <c r="W503" s="118" t="str">
        <f ca="1">_xlfn.XLOOKUP(G503&amp;$W$2,BS_CONTROLE[CHAVE],BS_CONTROLE[Quantidade_11],"-")</f>
        <v>-</v>
      </c>
      <c r="X503" s="118" t="str">
        <f ca="1">_xlfn.XLOOKUP(G503&amp;$X$2,BS_CONTROLE[CHAVE],BS_CONTROLE[Quantidade_11],"-")</f>
        <v>-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338" t="str">
        <f>IF(FN_MC!K592="","*",FN_MC!K592)</f>
        <v>*</v>
      </c>
      <c r="O504" s="338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str">
        <f ca="1">_xlfn.XLOOKUP(G504&amp;$V$2,BS_CONTROLE[CHAVE],BS_CONTROLE[Quantidade_11],"-")</f>
        <v>-</v>
      </c>
      <c r="W504" s="118" t="str">
        <f ca="1">_xlfn.XLOOKUP(G504&amp;$W$2,BS_CONTROLE[CHAVE],BS_CONTROLE[Quantidade_11],"-")</f>
        <v>-</v>
      </c>
      <c r="X504" s="118" t="str">
        <f ca="1">_xlfn.XLOOKUP(G504&amp;$X$2,BS_CONTROLE[CHAVE],BS_CONTROLE[Quantidade_11],"-")</f>
        <v>-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338" t="str">
        <f>IF(FN_MC!K593="","*",FN_MC!K593)</f>
        <v>*</v>
      </c>
      <c r="O505" s="338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str">
        <f ca="1">_xlfn.XLOOKUP(G505&amp;$V$2,BS_CONTROLE[CHAVE],BS_CONTROLE[Quantidade_11],"-")</f>
        <v>-</v>
      </c>
      <c r="W505" s="118" t="str">
        <f ca="1">_xlfn.XLOOKUP(G505&amp;$W$2,BS_CONTROLE[CHAVE],BS_CONTROLE[Quantidade_11],"-")</f>
        <v>-</v>
      </c>
      <c r="X505" s="118" t="str">
        <f ca="1">_xlfn.XLOOKUP(G505&amp;$X$2,BS_CONTROLE[CHAVE],BS_CONTROLE[Quantidade_11],"-")</f>
        <v>-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338" t="str">
        <f>IF(FN_MC!K594="","*",FN_MC!K594)</f>
        <v>*</v>
      </c>
      <c r="O506" s="338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str">
        <f ca="1">_xlfn.XLOOKUP(G506&amp;$V$2,BS_CONTROLE[CHAVE],BS_CONTROLE[Quantidade_11],"-")</f>
        <v>-</v>
      </c>
      <c r="W506" s="118" t="str">
        <f ca="1">_xlfn.XLOOKUP(G506&amp;$W$2,BS_CONTROLE[CHAVE],BS_CONTROLE[Quantidade_11],"-")</f>
        <v>-</v>
      </c>
      <c r="X506" s="118" t="str">
        <f ca="1">_xlfn.XLOOKUP(G506&amp;$X$2,BS_CONTROLE[CHAVE],BS_CONTROLE[Quantidade_11],"-")</f>
        <v>-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338" t="str">
        <f>IF(FN_MC!K595="","*",FN_MC!K595)</f>
        <v>*</v>
      </c>
      <c r="O507" s="338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str">
        <f ca="1">_xlfn.XLOOKUP(G507&amp;$V$2,BS_CONTROLE[CHAVE],BS_CONTROLE[Quantidade_11],"-")</f>
        <v>-</v>
      </c>
      <c r="W507" s="118" t="str">
        <f ca="1">_xlfn.XLOOKUP(G507&amp;$W$2,BS_CONTROLE[CHAVE],BS_CONTROLE[Quantidade_11],"-")</f>
        <v>-</v>
      </c>
      <c r="X507" s="118" t="str">
        <f ca="1">_xlfn.XLOOKUP(G507&amp;$X$2,BS_CONTROLE[CHAVE],BS_CONTROLE[Quantidade_11],"-")</f>
        <v>-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338" t="str">
        <f>IF(FN_MC!K596="","*",FN_MC!K596)</f>
        <v>*</v>
      </c>
      <c r="O508" s="338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str">
        <f ca="1">_xlfn.XLOOKUP(G508&amp;$V$2,BS_CONTROLE[CHAVE],BS_CONTROLE[Quantidade_11],"-")</f>
        <v>-</v>
      </c>
      <c r="W508" s="118" t="str">
        <f ca="1">_xlfn.XLOOKUP(G508&amp;$W$2,BS_CONTROLE[CHAVE],BS_CONTROLE[Quantidade_11],"-")</f>
        <v>-</v>
      </c>
      <c r="X508" s="118" t="str">
        <f ca="1">_xlfn.XLOOKUP(G508&amp;$X$2,BS_CONTROLE[CHAVE],BS_CONTROLE[Quantidade_11],"-")</f>
        <v>-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338" t="str">
        <f>IF(FN_MC!K597="","*",FN_MC!K597)</f>
        <v>*</v>
      </c>
      <c r="O509" s="338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str">
        <f ca="1">_xlfn.XLOOKUP(G509&amp;$V$2,BS_CONTROLE[CHAVE],BS_CONTROLE[Quantidade_11],"-")</f>
        <v>-</v>
      </c>
      <c r="W509" s="118" t="str">
        <f ca="1">_xlfn.XLOOKUP(G509&amp;$W$2,BS_CONTROLE[CHAVE],BS_CONTROLE[Quantidade_11],"-")</f>
        <v>-</v>
      </c>
      <c r="X509" s="118" t="str">
        <f ca="1">_xlfn.XLOOKUP(G509&amp;$X$2,BS_CONTROLE[CHAVE],BS_CONTROLE[Quantidade_11],"-")</f>
        <v>-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338" t="str">
        <f>IF(FN_MC!K598="","*",FN_MC!K598)</f>
        <v>*</v>
      </c>
      <c r="O510" s="338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str">
        <f ca="1">_xlfn.XLOOKUP(G510&amp;$V$2,BS_CONTROLE[CHAVE],BS_CONTROLE[Quantidade_11],"-")</f>
        <v>-</v>
      </c>
      <c r="W510" s="118" t="str">
        <f ca="1">_xlfn.XLOOKUP(G510&amp;$W$2,BS_CONTROLE[CHAVE],BS_CONTROLE[Quantidade_11],"-")</f>
        <v>-</v>
      </c>
      <c r="X510" s="118" t="str">
        <f ca="1">_xlfn.XLOOKUP(G510&amp;$X$2,BS_CONTROLE[CHAVE],BS_CONTROLE[Quantidade_11],"-")</f>
        <v>-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338" t="str">
        <f>IF(FN_MC!K599="","*",FN_MC!K599)</f>
        <v>*</v>
      </c>
      <c r="O511" s="338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str">
        <f ca="1">_xlfn.XLOOKUP(G511&amp;$V$2,BS_CONTROLE[CHAVE],BS_CONTROLE[Quantidade_11],"-")</f>
        <v>-</v>
      </c>
      <c r="W511" s="118" t="str">
        <f ca="1">_xlfn.XLOOKUP(G511&amp;$W$2,BS_CONTROLE[CHAVE],BS_CONTROLE[Quantidade_11],"-")</f>
        <v>-</v>
      </c>
      <c r="X511" s="118" t="str">
        <f ca="1">_xlfn.XLOOKUP(G511&amp;$X$2,BS_CONTROLE[CHAVE],BS_CONTROLE[Quantidade_11],"-")</f>
        <v>-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338" t="str">
        <f>IF(FN_MC!K600="","*",FN_MC!K600)</f>
        <v>*</v>
      </c>
      <c r="O512" s="338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str">
        <f ca="1">_xlfn.XLOOKUP(G512&amp;$V$2,BS_CONTROLE[CHAVE],BS_CONTROLE[Quantidade_11],"-")</f>
        <v>-</v>
      </c>
      <c r="W512" s="118" t="str">
        <f ca="1">_xlfn.XLOOKUP(G512&amp;$W$2,BS_CONTROLE[CHAVE],BS_CONTROLE[Quantidade_11],"-")</f>
        <v>-</v>
      </c>
      <c r="X512" s="118" t="str">
        <f ca="1">_xlfn.XLOOKUP(G512&amp;$X$2,BS_CONTROLE[CHAVE],BS_CONTROLE[Quantidade_11],"-")</f>
        <v>-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338" t="str">
        <f>IF(FN_MC!K601="","*",FN_MC!K601)</f>
        <v>*</v>
      </c>
      <c r="O513" s="338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str">
        <f ca="1">_xlfn.XLOOKUP(G513&amp;$V$2,BS_CONTROLE[CHAVE],BS_CONTROLE[Quantidade_11],"-")</f>
        <v>-</v>
      </c>
      <c r="W513" s="118" t="str">
        <f ca="1">_xlfn.XLOOKUP(G513&amp;$W$2,BS_CONTROLE[CHAVE],BS_CONTROLE[Quantidade_11],"-")</f>
        <v>-</v>
      </c>
      <c r="X513" s="118" t="str">
        <f ca="1">_xlfn.XLOOKUP(G513&amp;$X$2,BS_CONTROLE[CHAVE],BS_CONTROLE[Quantidade_11],"-")</f>
        <v>-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338" t="str">
        <f>IF(FN_MC!K602="","*",FN_MC!K602)</f>
        <v>*</v>
      </c>
      <c r="O514" s="338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str">
        <f ca="1">_xlfn.XLOOKUP(G514&amp;$V$2,BS_CONTROLE[CHAVE],BS_CONTROLE[Quantidade_11],"-")</f>
        <v>-</v>
      </c>
      <c r="W514" s="118" t="str">
        <f ca="1">_xlfn.XLOOKUP(G514&amp;$W$2,BS_CONTROLE[CHAVE],BS_CONTROLE[Quantidade_11],"-")</f>
        <v>-</v>
      </c>
      <c r="X514" s="118" t="str">
        <f ca="1">_xlfn.XLOOKUP(G514&amp;$X$2,BS_CONTROLE[CHAVE],BS_CONTROLE[Quantidade_11],"-")</f>
        <v>-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338" t="str">
        <f>IF(FN_MC!K603="","*",FN_MC!K603)</f>
        <v>*</v>
      </c>
      <c r="O515" s="338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str">
        <f ca="1">_xlfn.XLOOKUP(G515&amp;$V$2,BS_CONTROLE[CHAVE],BS_CONTROLE[Quantidade_11],"-")</f>
        <v>-</v>
      </c>
      <c r="W515" s="118" t="str">
        <f ca="1">_xlfn.XLOOKUP(G515&amp;$W$2,BS_CONTROLE[CHAVE],BS_CONTROLE[Quantidade_11],"-")</f>
        <v>-</v>
      </c>
      <c r="X515" s="118" t="str">
        <f ca="1">_xlfn.XLOOKUP(G515&amp;$X$2,BS_CONTROLE[CHAVE],BS_CONTROLE[Quantidade_11],"-")</f>
        <v>-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338" t="str">
        <f>IF(FN_MC!K604="","*",FN_MC!K604)</f>
        <v>*</v>
      </c>
      <c r="O516" s="338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str">
        <f ca="1">_xlfn.XLOOKUP(G516&amp;$V$2,BS_CONTROLE[CHAVE],BS_CONTROLE[Quantidade_11],"-")</f>
        <v>-</v>
      </c>
      <c r="W516" s="118" t="str">
        <f ca="1">_xlfn.XLOOKUP(G516&amp;$W$2,BS_CONTROLE[CHAVE],BS_CONTROLE[Quantidade_11],"-")</f>
        <v>-</v>
      </c>
      <c r="X516" s="118" t="str">
        <f ca="1">_xlfn.XLOOKUP(G516&amp;$X$2,BS_CONTROLE[CHAVE],BS_CONTROLE[Quantidade_11],"-")</f>
        <v>-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338" t="str">
        <f>IF(FN_MC!K605="","*",FN_MC!K605)</f>
        <v>*</v>
      </c>
      <c r="O517" s="338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str">
        <f ca="1">_xlfn.XLOOKUP(G517&amp;$V$2,BS_CONTROLE[CHAVE],BS_CONTROLE[Quantidade_11],"-")</f>
        <v>-</v>
      </c>
      <c r="W517" s="118" t="str">
        <f ca="1">_xlfn.XLOOKUP(G517&amp;$W$2,BS_CONTROLE[CHAVE],BS_CONTROLE[Quantidade_11],"-")</f>
        <v>-</v>
      </c>
      <c r="X517" s="118" t="str">
        <f ca="1">_xlfn.XLOOKUP(G517&amp;$X$2,BS_CONTROLE[CHAVE],BS_CONTROLE[Quantidade_11],"-")</f>
        <v>-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338" t="str">
        <f>IF(FN_MC!K606="","*",FN_MC!K606)</f>
        <v>*</v>
      </c>
      <c r="O518" s="338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str">
        <f ca="1">_xlfn.XLOOKUP(G518&amp;$V$2,BS_CONTROLE[CHAVE],BS_CONTROLE[Quantidade_11],"-")</f>
        <v>-</v>
      </c>
      <c r="W518" s="118" t="str">
        <f ca="1">_xlfn.XLOOKUP(G518&amp;$W$2,BS_CONTROLE[CHAVE],BS_CONTROLE[Quantidade_11],"-")</f>
        <v>-</v>
      </c>
      <c r="X518" s="118" t="str">
        <f ca="1">_xlfn.XLOOKUP(G518&amp;$X$2,BS_CONTROLE[CHAVE],BS_CONTROLE[Quantidade_11],"-")</f>
        <v>-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338" t="str">
        <f>IF(FN_MC!K607="","*",FN_MC!K607)</f>
        <v>*</v>
      </c>
      <c r="O519" s="338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str">
        <f ca="1">_xlfn.XLOOKUP(G519&amp;$V$2,BS_CONTROLE[CHAVE],BS_CONTROLE[Quantidade_11],"-")</f>
        <v>-</v>
      </c>
      <c r="W519" s="118" t="str">
        <f ca="1">_xlfn.XLOOKUP(G519&amp;$W$2,BS_CONTROLE[CHAVE],BS_CONTROLE[Quantidade_11],"-")</f>
        <v>-</v>
      </c>
      <c r="X519" s="118" t="str">
        <f ca="1">_xlfn.XLOOKUP(G519&amp;$X$2,BS_CONTROLE[CHAVE],BS_CONTROLE[Quantidade_11],"-")</f>
        <v>-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338" t="str">
        <f>IF(FN_MC!K608="","*",FN_MC!K608)</f>
        <v>*</v>
      </c>
      <c r="O520" s="338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str">
        <f ca="1">_xlfn.XLOOKUP(G520&amp;$V$2,BS_CONTROLE[CHAVE],BS_CONTROLE[Quantidade_11],"-")</f>
        <v>-</v>
      </c>
      <c r="W520" s="118" t="str">
        <f ca="1">_xlfn.XLOOKUP(G520&amp;$W$2,BS_CONTROLE[CHAVE],BS_CONTROLE[Quantidade_11],"-")</f>
        <v>-</v>
      </c>
      <c r="X520" s="118" t="str">
        <f ca="1">_xlfn.XLOOKUP(G520&amp;$X$2,BS_CONTROLE[CHAVE],BS_CONTROLE[Quantidade_11],"-")</f>
        <v>-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338" t="str">
        <f>IF(FN_MC!K609="","*",FN_MC!K609)</f>
        <v>*</v>
      </c>
      <c r="O521" s="338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str">
        <f ca="1">_xlfn.XLOOKUP(G521&amp;$V$2,BS_CONTROLE[CHAVE],BS_CONTROLE[Quantidade_11],"-")</f>
        <v>-</v>
      </c>
      <c r="W521" s="118" t="str">
        <f ca="1">_xlfn.XLOOKUP(G521&amp;$W$2,BS_CONTROLE[CHAVE],BS_CONTROLE[Quantidade_11],"-")</f>
        <v>-</v>
      </c>
      <c r="X521" s="118" t="str">
        <f ca="1">_xlfn.XLOOKUP(G521&amp;$X$2,BS_CONTROLE[CHAVE],BS_CONTROLE[Quantidade_11],"-")</f>
        <v>-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338" t="str">
        <f>IF(FN_MC!K610="","*",FN_MC!K610)</f>
        <v>*</v>
      </c>
      <c r="O522" s="338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str">
        <f ca="1">_xlfn.XLOOKUP(G522&amp;$V$2,BS_CONTROLE[CHAVE],BS_CONTROLE[Quantidade_11],"-")</f>
        <v>-</v>
      </c>
      <c r="W522" s="118" t="str">
        <f ca="1">_xlfn.XLOOKUP(G522&amp;$W$2,BS_CONTROLE[CHAVE],BS_CONTROLE[Quantidade_11],"-")</f>
        <v>-</v>
      </c>
      <c r="X522" s="118" t="str">
        <f ca="1">_xlfn.XLOOKUP(G522&amp;$X$2,BS_CONTROLE[CHAVE],BS_CONTROLE[Quantidade_11],"-")</f>
        <v>-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338" t="str">
        <f>IF(FN_MC!K611="","*",FN_MC!K611)</f>
        <v>*</v>
      </c>
      <c r="O523" s="338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str">
        <f ca="1">_xlfn.XLOOKUP(G523&amp;$V$2,BS_CONTROLE[CHAVE],BS_CONTROLE[Quantidade_11],"-")</f>
        <v>-</v>
      </c>
      <c r="W523" s="118" t="str">
        <f ca="1">_xlfn.XLOOKUP(G523&amp;$W$2,BS_CONTROLE[CHAVE],BS_CONTROLE[Quantidade_11],"-")</f>
        <v>-</v>
      </c>
      <c r="X523" s="118" t="str">
        <f ca="1">_xlfn.XLOOKUP(G523&amp;$X$2,BS_CONTROLE[CHAVE],BS_CONTROLE[Quantidade_11],"-")</f>
        <v>-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338" t="str">
        <f>IF(FN_MC!K612="","*",FN_MC!K612)</f>
        <v>*</v>
      </c>
      <c r="O524" s="338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str">
        <f ca="1">_xlfn.XLOOKUP(G524&amp;$V$2,BS_CONTROLE[CHAVE],BS_CONTROLE[Quantidade_11],"-")</f>
        <v>-</v>
      </c>
      <c r="W524" s="118" t="str">
        <f ca="1">_xlfn.XLOOKUP(G524&amp;$W$2,BS_CONTROLE[CHAVE],BS_CONTROLE[Quantidade_11],"-")</f>
        <v>-</v>
      </c>
      <c r="X524" s="118" t="str">
        <f ca="1">_xlfn.XLOOKUP(G524&amp;$X$2,BS_CONTROLE[CHAVE],BS_CONTROLE[Quantidade_11],"-")</f>
        <v>-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338" t="str">
        <f>IF(FN_MC!K613="","*",FN_MC!K613)</f>
        <v>*</v>
      </c>
      <c r="O525" s="338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str">
        <f ca="1">_xlfn.XLOOKUP(G525&amp;$V$2,BS_CONTROLE[CHAVE],BS_CONTROLE[Quantidade_11],"-")</f>
        <v>-</v>
      </c>
      <c r="W525" s="118" t="str">
        <f ca="1">_xlfn.XLOOKUP(G525&amp;$W$2,BS_CONTROLE[CHAVE],BS_CONTROLE[Quantidade_11],"-")</f>
        <v>-</v>
      </c>
      <c r="X525" s="118" t="str">
        <f ca="1">_xlfn.XLOOKUP(G525&amp;$X$2,BS_CONTROLE[CHAVE],BS_CONTROLE[Quantidade_11],"-")</f>
        <v>-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338" t="str">
        <f>IF(FN_MC!K614="","*",FN_MC!K614)</f>
        <v>*</v>
      </c>
      <c r="O526" s="338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str">
        <f ca="1">_xlfn.XLOOKUP(G526&amp;$V$2,BS_CONTROLE[CHAVE],BS_CONTROLE[Quantidade_11],"-")</f>
        <v>-</v>
      </c>
      <c r="W526" s="118" t="str">
        <f ca="1">_xlfn.XLOOKUP(G526&amp;$W$2,BS_CONTROLE[CHAVE],BS_CONTROLE[Quantidade_11],"-")</f>
        <v>-</v>
      </c>
      <c r="X526" s="118" t="str">
        <f ca="1">_xlfn.XLOOKUP(G526&amp;$X$2,BS_CONTROLE[CHAVE],BS_CONTROLE[Quantidade_11],"-")</f>
        <v>-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338" t="str">
        <f>IF(FN_MC!K615="","*",FN_MC!K615)</f>
        <v>*</v>
      </c>
      <c r="O527" s="338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str">
        <f ca="1">_xlfn.XLOOKUP(G527&amp;$V$2,BS_CONTROLE[CHAVE],BS_CONTROLE[Quantidade_11],"-")</f>
        <v>-</v>
      </c>
      <c r="W527" s="118" t="str">
        <f ca="1">_xlfn.XLOOKUP(G527&amp;$W$2,BS_CONTROLE[CHAVE],BS_CONTROLE[Quantidade_11],"-")</f>
        <v>-</v>
      </c>
      <c r="X527" s="118" t="str">
        <f ca="1">_xlfn.XLOOKUP(G527&amp;$X$2,BS_CONTROLE[CHAVE],BS_CONTROLE[Quantidade_11],"-")</f>
        <v>-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338" t="str">
        <f>IF(FN_MC!K616="","*",FN_MC!K616)</f>
        <v>*</v>
      </c>
      <c r="O528" s="338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str">
        <f ca="1">_xlfn.XLOOKUP(G528&amp;$V$2,BS_CONTROLE[CHAVE],BS_CONTROLE[Quantidade_11],"-")</f>
        <v>-</v>
      </c>
      <c r="W528" s="118" t="str">
        <f ca="1">_xlfn.XLOOKUP(G528&amp;$W$2,BS_CONTROLE[CHAVE],BS_CONTROLE[Quantidade_11],"-")</f>
        <v>-</v>
      </c>
      <c r="X528" s="118" t="str">
        <f ca="1">_xlfn.XLOOKUP(G528&amp;$X$2,BS_CONTROLE[CHAVE],BS_CONTROLE[Quantidade_11],"-")</f>
        <v>-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338" t="str">
        <f>IF(FN_MC!K617="","*",FN_MC!K617)</f>
        <v>*</v>
      </c>
      <c r="O529" s="338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str">
        <f ca="1">_xlfn.XLOOKUP(G529&amp;$V$2,BS_CONTROLE[CHAVE],BS_CONTROLE[Quantidade_11],"-")</f>
        <v>-</v>
      </c>
      <c r="W529" s="118" t="str">
        <f ca="1">_xlfn.XLOOKUP(G529&amp;$W$2,BS_CONTROLE[CHAVE],BS_CONTROLE[Quantidade_11],"-")</f>
        <v>-</v>
      </c>
      <c r="X529" s="118" t="str">
        <f ca="1">_xlfn.XLOOKUP(G529&amp;$X$2,BS_CONTROLE[CHAVE],BS_CONTROLE[Quantidade_11],"-")</f>
        <v>-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338" t="str">
        <f>IF(FN_MC!K618="","*",FN_MC!K618)</f>
        <v>*</v>
      </c>
      <c r="O530" s="338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str">
        <f ca="1">_xlfn.XLOOKUP(G530&amp;$V$2,BS_CONTROLE[CHAVE],BS_CONTROLE[Quantidade_11],"-")</f>
        <v>-</v>
      </c>
      <c r="W530" s="118" t="str">
        <f ca="1">_xlfn.XLOOKUP(G530&amp;$W$2,BS_CONTROLE[CHAVE],BS_CONTROLE[Quantidade_11],"-")</f>
        <v>-</v>
      </c>
      <c r="X530" s="118" t="str">
        <f ca="1">_xlfn.XLOOKUP(G530&amp;$X$2,BS_CONTROLE[CHAVE],BS_CONTROLE[Quantidade_11],"-")</f>
        <v>-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338" t="str">
        <f>IF(FN_MC!K619="","*",FN_MC!K619)</f>
        <v>*</v>
      </c>
      <c r="O531" s="338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str">
        <f ca="1">_xlfn.XLOOKUP(G531&amp;$V$2,BS_CONTROLE[CHAVE],BS_CONTROLE[Quantidade_11],"-")</f>
        <v>-</v>
      </c>
      <c r="W531" s="118" t="str">
        <f ca="1">_xlfn.XLOOKUP(G531&amp;$W$2,BS_CONTROLE[CHAVE],BS_CONTROLE[Quantidade_11],"-")</f>
        <v>-</v>
      </c>
      <c r="X531" s="118" t="str">
        <f ca="1">_xlfn.XLOOKUP(G531&amp;$X$2,BS_CONTROLE[CHAVE],BS_CONTROLE[Quantidade_11],"-")</f>
        <v>-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338" t="str">
        <f>IF(FN_MC!K620="","*",FN_MC!K620)</f>
        <v>*</v>
      </c>
      <c r="O532" s="338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str">
        <f ca="1">_xlfn.XLOOKUP(G532&amp;$V$2,BS_CONTROLE[CHAVE],BS_CONTROLE[Quantidade_11],"-")</f>
        <v>-</v>
      </c>
      <c r="W532" s="118" t="str">
        <f ca="1">_xlfn.XLOOKUP(G532&amp;$W$2,BS_CONTROLE[CHAVE],BS_CONTROLE[Quantidade_11],"-")</f>
        <v>-</v>
      </c>
      <c r="X532" s="118" t="str">
        <f ca="1">_xlfn.XLOOKUP(G532&amp;$X$2,BS_CONTROLE[CHAVE],BS_CONTROLE[Quantidade_11],"-")</f>
        <v>-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338" t="str">
        <f>IF(FN_MC!K621="","*",FN_MC!K621)</f>
        <v>*</v>
      </c>
      <c r="O533" s="338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str">
        <f ca="1">_xlfn.XLOOKUP(G533&amp;$V$2,BS_CONTROLE[CHAVE],BS_CONTROLE[Quantidade_11],"-")</f>
        <v>-</v>
      </c>
      <c r="W533" s="118" t="str">
        <f ca="1">_xlfn.XLOOKUP(G533&amp;$W$2,BS_CONTROLE[CHAVE],BS_CONTROLE[Quantidade_11],"-")</f>
        <v>-</v>
      </c>
      <c r="X533" s="118" t="str">
        <f ca="1">_xlfn.XLOOKUP(G533&amp;$X$2,BS_CONTROLE[CHAVE],BS_CONTROLE[Quantidade_11],"-")</f>
        <v>-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338" t="str">
        <f>IF(FN_MC!K622="","*",FN_MC!K622)</f>
        <v>*</v>
      </c>
      <c r="O534" s="338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str">
        <f ca="1">_xlfn.XLOOKUP(G534&amp;$V$2,BS_CONTROLE[CHAVE],BS_CONTROLE[Quantidade_11],"-")</f>
        <v>-</v>
      </c>
      <c r="W534" s="118" t="str">
        <f ca="1">_xlfn.XLOOKUP(G534&amp;$W$2,BS_CONTROLE[CHAVE],BS_CONTROLE[Quantidade_11],"-")</f>
        <v>-</v>
      </c>
      <c r="X534" s="118" t="str">
        <f ca="1">_xlfn.XLOOKUP(G534&amp;$X$2,BS_CONTROLE[CHAVE],BS_CONTROLE[Quantidade_11],"-")</f>
        <v>-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338" t="str">
        <f>IF(FN_MC!K623="","*",FN_MC!K623)</f>
        <v>*</v>
      </c>
      <c r="O535" s="338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str">
        <f ca="1">_xlfn.XLOOKUP(G535&amp;$V$2,BS_CONTROLE[CHAVE],BS_CONTROLE[Quantidade_11],"-")</f>
        <v>-</v>
      </c>
      <c r="W535" s="118" t="str">
        <f ca="1">_xlfn.XLOOKUP(G535&amp;$W$2,BS_CONTROLE[CHAVE],BS_CONTROLE[Quantidade_11],"-")</f>
        <v>-</v>
      </c>
      <c r="X535" s="118" t="str">
        <f ca="1">_xlfn.XLOOKUP(G535&amp;$X$2,BS_CONTROLE[CHAVE],BS_CONTROLE[Quantidade_11],"-")</f>
        <v>-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338" t="str">
        <f>IF(FN_MC!K624="","*",FN_MC!K624)</f>
        <v>*</v>
      </c>
      <c r="O536" s="338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str">
        <f ca="1">_xlfn.XLOOKUP(G536&amp;$V$2,BS_CONTROLE[CHAVE],BS_CONTROLE[Quantidade_11],"-")</f>
        <v>-</v>
      </c>
      <c r="W536" s="118" t="str">
        <f ca="1">_xlfn.XLOOKUP(G536&amp;$W$2,BS_CONTROLE[CHAVE],BS_CONTROLE[Quantidade_11],"-")</f>
        <v>-</v>
      </c>
      <c r="X536" s="118" t="str">
        <f ca="1">_xlfn.XLOOKUP(G536&amp;$X$2,BS_CONTROLE[CHAVE],BS_CONTROLE[Quantidade_11],"-")</f>
        <v>-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338" t="str">
        <f>IF(FN_MC!K625="","*",FN_MC!K625)</f>
        <v>*</v>
      </c>
      <c r="O537" s="338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str">
        <f ca="1">_xlfn.XLOOKUP(G537&amp;$V$2,BS_CONTROLE[CHAVE],BS_CONTROLE[Quantidade_11],"-")</f>
        <v>-</v>
      </c>
      <c r="W537" s="118" t="str">
        <f ca="1">_xlfn.XLOOKUP(G537&amp;$W$2,BS_CONTROLE[CHAVE],BS_CONTROLE[Quantidade_11],"-")</f>
        <v>-</v>
      </c>
      <c r="X537" s="118" t="str">
        <f ca="1">_xlfn.XLOOKUP(G537&amp;$X$2,BS_CONTROLE[CHAVE],BS_CONTROLE[Quantidade_11],"-")</f>
        <v>-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338" t="str">
        <f>IF(FN_MC!K626="","*",FN_MC!K626)</f>
        <v>*</v>
      </c>
      <c r="O538" s="338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str">
        <f ca="1">_xlfn.XLOOKUP(G538&amp;$V$2,BS_CONTROLE[CHAVE],BS_CONTROLE[Quantidade_11],"-")</f>
        <v>-</v>
      </c>
      <c r="W538" s="118" t="str">
        <f ca="1">_xlfn.XLOOKUP(G538&amp;$W$2,BS_CONTROLE[CHAVE],BS_CONTROLE[Quantidade_11],"-")</f>
        <v>-</v>
      </c>
      <c r="X538" s="118" t="str">
        <f ca="1">_xlfn.XLOOKUP(G538&amp;$X$2,BS_CONTROLE[CHAVE],BS_CONTROLE[Quantidade_11],"-")</f>
        <v>-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338" t="str">
        <f>IF(FN_MC!K627="","*",FN_MC!K627)</f>
        <v>*</v>
      </c>
      <c r="O539" s="338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str">
        <f ca="1">_xlfn.XLOOKUP(G539&amp;$V$2,BS_CONTROLE[CHAVE],BS_CONTROLE[Quantidade_11],"-")</f>
        <v>-</v>
      </c>
      <c r="W539" s="118" t="str">
        <f ca="1">_xlfn.XLOOKUP(G539&amp;$W$2,BS_CONTROLE[CHAVE],BS_CONTROLE[Quantidade_11],"-")</f>
        <v>-</v>
      </c>
      <c r="X539" s="118" t="str">
        <f ca="1">_xlfn.XLOOKUP(G539&amp;$X$2,BS_CONTROLE[CHAVE],BS_CONTROLE[Quantidade_11],"-")</f>
        <v>-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338" t="str">
        <f>IF(FN_MC!K628="","*",FN_MC!K628)</f>
        <v>*</v>
      </c>
      <c r="O540" s="338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str">
        <f ca="1">_xlfn.XLOOKUP(G540&amp;$V$2,BS_CONTROLE[CHAVE],BS_CONTROLE[Quantidade_11],"-")</f>
        <v>-</v>
      </c>
      <c r="W540" s="118" t="str">
        <f ca="1">_xlfn.XLOOKUP(G540&amp;$W$2,BS_CONTROLE[CHAVE],BS_CONTROLE[Quantidade_11],"-")</f>
        <v>-</v>
      </c>
      <c r="X540" s="118" t="str">
        <f ca="1">_xlfn.XLOOKUP(G540&amp;$X$2,BS_CONTROLE[CHAVE],BS_CONTROLE[Quantidade_11],"-")</f>
        <v>-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338" t="str">
        <f>IF(FN_MC!K629="","*",FN_MC!K629)</f>
        <v>*</v>
      </c>
      <c r="O541" s="338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str">
        <f ca="1">_xlfn.XLOOKUP(G541&amp;$V$2,BS_CONTROLE[CHAVE],BS_CONTROLE[Quantidade_11],"-")</f>
        <v>-</v>
      </c>
      <c r="W541" s="118" t="str">
        <f ca="1">_xlfn.XLOOKUP(G541&amp;$W$2,BS_CONTROLE[CHAVE],BS_CONTROLE[Quantidade_11],"-")</f>
        <v>-</v>
      </c>
      <c r="X541" s="118" t="str">
        <f ca="1">_xlfn.XLOOKUP(G541&amp;$X$2,BS_CONTROLE[CHAVE],BS_CONTROLE[Quantidade_11],"-")</f>
        <v>-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338" t="str">
        <f>IF(FN_MC!K630="","*",FN_MC!K630)</f>
        <v>*</v>
      </c>
      <c r="O542" s="338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str">
        <f ca="1">_xlfn.XLOOKUP(G542&amp;$V$2,BS_CONTROLE[CHAVE],BS_CONTROLE[Quantidade_11],"-")</f>
        <v>-</v>
      </c>
      <c r="W542" s="118" t="str">
        <f ca="1">_xlfn.XLOOKUP(G542&amp;$W$2,BS_CONTROLE[CHAVE],BS_CONTROLE[Quantidade_11],"-")</f>
        <v>-</v>
      </c>
      <c r="X542" s="118" t="str">
        <f ca="1">_xlfn.XLOOKUP(G542&amp;$X$2,BS_CONTROLE[CHAVE],BS_CONTROLE[Quantidade_11],"-")</f>
        <v>-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338" t="str">
        <f>IF(FN_MC!K631="","*",FN_MC!K631)</f>
        <v>*</v>
      </c>
      <c r="O543" s="338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str">
        <f ca="1">_xlfn.XLOOKUP(G543&amp;$V$2,BS_CONTROLE[CHAVE],BS_CONTROLE[Quantidade_11],"-")</f>
        <v>-</v>
      </c>
      <c r="W543" s="118" t="str">
        <f ca="1">_xlfn.XLOOKUP(G543&amp;$W$2,BS_CONTROLE[CHAVE],BS_CONTROLE[Quantidade_11],"-")</f>
        <v>-</v>
      </c>
      <c r="X543" s="118" t="str">
        <f ca="1">_xlfn.XLOOKUP(G543&amp;$X$2,BS_CONTROLE[CHAVE],BS_CONTROLE[Quantidade_11],"-")</f>
        <v>-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338" t="str">
        <f>IF(FN_MC!K632="","*",FN_MC!K632)</f>
        <v>*</v>
      </c>
      <c r="O544" s="338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str">
        <f ca="1">_xlfn.XLOOKUP(G544&amp;$V$2,BS_CONTROLE[CHAVE],BS_CONTROLE[Quantidade_11],"-")</f>
        <v>-</v>
      </c>
      <c r="W544" s="118" t="str">
        <f ca="1">_xlfn.XLOOKUP(G544&amp;$W$2,BS_CONTROLE[CHAVE],BS_CONTROLE[Quantidade_11],"-")</f>
        <v>-</v>
      </c>
      <c r="X544" s="118" t="str">
        <f ca="1">_xlfn.XLOOKUP(G544&amp;$X$2,BS_CONTROLE[CHAVE],BS_CONTROLE[Quantidade_11],"-")</f>
        <v>-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338" t="str">
        <f>IF(FN_MC!K633="","*",FN_MC!K633)</f>
        <v>*</v>
      </c>
      <c r="O545" s="338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str">
        <f ca="1">_xlfn.XLOOKUP(G545&amp;$V$2,BS_CONTROLE[CHAVE],BS_CONTROLE[Quantidade_11],"-")</f>
        <v>-</v>
      </c>
      <c r="W545" s="118" t="str">
        <f ca="1">_xlfn.XLOOKUP(G545&amp;$W$2,BS_CONTROLE[CHAVE],BS_CONTROLE[Quantidade_11],"-")</f>
        <v>-</v>
      </c>
      <c r="X545" s="118" t="str">
        <f ca="1">_xlfn.XLOOKUP(G545&amp;$X$2,BS_CONTROLE[CHAVE],BS_CONTROLE[Quantidade_11],"-")</f>
        <v>-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338" t="str">
        <f>IF(FN_MC!K634="","*",FN_MC!K634)</f>
        <v>*</v>
      </c>
      <c r="O546" s="338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str">
        <f ca="1">_xlfn.XLOOKUP(G546&amp;$V$2,BS_CONTROLE[CHAVE],BS_CONTROLE[Quantidade_11],"-")</f>
        <v>-</v>
      </c>
      <c r="W546" s="118" t="str">
        <f ca="1">_xlfn.XLOOKUP(G546&amp;$W$2,BS_CONTROLE[CHAVE],BS_CONTROLE[Quantidade_11],"-")</f>
        <v>-</v>
      </c>
      <c r="X546" s="118" t="str">
        <f ca="1">_xlfn.XLOOKUP(G546&amp;$X$2,BS_CONTROLE[CHAVE],BS_CONTROLE[Quantidade_11],"-")</f>
        <v>-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338" t="str">
        <f>IF(FN_MC!K635="","*",FN_MC!K635)</f>
        <v>*</v>
      </c>
      <c r="O547" s="338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str">
        <f ca="1">_xlfn.XLOOKUP(G547&amp;$V$2,BS_CONTROLE[CHAVE],BS_CONTROLE[Quantidade_11],"-")</f>
        <v>-</v>
      </c>
      <c r="W547" s="118" t="str">
        <f ca="1">_xlfn.XLOOKUP(G547&amp;$W$2,BS_CONTROLE[CHAVE],BS_CONTROLE[Quantidade_11],"-")</f>
        <v>-</v>
      </c>
      <c r="X547" s="118" t="str">
        <f ca="1">_xlfn.XLOOKUP(G547&amp;$X$2,BS_CONTROLE[CHAVE],BS_CONTROLE[Quantidade_11],"-")</f>
        <v>-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338" t="str">
        <f>IF(FN_MC!K636="","*",FN_MC!K636)</f>
        <v>*</v>
      </c>
      <c r="O548" s="338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str">
        <f ca="1">_xlfn.XLOOKUP(G548&amp;$V$2,BS_CONTROLE[CHAVE],BS_CONTROLE[Quantidade_11],"-")</f>
        <v>-</v>
      </c>
      <c r="W548" s="118" t="str">
        <f ca="1">_xlfn.XLOOKUP(G548&amp;$W$2,BS_CONTROLE[CHAVE],BS_CONTROLE[Quantidade_11],"-")</f>
        <v>-</v>
      </c>
      <c r="X548" s="118" t="str">
        <f ca="1">_xlfn.XLOOKUP(G548&amp;$X$2,BS_CONTROLE[CHAVE],BS_CONTROLE[Quantidade_11],"-")</f>
        <v>-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338" t="str">
        <f>IF(FN_MC!K637="","*",FN_MC!K637)</f>
        <v>*</v>
      </c>
      <c r="O549" s="338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str">
        <f ca="1">_xlfn.XLOOKUP(G549&amp;$V$2,BS_CONTROLE[CHAVE],BS_CONTROLE[Quantidade_11],"-")</f>
        <v>-</v>
      </c>
      <c r="W549" s="118" t="str">
        <f ca="1">_xlfn.XLOOKUP(G549&amp;$W$2,BS_CONTROLE[CHAVE],BS_CONTROLE[Quantidade_11],"-")</f>
        <v>-</v>
      </c>
      <c r="X549" s="118" t="str">
        <f ca="1">_xlfn.XLOOKUP(G549&amp;$X$2,BS_CONTROLE[CHAVE],BS_CONTROLE[Quantidade_11],"-")</f>
        <v>-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338" t="str">
        <f>IF(FN_MC!K638="","*",FN_MC!K638)</f>
        <v>*</v>
      </c>
      <c r="O550" s="338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str">
        <f ca="1">_xlfn.XLOOKUP(G550&amp;$V$2,BS_CONTROLE[CHAVE],BS_CONTROLE[Quantidade_11],"-")</f>
        <v>-</v>
      </c>
      <c r="W550" s="118" t="str">
        <f ca="1">_xlfn.XLOOKUP(G550&amp;$W$2,BS_CONTROLE[CHAVE],BS_CONTROLE[Quantidade_11],"-")</f>
        <v>-</v>
      </c>
      <c r="X550" s="118" t="str">
        <f ca="1">_xlfn.XLOOKUP(G550&amp;$X$2,BS_CONTROLE[CHAVE],BS_CONTROLE[Quantidade_11],"-")</f>
        <v>-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338" t="str">
        <f>IF(FN_MC!K639="","*",FN_MC!K639)</f>
        <v>*</v>
      </c>
      <c r="O551" s="338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str">
        <f ca="1">_xlfn.XLOOKUP(G551&amp;$V$2,BS_CONTROLE[CHAVE],BS_CONTROLE[Quantidade_11],"-")</f>
        <v>-</v>
      </c>
      <c r="W551" s="118" t="str">
        <f ca="1">_xlfn.XLOOKUP(G551&amp;$W$2,BS_CONTROLE[CHAVE],BS_CONTROLE[Quantidade_11],"-")</f>
        <v>-</v>
      </c>
      <c r="X551" s="118" t="str">
        <f ca="1">_xlfn.XLOOKUP(G551&amp;$X$2,BS_CONTROLE[CHAVE],BS_CONTROLE[Quantidade_11],"-")</f>
        <v>-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338" t="str">
        <f>IF(FN_MC!K640="","*",FN_MC!K640)</f>
        <v>*</v>
      </c>
      <c r="O552" s="338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str">
        <f ca="1">_xlfn.XLOOKUP(G552&amp;$V$2,BS_CONTROLE[CHAVE],BS_CONTROLE[Quantidade_11],"-")</f>
        <v>-</v>
      </c>
      <c r="W552" s="118" t="str">
        <f ca="1">_xlfn.XLOOKUP(G552&amp;$W$2,BS_CONTROLE[CHAVE],BS_CONTROLE[Quantidade_11],"-")</f>
        <v>-</v>
      </c>
      <c r="X552" s="118" t="str">
        <f ca="1">_xlfn.XLOOKUP(G552&amp;$X$2,BS_CONTROLE[CHAVE],BS_CONTROLE[Quantidade_11],"-")</f>
        <v>-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338" t="str">
        <f>IF(FN_MC!K641="","*",FN_MC!K641)</f>
        <v>*</v>
      </c>
      <c r="O553" s="338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str">
        <f ca="1">_xlfn.XLOOKUP(G553&amp;$V$2,BS_CONTROLE[CHAVE],BS_CONTROLE[Quantidade_11],"-")</f>
        <v>-</v>
      </c>
      <c r="W553" s="118" t="str">
        <f ca="1">_xlfn.XLOOKUP(G553&amp;$W$2,BS_CONTROLE[CHAVE],BS_CONTROLE[Quantidade_11],"-")</f>
        <v>-</v>
      </c>
      <c r="X553" s="118" t="str">
        <f ca="1">_xlfn.XLOOKUP(G553&amp;$X$2,BS_CONTROLE[CHAVE],BS_CONTROLE[Quantidade_11],"-")</f>
        <v>-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338" t="str">
        <f>IF(FN_MC!K642="","*",FN_MC!K642)</f>
        <v>*</v>
      </c>
      <c r="O554" s="338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str">
        <f ca="1">_xlfn.XLOOKUP(G554&amp;$V$2,BS_CONTROLE[CHAVE],BS_CONTROLE[Quantidade_11],"-")</f>
        <v>-</v>
      </c>
      <c r="W554" s="118" t="str">
        <f ca="1">_xlfn.XLOOKUP(G554&amp;$W$2,BS_CONTROLE[CHAVE],BS_CONTROLE[Quantidade_11],"-")</f>
        <v>-</v>
      </c>
      <c r="X554" s="118" t="str">
        <f ca="1">_xlfn.XLOOKUP(G554&amp;$X$2,BS_CONTROLE[CHAVE],BS_CONTROLE[Quantidade_11],"-")</f>
        <v>-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338" t="str">
        <f>IF(FN_MC!K643="","*",FN_MC!K643)</f>
        <v>*</v>
      </c>
      <c r="O555" s="338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str">
        <f ca="1">_xlfn.XLOOKUP(G555&amp;$V$2,BS_CONTROLE[CHAVE],BS_CONTROLE[Quantidade_11],"-")</f>
        <v>-</v>
      </c>
      <c r="W555" s="118" t="str">
        <f ca="1">_xlfn.XLOOKUP(G555&amp;$W$2,BS_CONTROLE[CHAVE],BS_CONTROLE[Quantidade_11],"-")</f>
        <v>-</v>
      </c>
      <c r="X555" s="118" t="str">
        <f ca="1">_xlfn.XLOOKUP(G555&amp;$X$2,BS_CONTROLE[CHAVE],BS_CONTROLE[Quantidade_11],"-")</f>
        <v>-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338" t="str">
        <f>IF(FN_MC!K644="","*",FN_MC!K644)</f>
        <v>*</v>
      </c>
      <c r="O556" s="338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str">
        <f ca="1">_xlfn.XLOOKUP(G556&amp;$V$2,BS_CONTROLE[CHAVE],BS_CONTROLE[Quantidade_11],"-")</f>
        <v>-</v>
      </c>
      <c r="W556" s="118" t="str">
        <f ca="1">_xlfn.XLOOKUP(G556&amp;$W$2,BS_CONTROLE[CHAVE],BS_CONTROLE[Quantidade_11],"-")</f>
        <v>-</v>
      </c>
      <c r="X556" s="118" t="str">
        <f ca="1">_xlfn.XLOOKUP(G556&amp;$X$2,BS_CONTROLE[CHAVE],BS_CONTROLE[Quantidade_11],"-")</f>
        <v>-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338" t="str">
        <f>IF(FN_MC!K645="","*",FN_MC!K645)</f>
        <v>*</v>
      </c>
      <c r="O557" s="338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str">
        <f ca="1">_xlfn.XLOOKUP(G557&amp;$V$2,BS_CONTROLE[CHAVE],BS_CONTROLE[Quantidade_11],"-")</f>
        <v>-</v>
      </c>
      <c r="W557" s="118" t="str">
        <f ca="1">_xlfn.XLOOKUP(G557&amp;$W$2,BS_CONTROLE[CHAVE],BS_CONTROLE[Quantidade_11],"-")</f>
        <v>-</v>
      </c>
      <c r="X557" s="118" t="str">
        <f ca="1">_xlfn.XLOOKUP(G557&amp;$X$2,BS_CONTROLE[CHAVE],BS_CONTROLE[Quantidade_11],"-")</f>
        <v>-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338" t="str">
        <f>IF(FN_MC!K646="","*",FN_MC!K646)</f>
        <v>*</v>
      </c>
      <c r="O558" s="338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str">
        <f ca="1">_xlfn.XLOOKUP(G558&amp;$V$2,BS_CONTROLE[CHAVE],BS_CONTROLE[Quantidade_11],"-")</f>
        <v>-</v>
      </c>
      <c r="W558" s="118" t="str">
        <f ca="1">_xlfn.XLOOKUP(G558&amp;$W$2,BS_CONTROLE[CHAVE],BS_CONTROLE[Quantidade_11],"-")</f>
        <v>-</v>
      </c>
      <c r="X558" s="118" t="str">
        <f ca="1">_xlfn.XLOOKUP(G558&amp;$X$2,BS_CONTROLE[CHAVE],BS_CONTROLE[Quantidade_11],"-")</f>
        <v>-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338" t="str">
        <f>IF(FN_MC!K647="","*",FN_MC!K647)</f>
        <v>*</v>
      </c>
      <c r="O559" s="338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str">
        <f ca="1">_xlfn.XLOOKUP(G559&amp;$V$2,BS_CONTROLE[CHAVE],BS_CONTROLE[Quantidade_11],"-")</f>
        <v>-</v>
      </c>
      <c r="W559" s="118" t="str">
        <f ca="1">_xlfn.XLOOKUP(G559&amp;$W$2,BS_CONTROLE[CHAVE],BS_CONTROLE[Quantidade_11],"-")</f>
        <v>-</v>
      </c>
      <c r="X559" s="118" t="str">
        <f ca="1">_xlfn.XLOOKUP(G559&amp;$X$2,BS_CONTROLE[CHAVE],BS_CONTROLE[Quantidade_11],"-")</f>
        <v>-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338" t="str">
        <f>IF(FN_MC!K648="","*",FN_MC!K648)</f>
        <v>*</v>
      </c>
      <c r="O560" s="338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str">
        <f ca="1">_xlfn.XLOOKUP(G560&amp;$V$2,BS_CONTROLE[CHAVE],BS_CONTROLE[Quantidade_11],"-")</f>
        <v>-</v>
      </c>
      <c r="W560" s="118" t="str">
        <f ca="1">_xlfn.XLOOKUP(G560&amp;$W$2,BS_CONTROLE[CHAVE],BS_CONTROLE[Quantidade_11],"-")</f>
        <v>-</v>
      </c>
      <c r="X560" s="118" t="str">
        <f ca="1">_xlfn.XLOOKUP(G560&amp;$X$2,BS_CONTROLE[CHAVE],BS_CONTROLE[Quantidade_11],"-")</f>
        <v>-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338" t="str">
        <f>IF(FN_MC!K649="","*",FN_MC!K649)</f>
        <v>*</v>
      </c>
      <c r="O561" s="338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str">
        <f ca="1">_xlfn.XLOOKUP(G561&amp;$V$2,BS_CONTROLE[CHAVE],BS_CONTROLE[Quantidade_11],"-")</f>
        <v>-</v>
      </c>
      <c r="W561" s="118" t="str">
        <f ca="1">_xlfn.XLOOKUP(G561&amp;$W$2,BS_CONTROLE[CHAVE],BS_CONTROLE[Quantidade_11],"-")</f>
        <v>-</v>
      </c>
      <c r="X561" s="118" t="str">
        <f ca="1">_xlfn.XLOOKUP(G561&amp;$X$2,BS_CONTROLE[CHAVE],BS_CONTROLE[Quantidade_11],"-")</f>
        <v>-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338" t="str">
        <f>IF(FN_MC!K650="","*",FN_MC!K650)</f>
        <v>*</v>
      </c>
      <c r="O562" s="338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str">
        <f ca="1">_xlfn.XLOOKUP(G562&amp;$V$2,BS_CONTROLE[CHAVE],BS_CONTROLE[Quantidade_11],"-")</f>
        <v>-</v>
      </c>
      <c r="W562" s="118" t="str">
        <f ca="1">_xlfn.XLOOKUP(G562&amp;$W$2,BS_CONTROLE[CHAVE],BS_CONTROLE[Quantidade_11],"-")</f>
        <v>-</v>
      </c>
      <c r="X562" s="118" t="str">
        <f ca="1">_xlfn.XLOOKUP(G562&amp;$X$2,BS_CONTROLE[CHAVE],BS_CONTROLE[Quantidade_11],"-")</f>
        <v>-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338" t="str">
        <f>IF(FN_MC!K651="","*",FN_MC!K651)</f>
        <v>*</v>
      </c>
      <c r="O563" s="338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str">
        <f ca="1">_xlfn.XLOOKUP(G563&amp;$V$2,BS_CONTROLE[CHAVE],BS_CONTROLE[Quantidade_11],"-")</f>
        <v>-</v>
      </c>
      <c r="W563" s="118" t="str">
        <f ca="1">_xlfn.XLOOKUP(G563&amp;$W$2,BS_CONTROLE[CHAVE],BS_CONTROLE[Quantidade_11],"-")</f>
        <v>-</v>
      </c>
      <c r="X563" s="118" t="str">
        <f ca="1">_xlfn.XLOOKUP(G563&amp;$X$2,BS_CONTROLE[CHAVE],BS_CONTROLE[Quantidade_11],"-")</f>
        <v>-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338" t="str">
        <f>IF(FN_MC!K652="","*",FN_MC!K652)</f>
        <v>*</v>
      </c>
      <c r="O564" s="338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str">
        <f ca="1">_xlfn.XLOOKUP(G564&amp;$V$2,BS_CONTROLE[CHAVE],BS_CONTROLE[Quantidade_11],"-")</f>
        <v>-</v>
      </c>
      <c r="W564" s="118" t="str">
        <f ca="1">_xlfn.XLOOKUP(G564&amp;$W$2,BS_CONTROLE[CHAVE],BS_CONTROLE[Quantidade_11],"-")</f>
        <v>-</v>
      </c>
      <c r="X564" s="118" t="str">
        <f ca="1">_xlfn.XLOOKUP(G564&amp;$X$2,BS_CONTROLE[CHAVE],BS_CONTROLE[Quantidade_11],"-")</f>
        <v>-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338" t="str">
        <f>IF(FN_MC!K653="","*",FN_MC!K653)</f>
        <v>*</v>
      </c>
      <c r="O565" s="338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str">
        <f ca="1">_xlfn.XLOOKUP(G565&amp;$V$2,BS_CONTROLE[CHAVE],BS_CONTROLE[Quantidade_11],"-")</f>
        <v>-</v>
      </c>
      <c r="W565" s="118" t="str">
        <f ca="1">_xlfn.XLOOKUP(G565&amp;$W$2,BS_CONTROLE[CHAVE],BS_CONTROLE[Quantidade_11],"-")</f>
        <v>-</v>
      </c>
      <c r="X565" s="118" t="str">
        <f ca="1">_xlfn.XLOOKUP(G565&amp;$X$2,BS_CONTROLE[CHAVE],BS_CONTROLE[Quantidade_11],"-")</f>
        <v>-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338" t="str">
        <f>IF(FN_MC!K654="","*",FN_MC!K654)</f>
        <v>*</v>
      </c>
      <c r="O566" s="338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str">
        <f ca="1">_xlfn.XLOOKUP(G566&amp;$V$2,BS_CONTROLE[CHAVE],BS_CONTROLE[Quantidade_11],"-")</f>
        <v>-</v>
      </c>
      <c r="W566" s="118" t="str">
        <f ca="1">_xlfn.XLOOKUP(G566&amp;$W$2,BS_CONTROLE[CHAVE],BS_CONTROLE[Quantidade_11],"-")</f>
        <v>-</v>
      </c>
      <c r="X566" s="118" t="str">
        <f ca="1">_xlfn.XLOOKUP(G566&amp;$X$2,BS_CONTROLE[CHAVE],BS_CONTROLE[Quantidade_11],"-")</f>
        <v>-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338" t="str">
        <f>IF(FN_MC!K655="","*",FN_MC!K655)</f>
        <v>*</v>
      </c>
      <c r="O567" s="338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str">
        <f ca="1">_xlfn.XLOOKUP(G567&amp;$V$2,BS_CONTROLE[CHAVE],BS_CONTROLE[Quantidade_11],"-")</f>
        <v>-</v>
      </c>
      <c r="W567" s="118" t="str">
        <f ca="1">_xlfn.XLOOKUP(G567&amp;$W$2,BS_CONTROLE[CHAVE],BS_CONTROLE[Quantidade_11],"-")</f>
        <v>-</v>
      </c>
      <c r="X567" s="118" t="str">
        <f ca="1">_xlfn.XLOOKUP(G567&amp;$X$2,BS_CONTROLE[CHAVE],BS_CONTROLE[Quantidade_11],"-")</f>
        <v>-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338" t="str">
        <f>IF(FN_MC!K656="","*",FN_MC!K656)</f>
        <v>*</v>
      </c>
      <c r="O568" s="338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str">
        <f ca="1">_xlfn.XLOOKUP(G568&amp;$V$2,BS_CONTROLE[CHAVE],BS_CONTROLE[Quantidade_11],"-")</f>
        <v>-</v>
      </c>
      <c r="W568" s="118" t="str">
        <f ca="1">_xlfn.XLOOKUP(G568&amp;$W$2,BS_CONTROLE[CHAVE],BS_CONTROLE[Quantidade_11],"-")</f>
        <v>-</v>
      </c>
      <c r="X568" s="118" t="str">
        <f ca="1">_xlfn.XLOOKUP(G568&amp;$X$2,BS_CONTROLE[CHAVE],BS_CONTROLE[Quantidade_11],"-")</f>
        <v>-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338" t="str">
        <f>IF(FN_MC!K657="","*",FN_MC!K657)</f>
        <v>*</v>
      </c>
      <c r="O569" s="338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str">
        <f ca="1">_xlfn.XLOOKUP(G569&amp;$V$2,BS_CONTROLE[CHAVE],BS_CONTROLE[Quantidade_11],"-")</f>
        <v>-</v>
      </c>
      <c r="W569" s="118" t="str">
        <f ca="1">_xlfn.XLOOKUP(G569&amp;$W$2,BS_CONTROLE[CHAVE],BS_CONTROLE[Quantidade_11],"-")</f>
        <v>-</v>
      </c>
      <c r="X569" s="118" t="str">
        <f ca="1">_xlfn.XLOOKUP(G569&amp;$X$2,BS_CONTROLE[CHAVE],BS_CONTROLE[Quantidade_11],"-")</f>
        <v>-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338" t="str">
        <f>IF(FN_MC!K658="","*",FN_MC!K658)</f>
        <v>*</v>
      </c>
      <c r="O570" s="338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str">
        <f ca="1">_xlfn.XLOOKUP(G570&amp;$V$2,BS_CONTROLE[CHAVE],BS_CONTROLE[Quantidade_11],"-")</f>
        <v>-</v>
      </c>
      <c r="W570" s="118" t="str">
        <f ca="1">_xlfn.XLOOKUP(G570&amp;$W$2,BS_CONTROLE[CHAVE],BS_CONTROLE[Quantidade_11],"-")</f>
        <v>-</v>
      </c>
      <c r="X570" s="118" t="str">
        <f ca="1">_xlfn.XLOOKUP(G570&amp;$X$2,BS_CONTROLE[CHAVE],BS_CONTROLE[Quantidade_11],"-")</f>
        <v>-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338" t="str">
        <f>IF(FN_MC!K659="","*",FN_MC!K659)</f>
        <v>*</v>
      </c>
      <c r="O571" s="338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str">
        <f ca="1">_xlfn.XLOOKUP(G571&amp;$V$2,BS_CONTROLE[CHAVE],BS_CONTROLE[Quantidade_11],"-")</f>
        <v>-</v>
      </c>
      <c r="W571" s="118" t="str">
        <f ca="1">_xlfn.XLOOKUP(G571&amp;$W$2,BS_CONTROLE[CHAVE],BS_CONTROLE[Quantidade_11],"-")</f>
        <v>-</v>
      </c>
      <c r="X571" s="118" t="str">
        <f ca="1">_xlfn.XLOOKUP(G571&amp;$X$2,BS_CONTROLE[CHAVE],BS_CONTROLE[Quantidade_11],"-")</f>
        <v>-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338" t="str">
        <f>IF(FN_MC!K660="","*",FN_MC!K660)</f>
        <v>*</v>
      </c>
      <c r="O572" s="338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str">
        <f ca="1">_xlfn.XLOOKUP(G572&amp;$V$2,BS_CONTROLE[CHAVE],BS_CONTROLE[Quantidade_11],"-")</f>
        <v>-</v>
      </c>
      <c r="W572" s="118" t="str">
        <f ca="1">_xlfn.XLOOKUP(G572&amp;$W$2,BS_CONTROLE[CHAVE],BS_CONTROLE[Quantidade_11],"-")</f>
        <v>-</v>
      </c>
      <c r="X572" s="118" t="str">
        <f ca="1">_xlfn.XLOOKUP(G572&amp;$X$2,BS_CONTROLE[CHAVE],BS_CONTROLE[Quantidade_11],"-")</f>
        <v>-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338" t="str">
        <f>IF(FN_MC!K661="","*",FN_MC!K661)</f>
        <v>*</v>
      </c>
      <c r="O573" s="338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str">
        <f ca="1">_xlfn.XLOOKUP(G573&amp;$V$2,BS_CONTROLE[CHAVE],BS_CONTROLE[Quantidade_11],"-")</f>
        <v>-</v>
      </c>
      <c r="W573" s="118" t="str">
        <f ca="1">_xlfn.XLOOKUP(G573&amp;$W$2,BS_CONTROLE[CHAVE],BS_CONTROLE[Quantidade_11],"-")</f>
        <v>-</v>
      </c>
      <c r="X573" s="118" t="str">
        <f ca="1">_xlfn.XLOOKUP(G573&amp;$X$2,BS_CONTROLE[CHAVE],BS_CONTROLE[Quantidade_11],"-")</f>
        <v>-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338" t="str">
        <f>IF(FN_MC!K662="","*",FN_MC!K662)</f>
        <v>*</v>
      </c>
      <c r="O574" s="338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str">
        <f ca="1">_xlfn.XLOOKUP(G574&amp;$V$2,BS_CONTROLE[CHAVE],BS_CONTROLE[Quantidade_11],"-")</f>
        <v>-</v>
      </c>
      <c r="W574" s="118" t="str">
        <f ca="1">_xlfn.XLOOKUP(G574&amp;$W$2,BS_CONTROLE[CHAVE],BS_CONTROLE[Quantidade_11],"-")</f>
        <v>-</v>
      </c>
      <c r="X574" s="118" t="str">
        <f ca="1">_xlfn.XLOOKUP(G574&amp;$X$2,BS_CONTROLE[CHAVE],BS_CONTROLE[Quantidade_11],"-")</f>
        <v>-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338" t="str">
        <f>IF(FN_MC!K663="","*",FN_MC!K663)</f>
        <v>*</v>
      </c>
      <c r="O575" s="338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str">
        <f ca="1">_xlfn.XLOOKUP(G575&amp;$V$2,BS_CONTROLE[CHAVE],BS_CONTROLE[Quantidade_11],"-")</f>
        <v>-</v>
      </c>
      <c r="W575" s="118" t="str">
        <f ca="1">_xlfn.XLOOKUP(G575&amp;$W$2,BS_CONTROLE[CHAVE],BS_CONTROLE[Quantidade_11],"-")</f>
        <v>-</v>
      </c>
      <c r="X575" s="118" t="str">
        <f ca="1">_xlfn.XLOOKUP(G575&amp;$X$2,BS_CONTROLE[CHAVE],BS_CONTROLE[Quantidade_11],"-")</f>
        <v>-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338" t="str">
        <f>IF(FN_MC!K664="","*",FN_MC!K664)</f>
        <v>*</v>
      </c>
      <c r="O576" s="338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str">
        <f ca="1">_xlfn.XLOOKUP(G576&amp;$V$2,BS_CONTROLE[CHAVE],BS_CONTROLE[Quantidade_11],"-")</f>
        <v>-</v>
      </c>
      <c r="W576" s="118" t="str">
        <f ca="1">_xlfn.XLOOKUP(G576&amp;$W$2,BS_CONTROLE[CHAVE],BS_CONTROLE[Quantidade_11],"-")</f>
        <v>-</v>
      </c>
      <c r="X576" s="118" t="str">
        <f ca="1">_xlfn.XLOOKUP(G576&amp;$X$2,BS_CONTROLE[CHAVE],BS_CONTROLE[Quantidade_11],"-")</f>
        <v>-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338" t="str">
        <f>IF(FN_MC!K665="","*",FN_MC!K665)</f>
        <v>*</v>
      </c>
      <c r="O577" s="338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str">
        <f ca="1">_xlfn.XLOOKUP(G577&amp;$V$2,BS_CONTROLE[CHAVE],BS_CONTROLE[Quantidade_11],"-")</f>
        <v>-</v>
      </c>
      <c r="W577" s="118" t="str">
        <f ca="1">_xlfn.XLOOKUP(G577&amp;$W$2,BS_CONTROLE[CHAVE],BS_CONTROLE[Quantidade_11],"-")</f>
        <v>-</v>
      </c>
      <c r="X577" s="118" t="str">
        <f ca="1">_xlfn.XLOOKUP(G577&amp;$X$2,BS_CONTROLE[CHAVE],BS_CONTROLE[Quantidade_11],"-")</f>
        <v>-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338" t="str">
        <f>IF(FN_MC!K666="","*",FN_MC!K666)</f>
        <v>*</v>
      </c>
      <c r="O578" s="338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str">
        <f ca="1">_xlfn.XLOOKUP(G578&amp;$V$2,BS_CONTROLE[CHAVE],BS_CONTROLE[Quantidade_11],"-")</f>
        <v>-</v>
      </c>
      <c r="W578" s="118" t="str">
        <f ca="1">_xlfn.XLOOKUP(G578&amp;$W$2,BS_CONTROLE[CHAVE],BS_CONTROLE[Quantidade_11],"-")</f>
        <v>-</v>
      </c>
      <c r="X578" s="118" t="str">
        <f ca="1">_xlfn.XLOOKUP(G578&amp;$X$2,BS_CONTROLE[CHAVE],BS_CONTROLE[Quantidade_11],"-")</f>
        <v>-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338" t="str">
        <f>IF(FN_MC!K667="","*",FN_MC!K667)</f>
        <v>*</v>
      </c>
      <c r="O579" s="338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str">
        <f ca="1">_xlfn.XLOOKUP(G579&amp;$V$2,BS_CONTROLE[CHAVE],BS_CONTROLE[Quantidade_11],"-")</f>
        <v>-</v>
      </c>
      <c r="W579" s="118" t="str">
        <f ca="1">_xlfn.XLOOKUP(G579&amp;$W$2,BS_CONTROLE[CHAVE],BS_CONTROLE[Quantidade_11],"-")</f>
        <v>-</v>
      </c>
      <c r="X579" s="118" t="str">
        <f ca="1">_xlfn.XLOOKUP(G579&amp;$X$2,BS_CONTROLE[CHAVE],BS_CONTROLE[Quantidade_11],"-")</f>
        <v>-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338" t="str">
        <f>IF(FN_MC!K668="","*",FN_MC!K668)</f>
        <v>*</v>
      </c>
      <c r="O580" s="338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str">
        <f ca="1">_xlfn.XLOOKUP(G580&amp;$V$2,BS_CONTROLE[CHAVE],BS_CONTROLE[Quantidade_11],"-")</f>
        <v>-</v>
      </c>
      <c r="W580" s="118" t="str">
        <f ca="1">_xlfn.XLOOKUP(G580&amp;$W$2,BS_CONTROLE[CHAVE],BS_CONTROLE[Quantidade_11],"-")</f>
        <v>-</v>
      </c>
      <c r="X580" s="118" t="str">
        <f ca="1">_xlfn.XLOOKUP(G580&amp;$X$2,BS_CONTROLE[CHAVE],BS_CONTROLE[Quantidade_11],"-")</f>
        <v>-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338" t="str">
        <f>IF(FN_MC!K669="","*",FN_MC!K669)</f>
        <v>*</v>
      </c>
      <c r="O581" s="338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str">
        <f ca="1">_xlfn.XLOOKUP(G581&amp;$V$2,BS_CONTROLE[CHAVE],BS_CONTROLE[Quantidade_11],"-")</f>
        <v>-</v>
      </c>
      <c r="W581" s="118" t="str">
        <f ca="1">_xlfn.XLOOKUP(G581&amp;$W$2,BS_CONTROLE[CHAVE],BS_CONTROLE[Quantidade_11],"-")</f>
        <v>-</v>
      </c>
      <c r="X581" s="118" t="str">
        <f ca="1">_xlfn.XLOOKUP(G581&amp;$X$2,BS_CONTROLE[CHAVE],BS_CONTROLE[Quantidade_11],"-")</f>
        <v>-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338" t="str">
        <f>IF(FN_MC!K670="","*",FN_MC!K670)</f>
        <v>*</v>
      </c>
      <c r="O582" s="338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str">
        <f ca="1">_xlfn.XLOOKUP(G582&amp;$V$2,BS_CONTROLE[CHAVE],BS_CONTROLE[Quantidade_11],"-")</f>
        <v>-</v>
      </c>
      <c r="W582" s="118" t="str">
        <f ca="1">_xlfn.XLOOKUP(G582&amp;$W$2,BS_CONTROLE[CHAVE],BS_CONTROLE[Quantidade_11],"-")</f>
        <v>-</v>
      </c>
      <c r="X582" s="118" t="str">
        <f ca="1">_xlfn.XLOOKUP(G582&amp;$X$2,BS_CONTROLE[CHAVE],BS_CONTROLE[Quantidade_11],"-")</f>
        <v>-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338" t="str">
        <f>IF(FN_MC!K671="","*",FN_MC!K671)</f>
        <v>*</v>
      </c>
      <c r="O583" s="338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str">
        <f ca="1">_xlfn.XLOOKUP(G583&amp;$V$2,BS_CONTROLE[CHAVE],BS_CONTROLE[Quantidade_11],"-")</f>
        <v>-</v>
      </c>
      <c r="W583" s="118" t="str">
        <f ca="1">_xlfn.XLOOKUP(G583&amp;$W$2,BS_CONTROLE[CHAVE],BS_CONTROLE[Quantidade_11],"-")</f>
        <v>-</v>
      </c>
      <c r="X583" s="118" t="str">
        <f ca="1">_xlfn.XLOOKUP(G583&amp;$X$2,BS_CONTROLE[CHAVE],BS_CONTROLE[Quantidade_11],"-")</f>
        <v>-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338" t="str">
        <f>IF(FN_MC!K672="","*",FN_MC!K672)</f>
        <v>*</v>
      </c>
      <c r="O584" s="338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str">
        <f ca="1">_xlfn.XLOOKUP(G584&amp;$V$2,BS_CONTROLE[CHAVE],BS_CONTROLE[Quantidade_11],"-")</f>
        <v>-</v>
      </c>
      <c r="W584" s="118" t="str">
        <f ca="1">_xlfn.XLOOKUP(G584&amp;$W$2,BS_CONTROLE[CHAVE],BS_CONTROLE[Quantidade_11],"-")</f>
        <v>-</v>
      </c>
      <c r="X584" s="118" t="str">
        <f ca="1">_xlfn.XLOOKUP(G584&amp;$X$2,BS_CONTROLE[CHAVE],BS_CONTROLE[Quantidade_11],"-")</f>
        <v>-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338" t="str">
        <f>IF(FN_MC!K673="","*",FN_MC!K673)</f>
        <v>*</v>
      </c>
      <c r="O585" s="338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str">
        <f ca="1">_xlfn.XLOOKUP(G585&amp;$V$2,BS_CONTROLE[CHAVE],BS_CONTROLE[Quantidade_11],"-")</f>
        <v>-</v>
      </c>
      <c r="W585" s="118" t="str">
        <f ca="1">_xlfn.XLOOKUP(G585&amp;$W$2,BS_CONTROLE[CHAVE],BS_CONTROLE[Quantidade_11],"-")</f>
        <v>-</v>
      </c>
      <c r="X585" s="118" t="str">
        <f ca="1">_xlfn.XLOOKUP(G585&amp;$X$2,BS_CONTROLE[CHAVE],BS_CONTROLE[Quantidade_11],"-")</f>
        <v>-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338" t="str">
        <f>IF(FN_MC!K674="","*",FN_MC!K674)</f>
        <v>*</v>
      </c>
      <c r="O586" s="338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str">
        <f ca="1">_xlfn.XLOOKUP(G586&amp;$V$2,BS_CONTROLE[CHAVE],BS_CONTROLE[Quantidade_11],"-")</f>
        <v>-</v>
      </c>
      <c r="W586" s="118" t="str">
        <f ca="1">_xlfn.XLOOKUP(G586&amp;$W$2,BS_CONTROLE[CHAVE],BS_CONTROLE[Quantidade_11],"-")</f>
        <v>-</v>
      </c>
      <c r="X586" s="118" t="str">
        <f ca="1">_xlfn.XLOOKUP(G586&amp;$X$2,BS_CONTROLE[CHAVE],BS_CONTROLE[Quantidade_11],"-")</f>
        <v>-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338" t="str">
        <f>IF(FN_MC!K675="","*",FN_MC!K675)</f>
        <v>*</v>
      </c>
      <c r="O587" s="338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str">
        <f ca="1">_xlfn.XLOOKUP(G587&amp;$V$2,BS_CONTROLE[CHAVE],BS_CONTROLE[Quantidade_11],"-")</f>
        <v>-</v>
      </c>
      <c r="W587" s="118" t="str">
        <f ca="1">_xlfn.XLOOKUP(G587&amp;$W$2,BS_CONTROLE[CHAVE],BS_CONTROLE[Quantidade_11],"-")</f>
        <v>-</v>
      </c>
      <c r="X587" s="118" t="str">
        <f ca="1">_xlfn.XLOOKUP(G587&amp;$X$2,BS_CONTROLE[CHAVE],BS_CONTROLE[Quantidade_11],"-")</f>
        <v>-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338" t="str">
        <f>IF(FN_MC!K676="","*",FN_MC!K676)</f>
        <v>*</v>
      </c>
      <c r="O588" s="338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str">
        <f ca="1">_xlfn.XLOOKUP(G588&amp;$V$2,BS_CONTROLE[CHAVE],BS_CONTROLE[Quantidade_11],"-")</f>
        <v>-</v>
      </c>
      <c r="W588" s="118" t="str">
        <f ca="1">_xlfn.XLOOKUP(G588&amp;$W$2,BS_CONTROLE[CHAVE],BS_CONTROLE[Quantidade_11],"-")</f>
        <v>-</v>
      </c>
      <c r="X588" s="118" t="str">
        <f ca="1">_xlfn.XLOOKUP(G588&amp;$X$2,BS_CONTROLE[CHAVE],BS_CONTROLE[Quantidade_11],"-")</f>
        <v>-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338" t="str">
        <f>IF(FN_MC!K677="","*",FN_MC!K677)</f>
        <v>*</v>
      </c>
      <c r="O589" s="338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str">
        <f ca="1">_xlfn.XLOOKUP(G589&amp;$V$2,BS_CONTROLE[CHAVE],BS_CONTROLE[Quantidade_11],"-")</f>
        <v>-</v>
      </c>
      <c r="W589" s="118" t="str">
        <f ca="1">_xlfn.XLOOKUP(G589&amp;$W$2,BS_CONTROLE[CHAVE],BS_CONTROLE[Quantidade_11],"-")</f>
        <v>-</v>
      </c>
      <c r="X589" s="118" t="str">
        <f ca="1">_xlfn.XLOOKUP(G589&amp;$X$2,BS_CONTROLE[CHAVE],BS_CONTROLE[Quantidade_11],"-")</f>
        <v>-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338" t="str">
        <f>IF(FN_MC!K678="","*",FN_MC!K678)</f>
        <v>*</v>
      </c>
      <c r="O590" s="338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str">
        <f ca="1">_xlfn.XLOOKUP(G590&amp;$V$2,BS_CONTROLE[CHAVE],BS_CONTROLE[Quantidade_11],"-")</f>
        <v>-</v>
      </c>
      <c r="W590" s="118" t="str">
        <f ca="1">_xlfn.XLOOKUP(G590&amp;$W$2,BS_CONTROLE[CHAVE],BS_CONTROLE[Quantidade_11],"-")</f>
        <v>-</v>
      </c>
      <c r="X590" s="118" t="str">
        <f ca="1">_xlfn.XLOOKUP(G590&amp;$X$2,BS_CONTROLE[CHAVE],BS_CONTROLE[Quantidade_11],"-")</f>
        <v>-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338" t="str">
        <f>IF(FN_MC!K679="","*",FN_MC!K679)</f>
        <v>*</v>
      </c>
      <c r="O591" s="338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str">
        <f ca="1">_xlfn.XLOOKUP(G591&amp;$V$2,BS_CONTROLE[CHAVE],BS_CONTROLE[Quantidade_11],"-")</f>
        <v>-</v>
      </c>
      <c r="W591" s="118" t="str">
        <f ca="1">_xlfn.XLOOKUP(G591&amp;$W$2,BS_CONTROLE[CHAVE],BS_CONTROLE[Quantidade_11],"-")</f>
        <v>-</v>
      </c>
      <c r="X591" s="118" t="str">
        <f ca="1">_xlfn.XLOOKUP(G591&amp;$X$2,BS_CONTROLE[CHAVE],BS_CONTROLE[Quantidade_11],"-")</f>
        <v>-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338" t="str">
        <f>IF(FN_MC!K680="","*",FN_MC!K680)</f>
        <v>*</v>
      </c>
      <c r="O592" s="338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str">
        <f ca="1">_xlfn.XLOOKUP(G592&amp;$V$2,BS_CONTROLE[CHAVE],BS_CONTROLE[Quantidade_11],"-")</f>
        <v>-</v>
      </c>
      <c r="W592" s="118" t="str">
        <f ca="1">_xlfn.XLOOKUP(G592&amp;$W$2,BS_CONTROLE[CHAVE],BS_CONTROLE[Quantidade_11],"-")</f>
        <v>-</v>
      </c>
      <c r="X592" s="118" t="str">
        <f ca="1">_xlfn.XLOOKUP(G592&amp;$X$2,BS_CONTROLE[CHAVE],BS_CONTROLE[Quantidade_11],"-")</f>
        <v>-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338" t="str">
        <f>IF(FN_MC!K681="","*",FN_MC!K681)</f>
        <v>*</v>
      </c>
      <c r="O593" s="338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str">
        <f ca="1">_xlfn.XLOOKUP(G593&amp;$V$2,BS_CONTROLE[CHAVE],BS_CONTROLE[Quantidade_11],"-")</f>
        <v>-</v>
      </c>
      <c r="W593" s="118" t="str">
        <f ca="1">_xlfn.XLOOKUP(G593&amp;$W$2,BS_CONTROLE[CHAVE],BS_CONTROLE[Quantidade_11],"-")</f>
        <v>-</v>
      </c>
      <c r="X593" s="118" t="str">
        <f ca="1">_xlfn.XLOOKUP(G593&amp;$X$2,BS_CONTROLE[CHAVE],BS_CONTROLE[Quantidade_11],"-")</f>
        <v>-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338" t="str">
        <f>IF(FN_MC!K682="","*",FN_MC!K682)</f>
        <v>*</v>
      </c>
      <c r="O594" s="338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str">
        <f ca="1">_xlfn.XLOOKUP(G594&amp;$V$2,BS_CONTROLE[CHAVE],BS_CONTROLE[Quantidade_11],"-")</f>
        <v>-</v>
      </c>
      <c r="W594" s="118" t="str">
        <f ca="1">_xlfn.XLOOKUP(G594&amp;$W$2,BS_CONTROLE[CHAVE],BS_CONTROLE[Quantidade_11],"-")</f>
        <v>-</v>
      </c>
      <c r="X594" s="118" t="str">
        <f ca="1">_xlfn.XLOOKUP(G594&amp;$X$2,BS_CONTROLE[CHAVE],BS_CONTROLE[Quantidade_11],"-")</f>
        <v>-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338" t="str">
        <f>IF(FN_MC!K683="","*",FN_MC!K683)</f>
        <v>*</v>
      </c>
      <c r="O595" s="338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str">
        <f ca="1">_xlfn.XLOOKUP(G595&amp;$V$2,BS_CONTROLE[CHAVE],BS_CONTROLE[Quantidade_11],"-")</f>
        <v>-</v>
      </c>
      <c r="W595" s="118" t="str">
        <f ca="1">_xlfn.XLOOKUP(G595&amp;$W$2,BS_CONTROLE[CHAVE],BS_CONTROLE[Quantidade_11],"-")</f>
        <v>-</v>
      </c>
      <c r="X595" s="118" t="str">
        <f ca="1">_xlfn.XLOOKUP(G595&amp;$X$2,BS_CONTROLE[CHAVE],BS_CONTROLE[Quantidade_11],"-")</f>
        <v>-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338" t="str">
        <f>IF(FN_MC!K684="","*",FN_MC!K684)</f>
        <v>*</v>
      </c>
      <c r="O596" s="338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str">
        <f ca="1">_xlfn.XLOOKUP(G596&amp;$V$2,BS_CONTROLE[CHAVE],BS_CONTROLE[Quantidade_11],"-")</f>
        <v>-</v>
      </c>
      <c r="W596" s="118" t="str">
        <f ca="1">_xlfn.XLOOKUP(G596&amp;$W$2,BS_CONTROLE[CHAVE],BS_CONTROLE[Quantidade_11],"-")</f>
        <v>-</v>
      </c>
      <c r="X596" s="118" t="str">
        <f ca="1">_xlfn.XLOOKUP(G596&amp;$X$2,BS_CONTROLE[CHAVE],BS_CONTROLE[Quantidade_11],"-")</f>
        <v>-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338" t="str">
        <f>IF(FN_MC!K685="","*",FN_MC!K685)</f>
        <v>*</v>
      </c>
      <c r="O597" s="338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str">
        <f ca="1">_xlfn.XLOOKUP(G597&amp;$V$2,BS_CONTROLE[CHAVE],BS_CONTROLE[Quantidade_11],"-")</f>
        <v>-</v>
      </c>
      <c r="W597" s="118" t="str">
        <f ca="1">_xlfn.XLOOKUP(G597&amp;$W$2,BS_CONTROLE[CHAVE],BS_CONTROLE[Quantidade_11],"-")</f>
        <v>-</v>
      </c>
      <c r="X597" s="118" t="str">
        <f ca="1">_xlfn.XLOOKUP(G597&amp;$X$2,BS_CONTROLE[CHAVE],BS_CONTROLE[Quantidade_11],"-")</f>
        <v>-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338" t="str">
        <f>IF(FN_MC!K686="","*",FN_MC!K686)</f>
        <v>*</v>
      </c>
      <c r="O598" s="338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str">
        <f ca="1">_xlfn.XLOOKUP(G598&amp;$V$2,BS_CONTROLE[CHAVE],BS_CONTROLE[Quantidade_11],"-")</f>
        <v>-</v>
      </c>
      <c r="W598" s="118" t="str">
        <f ca="1">_xlfn.XLOOKUP(G598&amp;$W$2,BS_CONTROLE[CHAVE],BS_CONTROLE[Quantidade_11],"-")</f>
        <v>-</v>
      </c>
      <c r="X598" s="118" t="str">
        <f ca="1">_xlfn.XLOOKUP(G598&amp;$X$2,BS_CONTROLE[CHAVE],BS_CONTROLE[Quantidade_11],"-")</f>
        <v>-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338" t="str">
        <f>IF(FN_MC!K687="","*",FN_MC!K687)</f>
        <v>*</v>
      </c>
      <c r="O599" s="338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str">
        <f ca="1">_xlfn.XLOOKUP(G599&amp;$V$2,BS_CONTROLE[CHAVE],BS_CONTROLE[Quantidade_11],"-")</f>
        <v>-</v>
      </c>
      <c r="W599" s="118" t="str">
        <f ca="1">_xlfn.XLOOKUP(G599&amp;$W$2,BS_CONTROLE[CHAVE],BS_CONTROLE[Quantidade_11],"-")</f>
        <v>-</v>
      </c>
      <c r="X599" s="118" t="str">
        <f ca="1">_xlfn.XLOOKUP(G599&amp;$X$2,BS_CONTROLE[CHAVE],BS_CONTROLE[Quantidade_11],"-")</f>
        <v>-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338" t="str">
        <f>IF(FN_MC!K688="","*",FN_MC!K688)</f>
        <v>*</v>
      </c>
      <c r="O600" s="338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str">
        <f ca="1">_xlfn.XLOOKUP(G600&amp;$V$2,BS_CONTROLE[CHAVE],BS_CONTROLE[Quantidade_11],"-")</f>
        <v>-</v>
      </c>
      <c r="W600" s="118" t="str">
        <f ca="1">_xlfn.XLOOKUP(G600&amp;$W$2,BS_CONTROLE[CHAVE],BS_CONTROLE[Quantidade_11],"-")</f>
        <v>-</v>
      </c>
      <c r="X600" s="118" t="str">
        <f ca="1">_xlfn.XLOOKUP(G600&amp;$X$2,BS_CONTROLE[CHAVE],BS_CONTROLE[Quantidade_11],"-")</f>
        <v>-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338" t="str">
        <f>IF(FN_MC!K689="","*",FN_MC!K689)</f>
        <v>*</v>
      </c>
      <c r="O601" s="338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str">
        <f ca="1">_xlfn.XLOOKUP(G601&amp;$V$2,BS_CONTROLE[CHAVE],BS_CONTROLE[Quantidade_11],"-")</f>
        <v>-</v>
      </c>
      <c r="W601" s="118" t="str">
        <f ca="1">_xlfn.XLOOKUP(G601&amp;$W$2,BS_CONTROLE[CHAVE],BS_CONTROLE[Quantidade_11],"-")</f>
        <v>-</v>
      </c>
      <c r="X601" s="118" t="str">
        <f ca="1">_xlfn.XLOOKUP(G601&amp;$X$2,BS_CONTROLE[CHAVE],BS_CONTROLE[Quantidade_11],"-")</f>
        <v>-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338" t="str">
        <f>IF(FN_MC!K690="","*",FN_MC!K690)</f>
        <v>*</v>
      </c>
      <c r="O602" s="338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str">
        <f ca="1">_xlfn.XLOOKUP(G602&amp;$V$2,BS_CONTROLE[CHAVE],BS_CONTROLE[Quantidade_11],"-")</f>
        <v>-</v>
      </c>
      <c r="W602" s="118" t="str">
        <f ca="1">_xlfn.XLOOKUP(G602&amp;$W$2,BS_CONTROLE[CHAVE],BS_CONTROLE[Quantidade_11],"-")</f>
        <v>-</v>
      </c>
      <c r="X602" s="118" t="str">
        <f ca="1">_xlfn.XLOOKUP(G602&amp;$X$2,BS_CONTROLE[CHAVE],BS_CONTROLE[Quantidade_11],"-")</f>
        <v>-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338" t="str">
        <f>IF(FN_MC!K691="","*",FN_MC!K691)</f>
        <v>*</v>
      </c>
      <c r="O603" s="338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str">
        <f ca="1">_xlfn.XLOOKUP(G603&amp;$V$2,BS_CONTROLE[CHAVE],BS_CONTROLE[Quantidade_11],"-")</f>
        <v>-</v>
      </c>
      <c r="W603" s="118" t="str">
        <f ca="1">_xlfn.XLOOKUP(G603&amp;$W$2,BS_CONTROLE[CHAVE],BS_CONTROLE[Quantidade_11],"-")</f>
        <v>-</v>
      </c>
      <c r="X603" s="118" t="str">
        <f ca="1">_xlfn.XLOOKUP(G603&amp;$X$2,BS_CONTROLE[CHAVE],BS_CONTROLE[Quantidade_11],"-")</f>
        <v>-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338" t="str">
        <f>IF(FN_MC!K692="","*",FN_MC!K692)</f>
        <v>*</v>
      </c>
      <c r="O604" s="338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str">
        <f ca="1">_xlfn.XLOOKUP(G604&amp;$V$2,BS_CONTROLE[CHAVE],BS_CONTROLE[Quantidade_11],"-")</f>
        <v>-</v>
      </c>
      <c r="W604" s="118" t="str">
        <f ca="1">_xlfn.XLOOKUP(G604&amp;$W$2,BS_CONTROLE[CHAVE],BS_CONTROLE[Quantidade_11],"-")</f>
        <v>-</v>
      </c>
      <c r="X604" s="118" t="str">
        <f ca="1">_xlfn.XLOOKUP(G604&amp;$X$2,BS_CONTROLE[CHAVE],BS_CONTROLE[Quantidade_11],"-")</f>
        <v>-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338" t="str">
        <f>IF(FN_MC!K693="","*",FN_MC!K693)</f>
        <v>*</v>
      </c>
      <c r="O605" s="338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str">
        <f ca="1">_xlfn.XLOOKUP(G605&amp;$V$2,BS_CONTROLE[CHAVE],BS_CONTROLE[Quantidade_11],"-")</f>
        <v>-</v>
      </c>
      <c r="W605" s="118" t="str">
        <f ca="1">_xlfn.XLOOKUP(G605&amp;$W$2,BS_CONTROLE[CHAVE],BS_CONTROLE[Quantidade_11],"-")</f>
        <v>-</v>
      </c>
      <c r="X605" s="118" t="str">
        <f ca="1">_xlfn.XLOOKUP(G605&amp;$X$2,BS_CONTROLE[CHAVE],BS_CONTROLE[Quantidade_11],"-")</f>
        <v>-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338" t="str">
        <f>IF(FN_MC!K694="","*",FN_MC!K694)</f>
        <v>*</v>
      </c>
      <c r="O606" s="338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str">
        <f ca="1">_xlfn.XLOOKUP(G606&amp;$V$2,BS_CONTROLE[CHAVE],BS_CONTROLE[Quantidade_11],"-")</f>
        <v>-</v>
      </c>
      <c r="W606" s="118" t="str">
        <f ca="1">_xlfn.XLOOKUP(G606&amp;$W$2,BS_CONTROLE[CHAVE],BS_CONTROLE[Quantidade_11],"-")</f>
        <v>-</v>
      </c>
      <c r="X606" s="118" t="str">
        <f ca="1">_xlfn.XLOOKUP(G606&amp;$X$2,BS_CONTROLE[CHAVE],BS_CONTROLE[Quantidade_11],"-")</f>
        <v>-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338" t="str">
        <f>IF(FN_MC!K695="","*",FN_MC!K695)</f>
        <v>*</v>
      </c>
      <c r="O607" s="338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str">
        <f ca="1">_xlfn.XLOOKUP(G607&amp;$V$2,BS_CONTROLE[CHAVE],BS_CONTROLE[Quantidade_11],"-")</f>
        <v>-</v>
      </c>
      <c r="W607" s="118" t="str">
        <f ca="1">_xlfn.XLOOKUP(G607&amp;$W$2,BS_CONTROLE[CHAVE],BS_CONTROLE[Quantidade_11],"-")</f>
        <v>-</v>
      </c>
      <c r="X607" s="118" t="str">
        <f ca="1">_xlfn.XLOOKUP(G607&amp;$X$2,BS_CONTROLE[CHAVE],BS_CONTROLE[Quantidade_11],"-")</f>
        <v>-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338" t="str">
        <f>IF(FN_MC!K696="","*",FN_MC!K696)</f>
        <v>*</v>
      </c>
      <c r="O608" s="338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str">
        <f ca="1">_xlfn.XLOOKUP(G608&amp;$V$2,BS_CONTROLE[CHAVE],BS_CONTROLE[Quantidade_11],"-")</f>
        <v>-</v>
      </c>
      <c r="W608" s="118" t="str">
        <f ca="1">_xlfn.XLOOKUP(G608&amp;$W$2,BS_CONTROLE[CHAVE],BS_CONTROLE[Quantidade_11],"-")</f>
        <v>-</v>
      </c>
      <c r="X608" s="118" t="str">
        <f ca="1">_xlfn.XLOOKUP(G608&amp;$X$2,BS_CONTROLE[CHAVE],BS_CONTROLE[Quantidade_11],"-")</f>
        <v>-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338" t="str">
        <f>IF(FN_MC!K697="","*",FN_MC!K697)</f>
        <v>*</v>
      </c>
      <c r="O609" s="338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str">
        <f ca="1">_xlfn.XLOOKUP(G609&amp;$V$2,BS_CONTROLE[CHAVE],BS_CONTROLE[Quantidade_11],"-")</f>
        <v>-</v>
      </c>
      <c r="W609" s="118" t="str">
        <f ca="1">_xlfn.XLOOKUP(G609&amp;$W$2,BS_CONTROLE[CHAVE],BS_CONTROLE[Quantidade_11],"-")</f>
        <v>-</v>
      </c>
      <c r="X609" s="118" t="str">
        <f ca="1">_xlfn.XLOOKUP(G609&amp;$X$2,BS_CONTROLE[CHAVE],BS_CONTROLE[Quantidade_11],"-")</f>
        <v>-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338" t="str">
        <f>IF(FN_MC!K698="","*",FN_MC!K698)</f>
        <v>*</v>
      </c>
      <c r="O610" s="338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str">
        <f ca="1">_xlfn.XLOOKUP(G610&amp;$V$2,BS_CONTROLE[CHAVE],BS_CONTROLE[Quantidade_11],"-")</f>
        <v>-</v>
      </c>
      <c r="W610" s="118" t="str">
        <f ca="1">_xlfn.XLOOKUP(G610&amp;$W$2,BS_CONTROLE[CHAVE],BS_CONTROLE[Quantidade_11],"-")</f>
        <v>-</v>
      </c>
      <c r="X610" s="118" t="str">
        <f ca="1">_xlfn.XLOOKUP(G610&amp;$X$2,BS_CONTROLE[CHAVE],BS_CONTROLE[Quantidade_11],"-")</f>
        <v>-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338" t="str">
        <f>IF(FN_MC!K699="","*",FN_MC!K699)</f>
        <v>*</v>
      </c>
      <c r="O611" s="338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str">
        <f ca="1">_xlfn.XLOOKUP(G611&amp;$V$2,BS_CONTROLE[CHAVE],BS_CONTROLE[Quantidade_11],"-")</f>
        <v>-</v>
      </c>
      <c r="W611" s="118" t="str">
        <f ca="1">_xlfn.XLOOKUP(G611&amp;$W$2,BS_CONTROLE[CHAVE],BS_CONTROLE[Quantidade_11],"-")</f>
        <v>-</v>
      </c>
      <c r="X611" s="118" t="str">
        <f ca="1">_xlfn.XLOOKUP(G611&amp;$X$2,BS_CONTROLE[CHAVE],BS_CONTROLE[Quantidade_11],"-")</f>
        <v>-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338" t="str">
        <f>IF(FN_MC!K700="","*",FN_MC!K700)</f>
        <v>*</v>
      </c>
      <c r="O612" s="338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str">
        <f ca="1">_xlfn.XLOOKUP(G612&amp;$V$2,BS_CONTROLE[CHAVE],BS_CONTROLE[Quantidade_11],"-")</f>
        <v>-</v>
      </c>
      <c r="W612" s="118" t="str">
        <f ca="1">_xlfn.XLOOKUP(G612&amp;$W$2,BS_CONTROLE[CHAVE],BS_CONTROLE[Quantidade_11],"-")</f>
        <v>-</v>
      </c>
      <c r="X612" s="118" t="str">
        <f ca="1">_xlfn.XLOOKUP(G612&amp;$X$2,BS_CONTROLE[CHAVE],BS_CONTROLE[Quantidade_11],"-")</f>
        <v>-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338" t="str">
        <f>IF(FN_MC!K701="","*",FN_MC!K701)</f>
        <v>*</v>
      </c>
      <c r="O613" s="338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str">
        <f ca="1">_xlfn.XLOOKUP(G613&amp;$V$2,BS_CONTROLE[CHAVE],BS_CONTROLE[Quantidade_11],"-")</f>
        <v>-</v>
      </c>
      <c r="W613" s="118" t="str">
        <f ca="1">_xlfn.XLOOKUP(G613&amp;$W$2,BS_CONTROLE[CHAVE],BS_CONTROLE[Quantidade_11],"-")</f>
        <v>-</v>
      </c>
      <c r="X613" s="118" t="str">
        <f ca="1">_xlfn.XLOOKUP(G613&amp;$X$2,BS_CONTROLE[CHAVE],BS_CONTROLE[Quantidade_11],"-")</f>
        <v>-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338" t="str">
        <f>IF(FN_MC!K702="","*",FN_MC!K702)</f>
        <v>*</v>
      </c>
      <c r="O614" s="338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str">
        <f ca="1">_xlfn.XLOOKUP(G614&amp;$V$2,BS_CONTROLE[CHAVE],BS_CONTROLE[Quantidade_11],"-")</f>
        <v>-</v>
      </c>
      <c r="W614" s="118" t="str">
        <f ca="1">_xlfn.XLOOKUP(G614&amp;$W$2,BS_CONTROLE[CHAVE],BS_CONTROLE[Quantidade_11],"-")</f>
        <v>-</v>
      </c>
      <c r="X614" s="118" t="str">
        <f ca="1">_xlfn.XLOOKUP(G614&amp;$X$2,BS_CONTROLE[CHAVE],BS_CONTROLE[Quantidade_11],"-")</f>
        <v>-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338" t="str">
        <f>IF(FN_MC!K703="","*",FN_MC!K703)</f>
        <v>*</v>
      </c>
      <c r="O615" s="338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str">
        <f ca="1">_xlfn.XLOOKUP(G615&amp;$V$2,BS_CONTROLE[CHAVE],BS_CONTROLE[Quantidade_11],"-")</f>
        <v>-</v>
      </c>
      <c r="W615" s="118" t="str">
        <f ca="1">_xlfn.XLOOKUP(G615&amp;$W$2,BS_CONTROLE[CHAVE],BS_CONTROLE[Quantidade_11],"-")</f>
        <v>-</v>
      </c>
      <c r="X615" s="118" t="str">
        <f ca="1">_xlfn.XLOOKUP(G615&amp;$X$2,BS_CONTROLE[CHAVE],BS_CONTROLE[Quantidade_11],"-")</f>
        <v>-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338" t="str">
        <f>IF(FN_MC!K704="","*",FN_MC!K704)</f>
        <v>*</v>
      </c>
      <c r="O616" s="338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str">
        <f ca="1">_xlfn.XLOOKUP(G616&amp;$V$2,BS_CONTROLE[CHAVE],BS_CONTROLE[Quantidade_11],"-")</f>
        <v>-</v>
      </c>
      <c r="W616" s="118" t="str">
        <f ca="1">_xlfn.XLOOKUP(G616&amp;$W$2,BS_CONTROLE[CHAVE],BS_CONTROLE[Quantidade_11],"-")</f>
        <v>-</v>
      </c>
      <c r="X616" s="118" t="str">
        <f ca="1">_xlfn.XLOOKUP(G616&amp;$X$2,BS_CONTROLE[CHAVE],BS_CONTROLE[Quantidade_11],"-")</f>
        <v>-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339" t="str">
        <f>IF(FN_MC!K639="","*",FN_MC!K639)</f>
        <v>*</v>
      </c>
      <c r="O617" s="339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str">
        <f ca="1">_xlfn.XLOOKUP(G617&amp;$V$2,BS_CONTROLE[CHAVE],BS_CONTROLE[Quantidade_11],"-")</f>
        <v>-</v>
      </c>
      <c r="W617" s="118" t="str">
        <f ca="1">_xlfn.XLOOKUP(G617&amp;$W$2,BS_CONTROLE[CHAVE],BS_CONTROLE[Quantidade_11],"-")</f>
        <v>-</v>
      </c>
      <c r="X617" s="118" t="str">
        <f ca="1">_xlfn.XLOOKUP(G617&amp;$X$2,BS_CONTROLE[CHAVE],BS_CONTROLE[Quantidade_11],"-")</f>
        <v>-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338" t="str">
        <f>IF(FN_MC!K640="","*",FN_MC!K640)</f>
        <v>*</v>
      </c>
      <c r="O618" s="338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str">
        <f ca="1">_xlfn.XLOOKUP(G618&amp;$V$2,BS_CONTROLE[CHAVE],BS_CONTROLE[Quantidade_11],"-")</f>
        <v>-</v>
      </c>
      <c r="W618" s="118" t="str">
        <f ca="1">_xlfn.XLOOKUP(G618&amp;$W$2,BS_CONTROLE[CHAVE],BS_CONTROLE[Quantidade_11],"-")</f>
        <v>-</v>
      </c>
      <c r="X618" s="118" t="str">
        <f ca="1">_xlfn.XLOOKUP(G618&amp;$X$2,BS_CONTROLE[CHAVE],BS_CONTROLE[Quantidade_11],"-")</f>
        <v>-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339" t="str">
        <f>IF(FN_MC!K641="","*",FN_MC!K641)</f>
        <v>*</v>
      </c>
      <c r="O619" s="339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str">
        <f ca="1">_xlfn.XLOOKUP(G619&amp;$V$2,BS_CONTROLE[CHAVE],BS_CONTROLE[Quantidade_11],"-")</f>
        <v>-</v>
      </c>
      <c r="W619" s="118" t="str">
        <f ca="1">_xlfn.XLOOKUP(G619&amp;$W$2,BS_CONTROLE[CHAVE],BS_CONTROLE[Quantidade_11],"-")</f>
        <v>-</v>
      </c>
      <c r="X619" s="118" t="str">
        <f ca="1">_xlfn.XLOOKUP(G619&amp;$X$2,BS_CONTROLE[CHAVE],BS_CONTROLE[Quantidade_11],"-")</f>
        <v>-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339" t="str">
        <f>IF(FN_MC!K642="","*",FN_MC!K642)</f>
        <v>*</v>
      </c>
      <c r="O620" s="339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str">
        <f ca="1">_xlfn.XLOOKUP(G620&amp;$V$2,BS_CONTROLE[CHAVE],BS_CONTROLE[Quantidade_11],"-")</f>
        <v>-</v>
      </c>
      <c r="W620" s="118" t="str">
        <f ca="1">_xlfn.XLOOKUP(G620&amp;$W$2,BS_CONTROLE[CHAVE],BS_CONTROLE[Quantidade_11],"-")</f>
        <v>-</v>
      </c>
      <c r="X620" s="118" t="str">
        <f ca="1">_xlfn.XLOOKUP(G620&amp;$X$2,BS_CONTROLE[CHAVE],BS_CONTROLE[Quantidade_11],"-")</f>
        <v>-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338" t="str">
        <f>IF(FN_MC!K643="","*",FN_MC!K643)</f>
        <v>*</v>
      </c>
      <c r="O621" s="338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str">
        <f ca="1">_xlfn.XLOOKUP(G621&amp;$V$2,BS_CONTROLE[CHAVE],BS_CONTROLE[Quantidade_11],"-")</f>
        <v>-</v>
      </c>
      <c r="W621" s="118" t="str">
        <f ca="1">_xlfn.XLOOKUP(G621&amp;$W$2,BS_CONTROLE[CHAVE],BS_CONTROLE[Quantidade_11],"-")</f>
        <v>-</v>
      </c>
      <c r="X621" s="118" t="str">
        <f ca="1">_xlfn.XLOOKUP(G621&amp;$X$2,BS_CONTROLE[CHAVE],BS_CONTROLE[Quantidade_11],"-")</f>
        <v>-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339" t="str">
        <f>IF(FN_MC!K644="","*",FN_MC!K644)</f>
        <v>*</v>
      </c>
      <c r="O622" s="339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str">
        <f ca="1">_xlfn.XLOOKUP(G622&amp;$V$2,BS_CONTROLE[CHAVE],BS_CONTROLE[Quantidade_11],"-")</f>
        <v>-</v>
      </c>
      <c r="W622" s="118" t="str">
        <f ca="1">_xlfn.XLOOKUP(G622&amp;$W$2,BS_CONTROLE[CHAVE],BS_CONTROLE[Quantidade_11],"-")</f>
        <v>-</v>
      </c>
      <c r="X622" s="118" t="str">
        <f ca="1">_xlfn.XLOOKUP(G622&amp;$X$2,BS_CONTROLE[CHAVE],BS_CONTROLE[Quantidade_11],"-")</f>
        <v>-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339" t="str">
        <f>IF(FN_MC!K645="","*",FN_MC!K645)</f>
        <v>*</v>
      </c>
      <c r="O623" s="339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str">
        <f ca="1">_xlfn.XLOOKUP(G623&amp;$V$2,BS_CONTROLE[CHAVE],BS_CONTROLE[Quantidade_11],"-")</f>
        <v>-</v>
      </c>
      <c r="W623" s="118" t="str">
        <f ca="1">_xlfn.XLOOKUP(G623&amp;$W$2,BS_CONTROLE[CHAVE],BS_CONTROLE[Quantidade_11],"-")</f>
        <v>-</v>
      </c>
      <c r="X623" s="118" t="str">
        <f ca="1">_xlfn.XLOOKUP(G623&amp;$X$2,BS_CONTROLE[CHAVE],BS_CONTROLE[Quantidade_11],"-")</f>
        <v>-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338" t="str">
        <f>IF(FN_MC!K646="","*",FN_MC!K646)</f>
        <v>*</v>
      </c>
      <c r="O624" s="338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str">
        <f ca="1">_xlfn.XLOOKUP(G624&amp;$V$2,BS_CONTROLE[CHAVE],BS_CONTROLE[Quantidade_11],"-")</f>
        <v>-</v>
      </c>
      <c r="W624" s="118" t="str">
        <f ca="1">_xlfn.XLOOKUP(G624&amp;$W$2,BS_CONTROLE[CHAVE],BS_CONTROLE[Quantidade_11],"-")</f>
        <v>-</v>
      </c>
      <c r="X624" s="118" t="str">
        <f ca="1">_xlfn.XLOOKUP(G624&amp;$X$2,BS_CONTROLE[CHAVE],BS_CONTROLE[Quantidade_11],"-")</f>
        <v>-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339" t="str">
        <f>IF(FN_MC!K647="","*",FN_MC!K647)</f>
        <v>*</v>
      </c>
      <c r="O625" s="339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str">
        <f ca="1">_xlfn.XLOOKUP(G625&amp;$V$2,BS_CONTROLE[CHAVE],BS_CONTROLE[Quantidade_11],"-")</f>
        <v>-</v>
      </c>
      <c r="W625" s="118" t="str">
        <f ca="1">_xlfn.XLOOKUP(G625&amp;$W$2,BS_CONTROLE[CHAVE],BS_CONTROLE[Quantidade_11],"-")</f>
        <v>-</v>
      </c>
      <c r="X625" s="118" t="str">
        <f ca="1">_xlfn.XLOOKUP(G625&amp;$X$2,BS_CONTROLE[CHAVE],BS_CONTROLE[Quantidade_11],"-")</f>
        <v>-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339" t="str">
        <f>IF(FN_MC!K648="","*",FN_MC!K648)</f>
        <v>*</v>
      </c>
      <c r="O626" s="339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str">
        <f ca="1">_xlfn.XLOOKUP(G626&amp;$V$2,BS_CONTROLE[CHAVE],BS_CONTROLE[Quantidade_11],"-")</f>
        <v>-</v>
      </c>
      <c r="W626" s="118" t="str">
        <f ca="1">_xlfn.XLOOKUP(G626&amp;$W$2,BS_CONTROLE[CHAVE],BS_CONTROLE[Quantidade_11],"-")</f>
        <v>-</v>
      </c>
      <c r="X626" s="118" t="str">
        <f ca="1">_xlfn.XLOOKUP(G626&amp;$X$2,BS_CONTROLE[CHAVE],BS_CONTROLE[Quantidade_11],"-")</f>
        <v>-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338" t="str">
        <f>IF(FN_MC!K649="","*",FN_MC!K649)</f>
        <v>*</v>
      </c>
      <c r="O627" s="338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str">
        <f ca="1">_xlfn.XLOOKUP(G627&amp;$V$2,BS_CONTROLE[CHAVE],BS_CONTROLE[Quantidade_11],"-")</f>
        <v>-</v>
      </c>
      <c r="W627" s="118" t="str">
        <f ca="1">_xlfn.XLOOKUP(G627&amp;$W$2,BS_CONTROLE[CHAVE],BS_CONTROLE[Quantidade_11],"-")</f>
        <v>-</v>
      </c>
      <c r="X627" s="118" t="str">
        <f ca="1">_xlfn.XLOOKUP(G627&amp;$X$2,BS_CONTROLE[CHAVE],BS_CONTROLE[Quantidade_11],"-")</f>
        <v>-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339" t="str">
        <f>IF(FN_MC!K650="","*",FN_MC!K650)</f>
        <v>*</v>
      </c>
      <c r="O628" s="339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str">
        <f ca="1">_xlfn.XLOOKUP(G628&amp;$V$2,BS_CONTROLE[CHAVE],BS_CONTROLE[Quantidade_11],"-")</f>
        <v>-</v>
      </c>
      <c r="W628" s="118" t="str">
        <f ca="1">_xlfn.XLOOKUP(G628&amp;$W$2,BS_CONTROLE[CHAVE],BS_CONTROLE[Quantidade_11],"-")</f>
        <v>-</v>
      </c>
      <c r="X628" s="118" t="str">
        <f ca="1">_xlfn.XLOOKUP(G628&amp;$X$2,BS_CONTROLE[CHAVE],BS_CONTROLE[Quantidade_11],"-")</f>
        <v>-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339" t="str">
        <f>IF(FN_MC!K651="","*",FN_MC!K651)</f>
        <v>*</v>
      </c>
      <c r="O629" s="339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str">
        <f ca="1">_xlfn.XLOOKUP(G629&amp;$V$2,BS_CONTROLE[CHAVE],BS_CONTROLE[Quantidade_11],"-")</f>
        <v>-</v>
      </c>
      <c r="W629" s="118" t="str">
        <f ca="1">_xlfn.XLOOKUP(G629&amp;$W$2,BS_CONTROLE[CHAVE],BS_CONTROLE[Quantidade_11],"-")</f>
        <v>-</v>
      </c>
      <c r="X629" s="118" t="str">
        <f ca="1">_xlfn.XLOOKUP(G629&amp;$X$2,BS_CONTROLE[CHAVE],BS_CONTROLE[Quantidade_11],"-")</f>
        <v>-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338" t="str">
        <f>IF(FN_MC!K652="","*",FN_MC!K652)</f>
        <v>*</v>
      </c>
      <c r="O630" s="338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str">
        <f ca="1">_xlfn.XLOOKUP(G630&amp;$V$2,BS_CONTROLE[CHAVE],BS_CONTROLE[Quantidade_11],"-")</f>
        <v>-</v>
      </c>
      <c r="W630" s="118" t="str">
        <f ca="1">_xlfn.XLOOKUP(G630&amp;$W$2,BS_CONTROLE[CHAVE],BS_CONTROLE[Quantidade_11],"-")</f>
        <v>-</v>
      </c>
      <c r="X630" s="118" t="str">
        <f ca="1">_xlfn.XLOOKUP(G630&amp;$X$2,BS_CONTROLE[CHAVE],BS_CONTROLE[Quantidade_11],"-")</f>
        <v>-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339" t="str">
        <f>IF(FN_MC!K653="","*",FN_MC!K653)</f>
        <v>*</v>
      </c>
      <c r="O631" s="339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str">
        <f ca="1">_xlfn.XLOOKUP(G631&amp;$V$2,BS_CONTROLE[CHAVE],BS_CONTROLE[Quantidade_11],"-")</f>
        <v>-</v>
      </c>
      <c r="W631" s="118" t="str">
        <f ca="1">_xlfn.XLOOKUP(G631&amp;$W$2,BS_CONTROLE[CHAVE],BS_CONTROLE[Quantidade_11],"-")</f>
        <v>-</v>
      </c>
      <c r="X631" s="118" t="str">
        <f ca="1">_xlfn.XLOOKUP(G631&amp;$X$2,BS_CONTROLE[CHAVE],BS_CONTROLE[Quantidade_11],"-")</f>
        <v>-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339" t="str">
        <f>IF(FN_MC!K654="","*",FN_MC!K654)</f>
        <v>*</v>
      </c>
      <c r="O632" s="339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str">
        <f ca="1">_xlfn.XLOOKUP(G632&amp;$V$2,BS_CONTROLE[CHAVE],BS_CONTROLE[Quantidade_11],"-")</f>
        <v>-</v>
      </c>
      <c r="W632" s="118" t="str">
        <f ca="1">_xlfn.XLOOKUP(G632&amp;$W$2,BS_CONTROLE[CHAVE],BS_CONTROLE[Quantidade_11],"-")</f>
        <v>-</v>
      </c>
      <c r="X632" s="118" t="str">
        <f ca="1">_xlfn.XLOOKUP(G632&amp;$X$2,BS_CONTROLE[CHAVE],BS_CONTROLE[Quantidade_11],"-")</f>
        <v>-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338" t="str">
        <f>IF(FN_MC!K655="","*",FN_MC!K655)</f>
        <v>*</v>
      </c>
      <c r="O633" s="338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str">
        <f ca="1">_xlfn.XLOOKUP(G633&amp;$V$2,BS_CONTROLE[CHAVE],BS_CONTROLE[Quantidade_11],"-")</f>
        <v>-</v>
      </c>
      <c r="W633" s="118" t="str">
        <f ca="1">_xlfn.XLOOKUP(G633&amp;$W$2,BS_CONTROLE[CHAVE],BS_CONTROLE[Quantidade_11],"-")</f>
        <v>-</v>
      </c>
      <c r="X633" s="118" t="str">
        <f ca="1">_xlfn.XLOOKUP(G633&amp;$X$2,BS_CONTROLE[CHAVE],BS_CONTROLE[Quantidade_11],"-")</f>
        <v>-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339" t="str">
        <f>IF(FN_MC!K656="","*",FN_MC!K656)</f>
        <v>*</v>
      </c>
      <c r="O634" s="339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str">
        <f ca="1">_xlfn.XLOOKUP(G634&amp;$V$2,BS_CONTROLE[CHAVE],BS_CONTROLE[Quantidade_11],"-")</f>
        <v>-</v>
      </c>
      <c r="W634" s="118" t="str">
        <f ca="1">_xlfn.XLOOKUP(G634&amp;$W$2,BS_CONTROLE[CHAVE],BS_CONTROLE[Quantidade_11],"-")</f>
        <v>-</v>
      </c>
      <c r="X634" s="118" t="str">
        <f ca="1">_xlfn.XLOOKUP(G634&amp;$X$2,BS_CONTROLE[CHAVE],BS_CONTROLE[Quantidade_11],"-")</f>
        <v>-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339" t="str">
        <f>IF(FN_MC!K657="","*",FN_MC!K657)</f>
        <v>*</v>
      </c>
      <c r="O635" s="339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str">
        <f ca="1">_xlfn.XLOOKUP(G635&amp;$V$2,BS_CONTROLE[CHAVE],BS_CONTROLE[Quantidade_11],"-")</f>
        <v>-</v>
      </c>
      <c r="W635" s="118" t="str">
        <f ca="1">_xlfn.XLOOKUP(G635&amp;$W$2,BS_CONTROLE[CHAVE],BS_CONTROLE[Quantidade_11],"-")</f>
        <v>-</v>
      </c>
      <c r="X635" s="118" t="str">
        <f ca="1">_xlfn.XLOOKUP(G635&amp;$X$2,BS_CONTROLE[CHAVE],BS_CONTROLE[Quantidade_11],"-")</f>
        <v>-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338" t="str">
        <f>IF(FN_MC!K658="","*",FN_MC!K658)</f>
        <v>*</v>
      </c>
      <c r="O636" s="338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str">
        <f ca="1">_xlfn.XLOOKUP(G636&amp;$V$2,BS_CONTROLE[CHAVE],BS_CONTROLE[Quantidade_11],"-")</f>
        <v>-</v>
      </c>
      <c r="W636" s="118" t="str">
        <f ca="1">_xlfn.XLOOKUP(G636&amp;$W$2,BS_CONTROLE[CHAVE],BS_CONTROLE[Quantidade_11],"-")</f>
        <v>-</v>
      </c>
      <c r="X636" s="118" t="str">
        <f ca="1">_xlfn.XLOOKUP(G636&amp;$X$2,BS_CONTROLE[CHAVE],BS_CONTROLE[Quantidade_11],"-")</f>
        <v>-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339" t="str">
        <f>IF(FN_MC!K659="","*",FN_MC!K659)</f>
        <v>*</v>
      </c>
      <c r="O637" s="339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str">
        <f ca="1">_xlfn.XLOOKUP(G637&amp;$V$2,BS_CONTROLE[CHAVE],BS_CONTROLE[Quantidade_11],"-")</f>
        <v>-</v>
      </c>
      <c r="W637" s="118" t="str">
        <f ca="1">_xlfn.XLOOKUP(G637&amp;$W$2,BS_CONTROLE[CHAVE],BS_CONTROLE[Quantidade_11],"-")</f>
        <v>-</v>
      </c>
      <c r="X637" s="118" t="str">
        <f ca="1">_xlfn.XLOOKUP(G637&amp;$X$2,BS_CONTROLE[CHAVE],BS_CONTROLE[Quantidade_11],"-")</f>
        <v>-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339" t="str">
        <f>IF(FN_MC!K660="","*",FN_MC!K660)</f>
        <v>*</v>
      </c>
      <c r="O638" s="339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str">
        <f ca="1">_xlfn.XLOOKUP(G638&amp;$V$2,BS_CONTROLE[CHAVE],BS_CONTROLE[Quantidade_11],"-")</f>
        <v>-</v>
      </c>
      <c r="W638" s="118" t="str">
        <f ca="1">_xlfn.XLOOKUP(G638&amp;$W$2,BS_CONTROLE[CHAVE],BS_CONTROLE[Quantidade_11],"-")</f>
        <v>-</v>
      </c>
      <c r="X638" s="118" t="str">
        <f ca="1">_xlfn.XLOOKUP(G638&amp;$X$2,BS_CONTROLE[CHAVE],BS_CONTROLE[Quantidade_11],"-")</f>
        <v>-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338" t="str">
        <f>IF(FN_MC!K661="","*",FN_MC!K661)</f>
        <v>*</v>
      </c>
      <c r="O639" s="338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str">
        <f ca="1">_xlfn.XLOOKUP(G639&amp;$V$2,BS_CONTROLE[CHAVE],BS_CONTROLE[Quantidade_11],"-")</f>
        <v>-</v>
      </c>
      <c r="W639" s="118" t="str">
        <f ca="1">_xlfn.XLOOKUP(G639&amp;$W$2,BS_CONTROLE[CHAVE],BS_CONTROLE[Quantidade_11],"-")</f>
        <v>-</v>
      </c>
      <c r="X639" s="118" t="str">
        <f ca="1">_xlfn.XLOOKUP(G639&amp;$X$2,BS_CONTROLE[CHAVE],BS_CONTROLE[Quantidade_11],"-")</f>
        <v>-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339" t="str">
        <f>IF(FN_MC!K662="","*",FN_MC!K662)</f>
        <v>*</v>
      </c>
      <c r="O640" s="339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str">
        <f ca="1">_xlfn.XLOOKUP(G640&amp;$V$2,BS_CONTROLE[CHAVE],BS_CONTROLE[Quantidade_11],"-")</f>
        <v>-</v>
      </c>
      <c r="W640" s="118" t="str">
        <f ca="1">_xlfn.XLOOKUP(G640&amp;$W$2,BS_CONTROLE[CHAVE],BS_CONTROLE[Quantidade_11],"-")</f>
        <v>-</v>
      </c>
      <c r="X640" s="118" t="str">
        <f ca="1">_xlfn.XLOOKUP(G640&amp;$X$2,BS_CONTROLE[CHAVE],BS_CONTROLE[Quantidade_11],"-")</f>
        <v>-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339" t="str">
        <f>IF(FN_MC!K663="","*",FN_MC!K663)</f>
        <v>*</v>
      </c>
      <c r="O641" s="339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str">
        <f ca="1">_xlfn.XLOOKUP(G641&amp;$V$2,BS_CONTROLE[CHAVE],BS_CONTROLE[Quantidade_11],"-")</f>
        <v>-</v>
      </c>
      <c r="W641" s="118" t="str">
        <f ca="1">_xlfn.XLOOKUP(G641&amp;$W$2,BS_CONTROLE[CHAVE],BS_CONTROLE[Quantidade_11],"-")</f>
        <v>-</v>
      </c>
      <c r="X641" s="118" t="str">
        <f ca="1">_xlfn.XLOOKUP(G641&amp;$X$2,BS_CONTROLE[CHAVE],BS_CONTROLE[Quantidade_11],"-")</f>
        <v>-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338" t="str">
        <f>IF(FN_MC!K664="","*",FN_MC!K664)</f>
        <v>*</v>
      </c>
      <c r="O642" s="338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str">
        <f ca="1">_xlfn.XLOOKUP(G642&amp;$V$2,BS_CONTROLE[CHAVE],BS_CONTROLE[Quantidade_11],"-")</f>
        <v>-</v>
      </c>
      <c r="W642" s="118" t="str">
        <f ca="1">_xlfn.XLOOKUP(G642&amp;$W$2,BS_CONTROLE[CHAVE],BS_CONTROLE[Quantidade_11],"-")</f>
        <v>-</v>
      </c>
      <c r="X642" s="118" t="str">
        <f ca="1">_xlfn.XLOOKUP(G642&amp;$X$2,BS_CONTROLE[CHAVE],BS_CONTROLE[Quantidade_11],"-")</f>
        <v>-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339" t="str">
        <f>IF(FN_MC!K665="","*",FN_MC!K665)</f>
        <v>*</v>
      </c>
      <c r="O643" s="339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str">
        <f ca="1">_xlfn.XLOOKUP(G643&amp;$V$2,BS_CONTROLE[CHAVE],BS_CONTROLE[Quantidade_11],"-")</f>
        <v>-</v>
      </c>
      <c r="W643" s="118" t="str">
        <f ca="1">_xlfn.XLOOKUP(G643&amp;$W$2,BS_CONTROLE[CHAVE],BS_CONTROLE[Quantidade_11],"-")</f>
        <v>-</v>
      </c>
      <c r="X643" s="118" t="str">
        <f ca="1">_xlfn.XLOOKUP(G643&amp;$X$2,BS_CONTROLE[CHAVE],BS_CONTROLE[Quantidade_11],"-")</f>
        <v>-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339" t="str">
        <f>IF(FN_MC!K666="","*",FN_MC!K666)</f>
        <v>*</v>
      </c>
      <c r="O644" s="339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str">
        <f ca="1">_xlfn.XLOOKUP(G644&amp;$V$2,BS_CONTROLE[CHAVE],BS_CONTROLE[Quantidade_11],"-")</f>
        <v>-</v>
      </c>
      <c r="W644" s="118" t="str">
        <f ca="1">_xlfn.XLOOKUP(G644&amp;$W$2,BS_CONTROLE[CHAVE],BS_CONTROLE[Quantidade_11],"-")</f>
        <v>-</v>
      </c>
      <c r="X644" s="118" t="str">
        <f ca="1">_xlfn.XLOOKUP(G644&amp;$X$2,BS_CONTROLE[CHAVE],BS_CONTROLE[Quantidade_11],"-")</f>
        <v>-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338" t="str">
        <f>IF(FN_MC!K667="","*",FN_MC!K667)</f>
        <v>*</v>
      </c>
      <c r="O645" s="338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str">
        <f ca="1">_xlfn.XLOOKUP(G645&amp;$V$2,BS_CONTROLE[CHAVE],BS_CONTROLE[Quantidade_11],"-")</f>
        <v>-</v>
      </c>
      <c r="W645" s="118" t="str">
        <f ca="1">_xlfn.XLOOKUP(G645&amp;$W$2,BS_CONTROLE[CHAVE],BS_CONTROLE[Quantidade_11],"-")</f>
        <v>-</v>
      </c>
      <c r="X645" s="118" t="str">
        <f ca="1">_xlfn.XLOOKUP(G645&amp;$X$2,BS_CONTROLE[CHAVE],BS_CONTROLE[Quantidade_11],"-")</f>
        <v>-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339" t="str">
        <f>IF(FN_MC!K668="","*",FN_MC!K668)</f>
        <v>*</v>
      </c>
      <c r="O646" s="339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str">
        <f ca="1">_xlfn.XLOOKUP(G646&amp;$V$2,BS_CONTROLE[CHAVE],BS_CONTROLE[Quantidade_11],"-")</f>
        <v>-</v>
      </c>
      <c r="W646" s="118" t="str">
        <f ca="1">_xlfn.XLOOKUP(G646&amp;$W$2,BS_CONTROLE[CHAVE],BS_CONTROLE[Quantidade_11],"-")</f>
        <v>-</v>
      </c>
      <c r="X646" s="118" t="str">
        <f ca="1">_xlfn.XLOOKUP(G646&amp;$X$2,BS_CONTROLE[CHAVE],BS_CONTROLE[Quantidade_11],"-")</f>
        <v>-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339" t="str">
        <f>IF(FN_MC!K669="","*",FN_MC!K669)</f>
        <v>*</v>
      </c>
      <c r="O647" s="339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str">
        <f ca="1">_xlfn.XLOOKUP(G647&amp;$V$2,BS_CONTROLE[CHAVE],BS_CONTROLE[Quantidade_11],"-")</f>
        <v>-</v>
      </c>
      <c r="W647" s="118" t="str">
        <f ca="1">_xlfn.XLOOKUP(G647&amp;$W$2,BS_CONTROLE[CHAVE],BS_CONTROLE[Quantidade_11],"-")</f>
        <v>-</v>
      </c>
      <c r="X647" s="118" t="str">
        <f ca="1">_xlfn.XLOOKUP(G647&amp;$X$2,BS_CONTROLE[CHAVE],BS_CONTROLE[Quantidade_11],"-")</f>
        <v>-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338" t="str">
        <f>IF(FN_MC!K670="","*",FN_MC!K670)</f>
        <v>*</v>
      </c>
      <c r="O648" s="338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str">
        <f ca="1">_xlfn.XLOOKUP(G648&amp;$V$2,BS_CONTROLE[CHAVE],BS_CONTROLE[Quantidade_11],"-")</f>
        <v>-</v>
      </c>
      <c r="W648" s="118" t="str">
        <f ca="1">_xlfn.XLOOKUP(G648&amp;$W$2,BS_CONTROLE[CHAVE],BS_CONTROLE[Quantidade_11],"-")</f>
        <v>-</v>
      </c>
      <c r="X648" s="118" t="str">
        <f ca="1">_xlfn.XLOOKUP(G648&amp;$X$2,BS_CONTROLE[CHAVE],BS_CONTROLE[Quantidade_11],"-")</f>
        <v>-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339" t="str">
        <f>IF(FN_MC!K671="","*",FN_MC!K671)</f>
        <v>*</v>
      </c>
      <c r="O649" s="339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str">
        <f ca="1">_xlfn.XLOOKUP(G649&amp;$V$2,BS_CONTROLE[CHAVE],BS_CONTROLE[Quantidade_11],"-")</f>
        <v>-</v>
      </c>
      <c r="W649" s="118" t="str">
        <f ca="1">_xlfn.XLOOKUP(G649&amp;$W$2,BS_CONTROLE[CHAVE],BS_CONTROLE[Quantidade_11],"-")</f>
        <v>-</v>
      </c>
      <c r="X649" s="118" t="str">
        <f ca="1">_xlfn.XLOOKUP(G649&amp;$X$2,BS_CONTROLE[CHAVE],BS_CONTROLE[Quantidade_11],"-")</f>
        <v>-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339" t="str">
        <f>IF(FN_MC!K672="","*",FN_MC!K672)</f>
        <v>*</v>
      </c>
      <c r="O650" s="339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str">
        <f ca="1">_xlfn.XLOOKUP(G650&amp;$V$2,BS_CONTROLE[CHAVE],BS_CONTROLE[Quantidade_11],"-")</f>
        <v>-</v>
      </c>
      <c r="W650" s="118" t="str">
        <f ca="1">_xlfn.XLOOKUP(G650&amp;$W$2,BS_CONTROLE[CHAVE],BS_CONTROLE[Quantidade_11],"-")</f>
        <v>-</v>
      </c>
      <c r="X650" s="118" t="str">
        <f ca="1">_xlfn.XLOOKUP(G650&amp;$X$2,BS_CONTROLE[CHAVE],BS_CONTROLE[Quantidade_11],"-")</f>
        <v>-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338" t="str">
        <f>IF(FN_MC!K673="","*",FN_MC!K673)</f>
        <v>*</v>
      </c>
      <c r="O651" s="338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str">
        <f ca="1">_xlfn.XLOOKUP(G651&amp;$V$2,BS_CONTROLE[CHAVE],BS_CONTROLE[Quantidade_11],"-")</f>
        <v>-</v>
      </c>
      <c r="W651" s="118" t="str">
        <f ca="1">_xlfn.XLOOKUP(G651&amp;$W$2,BS_CONTROLE[CHAVE],BS_CONTROLE[Quantidade_11],"-")</f>
        <v>-</v>
      </c>
      <c r="X651" s="118" t="str">
        <f ca="1">_xlfn.XLOOKUP(G651&amp;$X$2,BS_CONTROLE[CHAVE],BS_CONTROLE[Quantidade_11],"-")</f>
        <v>-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339" t="str">
        <f>IF(FN_MC!K674="","*",FN_MC!K674)</f>
        <v>*</v>
      </c>
      <c r="O652" s="339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str">
        <f ca="1">_xlfn.XLOOKUP(G652&amp;$V$2,BS_CONTROLE[CHAVE],BS_CONTROLE[Quantidade_11],"-")</f>
        <v>-</v>
      </c>
      <c r="W652" s="118" t="str">
        <f ca="1">_xlfn.XLOOKUP(G652&amp;$W$2,BS_CONTROLE[CHAVE],BS_CONTROLE[Quantidade_11],"-")</f>
        <v>-</v>
      </c>
      <c r="X652" s="118" t="str">
        <f ca="1">_xlfn.XLOOKUP(G652&amp;$X$2,BS_CONTROLE[CHAVE],BS_CONTROLE[Quantidade_11],"-")</f>
        <v>-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339" t="str">
        <f>IF(FN_MC!K675="","*",FN_MC!K675)</f>
        <v>*</v>
      </c>
      <c r="O653" s="339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str">
        <f ca="1">_xlfn.XLOOKUP(G653&amp;$V$2,BS_CONTROLE[CHAVE],BS_CONTROLE[Quantidade_11],"-")</f>
        <v>-</v>
      </c>
      <c r="W653" s="118" t="str">
        <f ca="1">_xlfn.XLOOKUP(G653&amp;$W$2,BS_CONTROLE[CHAVE],BS_CONTROLE[Quantidade_11],"-")</f>
        <v>-</v>
      </c>
      <c r="X653" s="118" t="str">
        <f ca="1">_xlfn.XLOOKUP(G653&amp;$X$2,BS_CONTROLE[CHAVE],BS_CONTROLE[Quantidade_11],"-")</f>
        <v>-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338" t="str">
        <f>IF(FN_MC!K676="","*",FN_MC!K676)</f>
        <v>*</v>
      </c>
      <c r="O654" s="338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str">
        <f ca="1">_xlfn.XLOOKUP(G654&amp;$V$2,BS_CONTROLE[CHAVE],BS_CONTROLE[Quantidade_11],"-")</f>
        <v>-</v>
      </c>
      <c r="W654" s="118" t="str">
        <f ca="1">_xlfn.XLOOKUP(G654&amp;$W$2,BS_CONTROLE[CHAVE],BS_CONTROLE[Quantidade_11],"-")</f>
        <v>-</v>
      </c>
      <c r="X654" s="118" t="str">
        <f ca="1">_xlfn.XLOOKUP(G654&amp;$X$2,BS_CONTROLE[CHAVE],BS_CONTROLE[Quantidade_11],"-")</f>
        <v>-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339" t="str">
        <f>IF(FN_MC!K677="","*",FN_MC!K677)</f>
        <v>*</v>
      </c>
      <c r="O655" s="339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str">
        <f ca="1">_xlfn.XLOOKUP(G655&amp;$V$2,BS_CONTROLE[CHAVE],BS_CONTROLE[Quantidade_11],"-")</f>
        <v>-</v>
      </c>
      <c r="W655" s="118" t="str">
        <f ca="1">_xlfn.XLOOKUP(G655&amp;$W$2,BS_CONTROLE[CHAVE],BS_CONTROLE[Quantidade_11],"-")</f>
        <v>-</v>
      </c>
      <c r="X655" s="118" t="str">
        <f ca="1">_xlfn.XLOOKUP(G655&amp;$X$2,BS_CONTROLE[CHAVE],BS_CONTROLE[Quantidade_11],"-")</f>
        <v>-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339" t="str">
        <f>IF(FN_MC!K678="","*",FN_MC!K678)</f>
        <v>*</v>
      </c>
      <c r="O656" s="339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str">
        <f ca="1">_xlfn.XLOOKUP(G656&amp;$V$2,BS_CONTROLE[CHAVE],BS_CONTROLE[Quantidade_11],"-")</f>
        <v>-</v>
      </c>
      <c r="W656" s="118" t="str">
        <f ca="1">_xlfn.XLOOKUP(G656&amp;$W$2,BS_CONTROLE[CHAVE],BS_CONTROLE[Quantidade_11],"-")</f>
        <v>-</v>
      </c>
      <c r="X656" s="118" t="str">
        <f ca="1">_xlfn.XLOOKUP(G656&amp;$X$2,BS_CONTROLE[CHAVE],BS_CONTROLE[Quantidade_11],"-")</f>
        <v>-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338" t="str">
        <f>IF(FN_MC!K679="","*",FN_MC!K679)</f>
        <v>*</v>
      </c>
      <c r="O657" s="338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str">
        <f ca="1">_xlfn.XLOOKUP(G657&amp;$V$2,BS_CONTROLE[CHAVE],BS_CONTROLE[Quantidade_11],"-")</f>
        <v>-</v>
      </c>
      <c r="W657" s="118" t="str">
        <f ca="1">_xlfn.XLOOKUP(G657&amp;$W$2,BS_CONTROLE[CHAVE],BS_CONTROLE[Quantidade_11],"-")</f>
        <v>-</v>
      </c>
      <c r="X657" s="118" t="str">
        <f ca="1">_xlfn.XLOOKUP(G657&amp;$X$2,BS_CONTROLE[CHAVE],BS_CONTROLE[Quantidade_11],"-")</f>
        <v>-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339" t="str">
        <f>IF(FN_MC!K680="","*",FN_MC!K680)</f>
        <v>*</v>
      </c>
      <c r="O658" s="339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str">
        <f ca="1">_xlfn.XLOOKUP(G658&amp;$V$2,BS_CONTROLE[CHAVE],BS_CONTROLE[Quantidade_11],"-")</f>
        <v>-</v>
      </c>
      <c r="W658" s="118" t="str">
        <f ca="1">_xlfn.XLOOKUP(G658&amp;$W$2,BS_CONTROLE[CHAVE],BS_CONTROLE[Quantidade_11],"-")</f>
        <v>-</v>
      </c>
      <c r="X658" s="118" t="str">
        <f ca="1">_xlfn.XLOOKUP(G658&amp;$X$2,BS_CONTROLE[CHAVE],BS_CONTROLE[Quantidade_11],"-")</f>
        <v>-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339" t="str">
        <f>IF(FN_MC!K681="","*",FN_MC!K681)</f>
        <v>*</v>
      </c>
      <c r="O659" s="339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str">
        <f ca="1">_xlfn.XLOOKUP(G659&amp;$V$2,BS_CONTROLE[CHAVE],BS_CONTROLE[Quantidade_11],"-")</f>
        <v>-</v>
      </c>
      <c r="W659" s="118" t="str">
        <f ca="1">_xlfn.XLOOKUP(G659&amp;$W$2,BS_CONTROLE[CHAVE],BS_CONTROLE[Quantidade_11],"-")</f>
        <v>-</v>
      </c>
      <c r="X659" s="118" t="str">
        <f ca="1">_xlfn.XLOOKUP(G659&amp;$X$2,BS_CONTROLE[CHAVE],BS_CONTROLE[Quantidade_11],"-")</f>
        <v>-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338" t="str">
        <f>IF(FN_MC!K682="","*",FN_MC!K682)</f>
        <v>*</v>
      </c>
      <c r="O660" s="338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str">
        <f ca="1">_xlfn.XLOOKUP(G660&amp;$V$2,BS_CONTROLE[CHAVE],BS_CONTROLE[Quantidade_11],"-")</f>
        <v>-</v>
      </c>
      <c r="W660" s="118" t="str">
        <f ca="1">_xlfn.XLOOKUP(G660&amp;$W$2,BS_CONTROLE[CHAVE],BS_CONTROLE[Quantidade_11],"-")</f>
        <v>-</v>
      </c>
      <c r="X660" s="118" t="str">
        <f ca="1">_xlfn.XLOOKUP(G660&amp;$X$2,BS_CONTROLE[CHAVE],BS_CONTROLE[Quantidade_11],"-")</f>
        <v>-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339" t="str">
        <f>IF(FN_MC!K683="","*",FN_MC!K683)</f>
        <v>*</v>
      </c>
      <c r="O661" s="339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str">
        <f ca="1">_xlfn.XLOOKUP(G661&amp;$V$2,BS_CONTROLE[CHAVE],BS_CONTROLE[Quantidade_11],"-")</f>
        <v>-</v>
      </c>
      <c r="W661" s="118" t="str">
        <f ca="1">_xlfn.XLOOKUP(G661&amp;$W$2,BS_CONTROLE[CHAVE],BS_CONTROLE[Quantidade_11],"-")</f>
        <v>-</v>
      </c>
      <c r="X661" s="118" t="str">
        <f ca="1">_xlfn.XLOOKUP(G661&amp;$X$2,BS_CONTROLE[CHAVE],BS_CONTROLE[Quantidade_11],"-")</f>
        <v>-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339" t="str">
        <f>IF(FN_MC!K684="","*",FN_MC!K684)</f>
        <v>*</v>
      </c>
      <c r="O662" s="339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str">
        <f ca="1">_xlfn.XLOOKUP(G662&amp;$V$2,BS_CONTROLE[CHAVE],BS_CONTROLE[Quantidade_11],"-")</f>
        <v>-</v>
      </c>
      <c r="W662" s="118" t="str">
        <f ca="1">_xlfn.XLOOKUP(G662&amp;$W$2,BS_CONTROLE[CHAVE],BS_CONTROLE[Quantidade_11],"-")</f>
        <v>-</v>
      </c>
      <c r="X662" s="118" t="str">
        <f ca="1">_xlfn.XLOOKUP(G662&amp;$X$2,BS_CONTROLE[CHAVE],BS_CONTROLE[Quantidade_11],"-")</f>
        <v>-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338" t="str">
        <f>IF(FN_MC!K685="","*",FN_MC!K685)</f>
        <v>*</v>
      </c>
      <c r="O663" s="338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str">
        <f ca="1">_xlfn.XLOOKUP(G663&amp;$V$2,BS_CONTROLE[CHAVE],BS_CONTROLE[Quantidade_11],"-")</f>
        <v>-</v>
      </c>
      <c r="W663" s="118" t="str">
        <f ca="1">_xlfn.XLOOKUP(G663&amp;$W$2,BS_CONTROLE[CHAVE],BS_CONTROLE[Quantidade_11],"-")</f>
        <v>-</v>
      </c>
      <c r="X663" s="118" t="str">
        <f ca="1">_xlfn.XLOOKUP(G663&amp;$X$2,BS_CONTROLE[CHAVE],BS_CONTROLE[Quantidade_11],"-")</f>
        <v>-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339" t="str">
        <f>IF(FN_MC!K686="","*",FN_MC!K686)</f>
        <v>*</v>
      </c>
      <c r="O664" s="339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str">
        <f ca="1">_xlfn.XLOOKUP(G664&amp;$V$2,BS_CONTROLE[CHAVE],BS_CONTROLE[Quantidade_11],"-")</f>
        <v>-</v>
      </c>
      <c r="W664" s="118" t="str">
        <f ca="1">_xlfn.XLOOKUP(G664&amp;$W$2,BS_CONTROLE[CHAVE],BS_CONTROLE[Quantidade_11],"-")</f>
        <v>-</v>
      </c>
      <c r="X664" s="118" t="str">
        <f ca="1">_xlfn.XLOOKUP(G664&amp;$X$2,BS_CONTROLE[CHAVE],BS_CONTROLE[Quantidade_11],"-")</f>
        <v>-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339" t="str">
        <f>IF(FN_MC!K687="","*",FN_MC!K687)</f>
        <v>*</v>
      </c>
      <c r="O665" s="339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str">
        <f ca="1">_xlfn.XLOOKUP(G665&amp;$V$2,BS_CONTROLE[CHAVE],BS_CONTROLE[Quantidade_11],"-")</f>
        <v>-</v>
      </c>
      <c r="W665" s="118" t="str">
        <f ca="1">_xlfn.XLOOKUP(G665&amp;$W$2,BS_CONTROLE[CHAVE],BS_CONTROLE[Quantidade_11],"-")</f>
        <v>-</v>
      </c>
      <c r="X665" s="118" t="str">
        <f ca="1">_xlfn.XLOOKUP(G665&amp;$X$2,BS_CONTROLE[CHAVE],BS_CONTROLE[Quantidade_11],"-")</f>
        <v>-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338" t="str">
        <f>IF(FN_MC!K688="","*",FN_MC!K688)</f>
        <v>*</v>
      </c>
      <c r="O666" s="338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str">
        <f ca="1">_xlfn.XLOOKUP(G666&amp;$V$2,BS_CONTROLE[CHAVE],BS_CONTROLE[Quantidade_11],"-")</f>
        <v>-</v>
      </c>
      <c r="W666" s="118" t="str">
        <f ca="1">_xlfn.XLOOKUP(G666&amp;$W$2,BS_CONTROLE[CHAVE],BS_CONTROLE[Quantidade_11],"-")</f>
        <v>-</v>
      </c>
      <c r="X666" s="118" t="str">
        <f ca="1">_xlfn.XLOOKUP(G666&amp;$X$2,BS_CONTROLE[CHAVE],BS_CONTROLE[Quantidade_11],"-")</f>
        <v>-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339" t="str">
        <f>IF(FN_MC!K689="","*",FN_MC!K689)</f>
        <v>*</v>
      </c>
      <c r="O667" s="339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str">
        <f ca="1">_xlfn.XLOOKUP(G667&amp;$V$2,BS_CONTROLE[CHAVE],BS_CONTROLE[Quantidade_11],"-")</f>
        <v>-</v>
      </c>
      <c r="W667" s="118" t="str">
        <f ca="1">_xlfn.XLOOKUP(G667&amp;$W$2,BS_CONTROLE[CHAVE],BS_CONTROLE[Quantidade_11],"-")</f>
        <v>-</v>
      </c>
      <c r="X667" s="118" t="str">
        <f ca="1">_xlfn.XLOOKUP(G667&amp;$X$2,BS_CONTROLE[CHAVE],BS_CONTROLE[Quantidade_11],"-")</f>
        <v>-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339" t="str">
        <f>IF(FN_MC!K690="","*",FN_MC!K690)</f>
        <v>*</v>
      </c>
      <c r="O668" s="339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str">
        <f ca="1">_xlfn.XLOOKUP(G668&amp;$V$2,BS_CONTROLE[CHAVE],BS_CONTROLE[Quantidade_11],"-")</f>
        <v>-</v>
      </c>
      <c r="W668" s="118" t="str">
        <f ca="1">_xlfn.XLOOKUP(G668&amp;$W$2,BS_CONTROLE[CHAVE],BS_CONTROLE[Quantidade_11],"-")</f>
        <v>-</v>
      </c>
      <c r="X668" s="118" t="str">
        <f ca="1">_xlfn.XLOOKUP(G668&amp;$X$2,BS_CONTROLE[CHAVE],BS_CONTROLE[Quantidade_11],"-")</f>
        <v>-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338" t="str">
        <f>IF(FN_MC!K691="","*",FN_MC!K691)</f>
        <v>*</v>
      </c>
      <c r="O669" s="338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str">
        <f ca="1">_xlfn.XLOOKUP(G669&amp;$V$2,BS_CONTROLE[CHAVE],BS_CONTROLE[Quantidade_11],"-")</f>
        <v>-</v>
      </c>
      <c r="W669" s="118" t="str">
        <f ca="1">_xlfn.XLOOKUP(G669&amp;$W$2,BS_CONTROLE[CHAVE],BS_CONTROLE[Quantidade_11],"-")</f>
        <v>-</v>
      </c>
      <c r="X669" s="118" t="str">
        <f ca="1">_xlfn.XLOOKUP(G669&amp;$X$2,BS_CONTROLE[CHAVE],BS_CONTROLE[Quantidade_11],"-")</f>
        <v>-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339" t="str">
        <f>IF(FN_MC!K692="","*",FN_MC!K692)</f>
        <v>*</v>
      </c>
      <c r="O670" s="339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str">
        <f ca="1">_xlfn.XLOOKUP(G670&amp;$V$2,BS_CONTROLE[CHAVE],BS_CONTROLE[Quantidade_11],"-")</f>
        <v>-</v>
      </c>
      <c r="W670" s="118" t="str">
        <f ca="1">_xlfn.XLOOKUP(G670&amp;$W$2,BS_CONTROLE[CHAVE],BS_CONTROLE[Quantidade_11],"-")</f>
        <v>-</v>
      </c>
      <c r="X670" s="118" t="str">
        <f ca="1">_xlfn.XLOOKUP(G670&amp;$X$2,BS_CONTROLE[CHAVE],BS_CONTROLE[Quantidade_11],"-")</f>
        <v>-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339" t="str">
        <f>IF(FN_MC!K693="","*",FN_MC!K693)</f>
        <v>*</v>
      </c>
      <c r="O671" s="339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str">
        <f ca="1">_xlfn.XLOOKUP(G671&amp;$V$2,BS_CONTROLE[CHAVE],BS_CONTROLE[Quantidade_11],"-")</f>
        <v>-</v>
      </c>
      <c r="W671" s="118" t="str">
        <f ca="1">_xlfn.XLOOKUP(G671&amp;$W$2,BS_CONTROLE[CHAVE],BS_CONTROLE[Quantidade_11],"-")</f>
        <v>-</v>
      </c>
      <c r="X671" s="118" t="str">
        <f ca="1">_xlfn.XLOOKUP(G671&amp;$X$2,BS_CONTROLE[CHAVE],BS_CONTROLE[Quantidade_11],"-")</f>
        <v>-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338" t="str">
        <f>IF(FN_MC!K694="","*",FN_MC!K694)</f>
        <v>*</v>
      </c>
      <c r="O672" s="338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str">
        <f ca="1">_xlfn.XLOOKUP(G672&amp;$V$2,BS_CONTROLE[CHAVE],BS_CONTROLE[Quantidade_11],"-")</f>
        <v>-</v>
      </c>
      <c r="W672" s="118" t="str">
        <f ca="1">_xlfn.XLOOKUP(G672&amp;$W$2,BS_CONTROLE[CHAVE],BS_CONTROLE[Quantidade_11],"-")</f>
        <v>-</v>
      </c>
      <c r="X672" s="118" t="str">
        <f ca="1">_xlfn.XLOOKUP(G672&amp;$X$2,BS_CONTROLE[CHAVE],BS_CONTROLE[Quantidade_11],"-")</f>
        <v>-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339" t="str">
        <f>IF(FN_MC!K695="","*",FN_MC!K695)</f>
        <v>*</v>
      </c>
      <c r="O673" s="339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str">
        <f ca="1">_xlfn.XLOOKUP(G673&amp;$V$2,BS_CONTROLE[CHAVE],BS_CONTROLE[Quantidade_11],"-")</f>
        <v>-</v>
      </c>
      <c r="W673" s="118" t="str">
        <f ca="1">_xlfn.XLOOKUP(G673&amp;$W$2,BS_CONTROLE[CHAVE],BS_CONTROLE[Quantidade_11],"-")</f>
        <v>-</v>
      </c>
      <c r="X673" s="118" t="str">
        <f ca="1">_xlfn.XLOOKUP(G673&amp;$X$2,BS_CONTROLE[CHAVE],BS_CONTROLE[Quantidade_11],"-")</f>
        <v>-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339" t="str">
        <f>IF(FN_MC!K696="","*",FN_MC!K696)</f>
        <v>*</v>
      </c>
      <c r="O674" s="339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str">
        <f ca="1">_xlfn.XLOOKUP(G674&amp;$V$2,BS_CONTROLE[CHAVE],BS_CONTROLE[Quantidade_11],"-")</f>
        <v>-</v>
      </c>
      <c r="W674" s="118" t="str">
        <f ca="1">_xlfn.XLOOKUP(G674&amp;$W$2,BS_CONTROLE[CHAVE],BS_CONTROLE[Quantidade_11],"-")</f>
        <v>-</v>
      </c>
      <c r="X674" s="118" t="str">
        <f ca="1">_xlfn.XLOOKUP(G674&amp;$X$2,BS_CONTROLE[CHAVE],BS_CONTROLE[Quantidade_11],"-")</f>
        <v>-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338" t="str">
        <f>IF(FN_MC!K697="","*",FN_MC!K697)</f>
        <v>*</v>
      </c>
      <c r="O675" s="338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str">
        <f ca="1">_xlfn.XLOOKUP(G675&amp;$V$2,BS_CONTROLE[CHAVE],BS_CONTROLE[Quantidade_11],"-")</f>
        <v>-</v>
      </c>
      <c r="W675" s="118" t="str">
        <f ca="1">_xlfn.XLOOKUP(G675&amp;$W$2,BS_CONTROLE[CHAVE],BS_CONTROLE[Quantidade_11],"-")</f>
        <v>-</v>
      </c>
      <c r="X675" s="118" t="str">
        <f ca="1">_xlfn.XLOOKUP(G675&amp;$X$2,BS_CONTROLE[CHAVE],BS_CONTROLE[Quantidade_11],"-")</f>
        <v>-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339" t="str">
        <f>IF(FN_MC!K698="","*",FN_MC!K698)</f>
        <v>*</v>
      </c>
      <c r="O676" s="339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str">
        <f ca="1">_xlfn.XLOOKUP(G676&amp;$V$2,BS_CONTROLE[CHAVE],BS_CONTROLE[Quantidade_11],"-")</f>
        <v>-</v>
      </c>
      <c r="W676" s="118" t="str">
        <f ca="1">_xlfn.XLOOKUP(G676&amp;$W$2,BS_CONTROLE[CHAVE],BS_CONTROLE[Quantidade_11],"-")</f>
        <v>-</v>
      </c>
      <c r="X676" s="118" t="str">
        <f ca="1">_xlfn.XLOOKUP(G676&amp;$X$2,BS_CONTROLE[CHAVE],BS_CONTROLE[Quantidade_11],"-")</f>
        <v>-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339" t="str">
        <f>IF(FN_MC!K699="","*",FN_MC!K699)</f>
        <v>*</v>
      </c>
      <c r="O677" s="339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str">
        <f ca="1">_xlfn.XLOOKUP(G677&amp;$V$2,BS_CONTROLE[CHAVE],BS_CONTROLE[Quantidade_11],"-")</f>
        <v>-</v>
      </c>
      <c r="W677" s="118" t="str">
        <f ca="1">_xlfn.XLOOKUP(G677&amp;$W$2,BS_CONTROLE[CHAVE],BS_CONTROLE[Quantidade_11],"-")</f>
        <v>-</v>
      </c>
      <c r="X677" s="118" t="str">
        <f ca="1">_xlfn.XLOOKUP(G677&amp;$X$2,BS_CONTROLE[CHAVE],BS_CONTROLE[Quantidade_11],"-")</f>
        <v>-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338" t="str">
        <f>IF(FN_MC!K700="","*",FN_MC!K700)</f>
        <v>*</v>
      </c>
      <c r="O678" s="338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str">
        <f ca="1">_xlfn.XLOOKUP(G678&amp;$V$2,BS_CONTROLE[CHAVE],BS_CONTROLE[Quantidade_11],"-")</f>
        <v>-</v>
      </c>
      <c r="W678" s="118" t="str">
        <f ca="1">_xlfn.XLOOKUP(G678&amp;$W$2,BS_CONTROLE[CHAVE],BS_CONTROLE[Quantidade_11],"-")</f>
        <v>-</v>
      </c>
      <c r="X678" s="118" t="str">
        <f ca="1">_xlfn.XLOOKUP(G678&amp;$X$2,BS_CONTROLE[CHAVE],BS_CONTROLE[Quantidade_11],"-")</f>
        <v>-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339" t="str">
        <f>IF(FN_MC!K701="","*",FN_MC!K701)</f>
        <v>*</v>
      </c>
      <c r="O679" s="339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str">
        <f ca="1">_xlfn.XLOOKUP(G679&amp;$V$2,BS_CONTROLE[CHAVE],BS_CONTROLE[Quantidade_11],"-")</f>
        <v>-</v>
      </c>
      <c r="W679" s="118" t="str">
        <f ca="1">_xlfn.XLOOKUP(G679&amp;$W$2,BS_CONTROLE[CHAVE],BS_CONTROLE[Quantidade_11],"-")</f>
        <v>-</v>
      </c>
      <c r="X679" s="118" t="str">
        <f ca="1">_xlfn.XLOOKUP(G679&amp;$X$2,BS_CONTROLE[CHAVE],BS_CONTROLE[Quantidade_11],"-")</f>
        <v>-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339" t="str">
        <f>IF(FN_MC!K702="","*",FN_MC!K702)</f>
        <v>*</v>
      </c>
      <c r="O680" s="339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str">
        <f ca="1">_xlfn.XLOOKUP(G680&amp;$V$2,BS_CONTROLE[CHAVE],BS_CONTROLE[Quantidade_11],"-")</f>
        <v>-</v>
      </c>
      <c r="W680" s="118" t="str">
        <f ca="1">_xlfn.XLOOKUP(G680&amp;$W$2,BS_CONTROLE[CHAVE],BS_CONTROLE[Quantidade_11],"-")</f>
        <v>-</v>
      </c>
      <c r="X680" s="118" t="str">
        <f ca="1">_xlfn.XLOOKUP(G680&amp;$X$2,BS_CONTROLE[CHAVE],BS_CONTROLE[Quantidade_11],"-")</f>
        <v>-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338" t="str">
        <f>IF(FN_MC!K703="","*",FN_MC!K703)</f>
        <v>*</v>
      </c>
      <c r="O681" s="338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str">
        <f ca="1">_xlfn.XLOOKUP(G681&amp;$V$2,BS_CONTROLE[CHAVE],BS_CONTROLE[Quantidade_11],"-")</f>
        <v>-</v>
      </c>
      <c r="W681" s="118" t="str">
        <f ca="1">_xlfn.XLOOKUP(G681&amp;$W$2,BS_CONTROLE[CHAVE],BS_CONTROLE[Quantidade_11],"-")</f>
        <v>-</v>
      </c>
      <c r="X681" s="118" t="str">
        <f ca="1">_xlfn.XLOOKUP(G681&amp;$X$2,BS_CONTROLE[CHAVE],BS_CONTROLE[Quantidade_11],"-")</f>
        <v>-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339" t="str">
        <f>IF(FN_MC!K704="","*",FN_MC!K704)</f>
        <v>*</v>
      </c>
      <c r="O682" s="339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str">
        <f ca="1">_xlfn.XLOOKUP(G682&amp;$V$2,BS_CONTROLE[CHAVE],BS_CONTROLE[Quantidade_11],"-")</f>
        <v>-</v>
      </c>
      <c r="W682" s="118" t="str">
        <f ca="1">_xlfn.XLOOKUP(G682&amp;$W$2,BS_CONTROLE[CHAVE],BS_CONTROLE[Quantidade_11],"-")</f>
        <v>-</v>
      </c>
      <c r="X682" s="118" t="str">
        <f ca="1">_xlfn.XLOOKUP(G682&amp;$X$2,BS_CONTROLE[CHAVE],BS_CONTROLE[Quantidade_11],"-")</f>
        <v>-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339" t="str">
        <f>IF(FN_MC!K705="","*",FN_MC!K705)</f>
        <v>*</v>
      </c>
      <c r="O683" s="339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str">
        <f ca="1">_xlfn.XLOOKUP(G683&amp;$V$2,BS_CONTROLE[CHAVE],BS_CONTROLE[Quantidade_11],"-")</f>
        <v>-</v>
      </c>
      <c r="W683" s="118" t="str">
        <f ca="1">_xlfn.XLOOKUP(G683&amp;$W$2,BS_CONTROLE[CHAVE],BS_CONTROLE[Quantidade_11],"-")</f>
        <v>-</v>
      </c>
      <c r="X683" s="118" t="str">
        <f ca="1">_xlfn.XLOOKUP(G683&amp;$X$2,BS_CONTROLE[CHAVE],BS_CONTROLE[Quantidade_11],"-")</f>
        <v>-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338" t="str">
        <f>IF(FN_MC!K706="","*",FN_MC!K706)</f>
        <v>*</v>
      </c>
      <c r="O684" s="338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str">
        <f ca="1">_xlfn.XLOOKUP(G684&amp;$V$2,BS_CONTROLE[CHAVE],BS_CONTROLE[Quantidade_11],"-")</f>
        <v>-</v>
      </c>
      <c r="W684" s="118" t="str">
        <f ca="1">_xlfn.XLOOKUP(G684&amp;$W$2,BS_CONTROLE[CHAVE],BS_CONTROLE[Quantidade_11],"-")</f>
        <v>-</v>
      </c>
      <c r="X684" s="118" t="str">
        <f ca="1">_xlfn.XLOOKUP(G684&amp;$X$2,BS_CONTROLE[CHAVE],BS_CONTROLE[Quantidade_11],"-")</f>
        <v>-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339" t="str">
        <f>IF(FN_MC!K707="","*",FN_MC!K707)</f>
        <v>*</v>
      </c>
      <c r="O685" s="339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str">
        <f ca="1">_xlfn.XLOOKUP(G685&amp;$V$2,BS_CONTROLE[CHAVE],BS_CONTROLE[Quantidade_11],"-")</f>
        <v>-</v>
      </c>
      <c r="W685" s="118" t="str">
        <f ca="1">_xlfn.XLOOKUP(G685&amp;$W$2,BS_CONTROLE[CHAVE],BS_CONTROLE[Quantidade_11],"-")</f>
        <v>-</v>
      </c>
      <c r="X685" s="118" t="str">
        <f ca="1">_xlfn.XLOOKUP(G685&amp;$X$2,BS_CONTROLE[CHAVE],BS_CONTROLE[Quantidade_11],"-")</f>
        <v>-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339" t="str">
        <f>IF(FN_MC!K708="","*",FN_MC!K708)</f>
        <v>*</v>
      </c>
      <c r="O686" s="339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str">
        <f ca="1">_xlfn.XLOOKUP(G686&amp;$V$2,BS_CONTROLE[CHAVE],BS_CONTROLE[Quantidade_11],"-")</f>
        <v>-</v>
      </c>
      <c r="W686" s="118" t="str">
        <f ca="1">_xlfn.XLOOKUP(G686&amp;$W$2,BS_CONTROLE[CHAVE],BS_CONTROLE[Quantidade_11],"-")</f>
        <v>-</v>
      </c>
      <c r="X686" s="118" t="str">
        <f ca="1">_xlfn.XLOOKUP(G686&amp;$X$2,BS_CONTROLE[CHAVE],BS_CONTROLE[Quantidade_11],"-")</f>
        <v>-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338" t="str">
        <f>IF(FN_MC!K709="","*",FN_MC!K709)</f>
        <v>*</v>
      </c>
      <c r="O687" s="338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str">
        <f ca="1">_xlfn.XLOOKUP(G687&amp;$V$2,BS_CONTROLE[CHAVE],BS_CONTROLE[Quantidade_11],"-")</f>
        <v>-</v>
      </c>
      <c r="W687" s="118" t="str">
        <f ca="1">_xlfn.XLOOKUP(G687&amp;$W$2,BS_CONTROLE[CHAVE],BS_CONTROLE[Quantidade_11],"-")</f>
        <v>-</v>
      </c>
      <c r="X687" s="118" t="str">
        <f ca="1">_xlfn.XLOOKUP(G687&amp;$X$2,BS_CONTROLE[CHAVE],BS_CONTROLE[Quantidade_11],"-")</f>
        <v>-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339" t="str">
        <f>IF(FN_MC!K710="","*",FN_MC!K710)</f>
        <v>*</v>
      </c>
      <c r="O688" s="339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str">
        <f ca="1">_xlfn.XLOOKUP(G688&amp;$V$2,BS_CONTROLE[CHAVE],BS_CONTROLE[Quantidade_11],"-")</f>
        <v>-</v>
      </c>
      <c r="W688" s="118" t="str">
        <f ca="1">_xlfn.XLOOKUP(G688&amp;$W$2,BS_CONTROLE[CHAVE],BS_CONTROLE[Quantidade_11],"-")</f>
        <v>-</v>
      </c>
      <c r="X688" s="118" t="str">
        <f ca="1">_xlfn.XLOOKUP(G688&amp;$X$2,BS_CONTROLE[CHAVE],BS_CONTROLE[Quantidade_11],"-")</f>
        <v>-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339" t="str">
        <f>IF(FN_MC!K711="","*",FN_MC!K711)</f>
        <v>*</v>
      </c>
      <c r="O689" s="339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str">
        <f ca="1">_xlfn.XLOOKUP(G689&amp;$V$2,BS_CONTROLE[CHAVE],BS_CONTROLE[Quantidade_11],"-")</f>
        <v>-</v>
      </c>
      <c r="W689" s="118" t="str">
        <f ca="1">_xlfn.XLOOKUP(G689&amp;$W$2,BS_CONTROLE[CHAVE],BS_CONTROLE[Quantidade_11],"-")</f>
        <v>-</v>
      </c>
      <c r="X689" s="118" t="str">
        <f ca="1">_xlfn.XLOOKUP(G689&amp;$X$2,BS_CONTROLE[CHAVE],BS_CONTROLE[Quantidade_11],"-")</f>
        <v>-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338" t="str">
        <f>IF(FN_MC!K712="","*",FN_MC!K712)</f>
        <v>*</v>
      </c>
      <c r="O690" s="338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str">
        <f ca="1">_xlfn.XLOOKUP(G690&amp;$V$2,BS_CONTROLE[CHAVE],BS_CONTROLE[Quantidade_11],"-")</f>
        <v>-</v>
      </c>
      <c r="W690" s="118" t="str">
        <f ca="1">_xlfn.XLOOKUP(G690&amp;$W$2,BS_CONTROLE[CHAVE],BS_CONTROLE[Quantidade_11],"-")</f>
        <v>-</v>
      </c>
      <c r="X690" s="118" t="str">
        <f ca="1">_xlfn.XLOOKUP(G690&amp;$X$2,BS_CONTROLE[CHAVE],BS_CONTROLE[Quantidade_11],"-")</f>
        <v>-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339" t="str">
        <f>IF(FN_MC!K713="","*",FN_MC!K713)</f>
        <v>*</v>
      </c>
      <c r="O691" s="339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str">
        <f ca="1">_xlfn.XLOOKUP(G691&amp;$V$2,BS_CONTROLE[CHAVE],BS_CONTROLE[Quantidade_11],"-")</f>
        <v>-</v>
      </c>
      <c r="W691" s="118" t="str">
        <f ca="1">_xlfn.XLOOKUP(G691&amp;$W$2,BS_CONTROLE[CHAVE],BS_CONTROLE[Quantidade_11],"-")</f>
        <v>-</v>
      </c>
      <c r="X691" s="118" t="str">
        <f ca="1">_xlfn.XLOOKUP(G691&amp;$X$2,BS_CONTROLE[CHAVE],BS_CONTROLE[Quantidade_11],"-")</f>
        <v>-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339" t="str">
        <f>IF(FN_MC!K714="","*",FN_MC!K714)</f>
        <v>*</v>
      </c>
      <c r="O692" s="339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str">
        <f ca="1">_xlfn.XLOOKUP(G692&amp;$V$2,BS_CONTROLE[CHAVE],BS_CONTROLE[Quantidade_11],"-")</f>
        <v>-</v>
      </c>
      <c r="W692" s="118" t="str">
        <f ca="1">_xlfn.XLOOKUP(G692&amp;$W$2,BS_CONTROLE[CHAVE],BS_CONTROLE[Quantidade_11],"-")</f>
        <v>-</v>
      </c>
      <c r="X692" s="118" t="str">
        <f ca="1">_xlfn.XLOOKUP(G692&amp;$X$2,BS_CONTROLE[CHAVE],BS_CONTROLE[Quantidade_11],"-")</f>
        <v>-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338" t="str">
        <f>IF(FN_MC!K715="","*",FN_MC!K715)</f>
        <v>*</v>
      </c>
      <c r="O693" s="338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str">
        <f ca="1">_xlfn.XLOOKUP(G693&amp;$V$2,BS_CONTROLE[CHAVE],BS_CONTROLE[Quantidade_11],"-")</f>
        <v>-</v>
      </c>
      <c r="W693" s="118" t="str">
        <f ca="1">_xlfn.XLOOKUP(G693&amp;$W$2,BS_CONTROLE[CHAVE],BS_CONTROLE[Quantidade_11],"-")</f>
        <v>-</v>
      </c>
      <c r="X693" s="118" t="str">
        <f ca="1">_xlfn.XLOOKUP(G693&amp;$X$2,BS_CONTROLE[CHAVE],BS_CONTROLE[Quantidade_11],"-")</f>
        <v>-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339" t="str">
        <f>IF(FN_MC!K716="","*",FN_MC!K716)</f>
        <v>*</v>
      </c>
      <c r="O694" s="339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str">
        <f ca="1">_xlfn.XLOOKUP(G694&amp;$V$2,BS_CONTROLE[CHAVE],BS_CONTROLE[Quantidade_11],"-")</f>
        <v>-</v>
      </c>
      <c r="W694" s="118" t="str">
        <f ca="1">_xlfn.XLOOKUP(G694&amp;$W$2,BS_CONTROLE[CHAVE],BS_CONTROLE[Quantidade_11],"-")</f>
        <v>-</v>
      </c>
      <c r="X694" s="118" t="str">
        <f ca="1">_xlfn.XLOOKUP(G694&amp;$X$2,BS_CONTROLE[CHAVE],BS_CONTROLE[Quantidade_11],"-")</f>
        <v>-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339" t="str">
        <f>IF(FN_MC!K717="","*",FN_MC!K717)</f>
        <v>*</v>
      </c>
      <c r="O695" s="339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str">
        <f ca="1">_xlfn.XLOOKUP(G695&amp;$V$2,BS_CONTROLE[CHAVE],BS_CONTROLE[Quantidade_11],"-")</f>
        <v>-</v>
      </c>
      <c r="W695" s="118" t="str">
        <f ca="1">_xlfn.XLOOKUP(G695&amp;$W$2,BS_CONTROLE[CHAVE],BS_CONTROLE[Quantidade_11],"-")</f>
        <v>-</v>
      </c>
      <c r="X695" s="118" t="str">
        <f ca="1">_xlfn.XLOOKUP(G695&amp;$X$2,BS_CONTROLE[CHAVE],BS_CONTROLE[Quantidade_11],"-")</f>
        <v>-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338" t="str">
        <f>IF(FN_MC!K718="","*",FN_MC!K718)</f>
        <v>*</v>
      </c>
      <c r="O696" s="338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str">
        <f ca="1">_xlfn.XLOOKUP(G696&amp;$V$2,BS_CONTROLE[CHAVE],BS_CONTROLE[Quantidade_11],"-")</f>
        <v>-</v>
      </c>
      <c r="W696" s="118" t="str">
        <f ca="1">_xlfn.XLOOKUP(G696&amp;$W$2,BS_CONTROLE[CHAVE],BS_CONTROLE[Quantidade_11],"-")</f>
        <v>-</v>
      </c>
      <c r="X696" s="118" t="str">
        <f ca="1">_xlfn.XLOOKUP(G696&amp;$X$2,BS_CONTROLE[CHAVE],BS_CONTROLE[Quantidade_11],"-")</f>
        <v>-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339" t="str">
        <f>IF(FN_MC!K719="","*",FN_MC!K719)</f>
        <v>*</v>
      </c>
      <c r="O697" s="339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str">
        <f ca="1">_xlfn.XLOOKUP(G697&amp;$V$2,BS_CONTROLE[CHAVE],BS_CONTROLE[Quantidade_11],"-")</f>
        <v>-</v>
      </c>
      <c r="W697" s="118" t="str">
        <f ca="1">_xlfn.XLOOKUP(G697&amp;$W$2,BS_CONTROLE[CHAVE],BS_CONTROLE[Quantidade_11],"-")</f>
        <v>-</v>
      </c>
      <c r="X697" s="118" t="str">
        <f ca="1">_xlfn.XLOOKUP(G697&amp;$X$2,BS_CONTROLE[CHAVE],BS_CONTROLE[Quantidade_11],"-")</f>
        <v>-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339" t="str">
        <f>IF(FN_MC!K720="","*",FN_MC!K720)</f>
        <v>*</v>
      </c>
      <c r="O698" s="339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str">
        <f ca="1">_xlfn.XLOOKUP(G698&amp;$V$2,BS_CONTROLE[CHAVE],BS_CONTROLE[Quantidade_11],"-")</f>
        <v>-</v>
      </c>
      <c r="W698" s="118" t="str">
        <f ca="1">_xlfn.XLOOKUP(G698&amp;$W$2,BS_CONTROLE[CHAVE],BS_CONTROLE[Quantidade_11],"-")</f>
        <v>-</v>
      </c>
      <c r="X698" s="118" t="str">
        <f ca="1">_xlfn.XLOOKUP(G698&amp;$X$2,BS_CONTROLE[CHAVE],BS_CONTROLE[Quantidade_11],"-")</f>
        <v>-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338" t="str">
        <f>IF(FN_MC!K721="","*",FN_MC!K721)</f>
        <v>*</v>
      </c>
      <c r="O699" s="338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str">
        <f ca="1">_xlfn.XLOOKUP(G699&amp;$V$2,BS_CONTROLE[CHAVE],BS_CONTROLE[Quantidade_11],"-")</f>
        <v>-</v>
      </c>
      <c r="W699" s="118" t="str">
        <f ca="1">_xlfn.XLOOKUP(G699&amp;$W$2,BS_CONTROLE[CHAVE],BS_CONTROLE[Quantidade_11],"-")</f>
        <v>-</v>
      </c>
      <c r="X699" s="118" t="str">
        <f ca="1">_xlfn.XLOOKUP(G699&amp;$X$2,BS_CONTROLE[CHAVE],BS_CONTROLE[Quantidade_11],"-")</f>
        <v>-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339" t="str">
        <f>IF(FN_MC!K722="","*",FN_MC!K722)</f>
        <v>*</v>
      </c>
      <c r="O700" s="339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str">
        <f ca="1">_xlfn.XLOOKUP(G700&amp;$V$2,BS_CONTROLE[CHAVE],BS_CONTROLE[Quantidade_11],"-")</f>
        <v>-</v>
      </c>
      <c r="W700" s="118" t="str">
        <f ca="1">_xlfn.XLOOKUP(G700&amp;$W$2,BS_CONTROLE[CHAVE],BS_CONTROLE[Quantidade_11],"-")</f>
        <v>-</v>
      </c>
      <c r="X700" s="118" t="str">
        <f ca="1">_xlfn.XLOOKUP(G700&amp;$X$2,BS_CONTROLE[CHAVE],BS_CONTROLE[Quantidade_11],"-")</f>
        <v>-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339" t="str">
        <f>IF(FN_MC!K723="","*",FN_MC!K723)</f>
        <v>*</v>
      </c>
      <c r="O701" s="339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str">
        <f ca="1">_xlfn.XLOOKUP(G701&amp;$V$2,BS_CONTROLE[CHAVE],BS_CONTROLE[Quantidade_11],"-")</f>
        <v>-</v>
      </c>
      <c r="W701" s="118" t="str">
        <f ca="1">_xlfn.XLOOKUP(G701&amp;$W$2,BS_CONTROLE[CHAVE],BS_CONTROLE[Quantidade_11],"-")</f>
        <v>-</v>
      </c>
      <c r="X701" s="118" t="str">
        <f ca="1">_xlfn.XLOOKUP(G701&amp;$X$2,BS_CONTROLE[CHAVE],BS_CONTROLE[Quantidade_11],"-")</f>
        <v>-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338" t="str">
        <f>IF(FN_MC!K724="","*",FN_MC!K724)</f>
        <v>*</v>
      </c>
      <c r="O702" s="338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str">
        <f ca="1">_xlfn.XLOOKUP(G702&amp;$V$2,BS_CONTROLE[CHAVE],BS_CONTROLE[Quantidade_11],"-")</f>
        <v>-</v>
      </c>
      <c r="W702" s="118" t="str">
        <f ca="1">_xlfn.XLOOKUP(G702&amp;$W$2,BS_CONTROLE[CHAVE],BS_CONTROLE[Quantidade_11],"-")</f>
        <v>-</v>
      </c>
      <c r="X702" s="118" t="str">
        <f ca="1">_xlfn.XLOOKUP(G702&amp;$X$2,BS_CONTROLE[CHAVE],BS_CONTROLE[Quantidade_11],"-")</f>
        <v>-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339" t="str">
        <f>IF(FN_MC!K725="","*",FN_MC!K725)</f>
        <v>*</v>
      </c>
      <c r="O703" s="339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str">
        <f ca="1">_xlfn.XLOOKUP(G703&amp;$V$2,BS_CONTROLE[CHAVE],BS_CONTROLE[Quantidade_11],"-")</f>
        <v>-</v>
      </c>
      <c r="W703" s="118" t="str">
        <f ca="1">_xlfn.XLOOKUP(G703&amp;$W$2,BS_CONTROLE[CHAVE],BS_CONTROLE[Quantidade_11],"-")</f>
        <v>-</v>
      </c>
      <c r="X703" s="118" t="str">
        <f ca="1">_xlfn.XLOOKUP(G703&amp;$X$2,BS_CONTROLE[CHAVE],BS_CONTROLE[Quantidade_11],"-")</f>
        <v>-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339" t="str">
        <f>IF(FN_MC!K726="","*",FN_MC!K726)</f>
        <v>*</v>
      </c>
      <c r="O704" s="339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str">
        <f ca="1">_xlfn.XLOOKUP(G704&amp;$V$2,BS_CONTROLE[CHAVE],BS_CONTROLE[Quantidade_11],"-")</f>
        <v>-</v>
      </c>
      <c r="W704" s="118" t="str">
        <f ca="1">_xlfn.XLOOKUP(G704&amp;$W$2,BS_CONTROLE[CHAVE],BS_CONTROLE[Quantidade_11],"-")</f>
        <v>-</v>
      </c>
      <c r="X704" s="118" t="str">
        <f ca="1">_xlfn.XLOOKUP(G704&amp;$X$2,BS_CONTROLE[CHAVE],BS_CONTROLE[Quantidade_11],"-")</f>
        <v>-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338" t="str">
        <f>IF(FN_MC!K727="","*",FN_MC!K727)</f>
        <v>*</v>
      </c>
      <c r="O705" s="338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str">
        <f ca="1">_xlfn.XLOOKUP(G705&amp;$V$2,BS_CONTROLE[CHAVE],BS_CONTROLE[Quantidade_11],"-")</f>
        <v>-</v>
      </c>
      <c r="W705" s="118" t="str">
        <f ca="1">_xlfn.XLOOKUP(G705&amp;$W$2,BS_CONTROLE[CHAVE],BS_CONTROLE[Quantidade_11],"-")</f>
        <v>-</v>
      </c>
      <c r="X705" s="118" t="str">
        <f ca="1">_xlfn.XLOOKUP(G705&amp;$X$2,BS_CONTROLE[CHAVE],BS_CONTROLE[Quantidade_11],"-")</f>
        <v>-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339" t="str">
        <f>IF(FN_MC!K728="","*",FN_MC!K728)</f>
        <v>*</v>
      </c>
      <c r="O706" s="339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str">
        <f ca="1">_xlfn.XLOOKUP(G706&amp;$V$2,BS_CONTROLE[CHAVE],BS_CONTROLE[Quantidade_11],"-")</f>
        <v>-</v>
      </c>
      <c r="W706" s="118" t="str">
        <f ca="1">_xlfn.XLOOKUP(G706&amp;$W$2,BS_CONTROLE[CHAVE],BS_CONTROLE[Quantidade_11],"-")</f>
        <v>-</v>
      </c>
      <c r="X706" s="118" t="str">
        <f ca="1">_xlfn.XLOOKUP(G706&amp;$X$2,BS_CONTROLE[CHAVE],BS_CONTROLE[Quantidade_11],"-")</f>
        <v>-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339" t="str">
        <f>IF(FN_MC!K729="","*",FN_MC!K729)</f>
        <v>*</v>
      </c>
      <c r="O707" s="339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str">
        <f ca="1">_xlfn.XLOOKUP(G707&amp;$V$2,BS_CONTROLE[CHAVE],BS_CONTROLE[Quantidade_11],"-")</f>
        <v>-</v>
      </c>
      <c r="W707" s="118" t="str">
        <f ca="1">_xlfn.XLOOKUP(G707&amp;$W$2,BS_CONTROLE[CHAVE],BS_CONTROLE[Quantidade_11],"-")</f>
        <v>-</v>
      </c>
      <c r="X707" s="118" t="str">
        <f ca="1">_xlfn.XLOOKUP(G707&amp;$X$2,BS_CONTROLE[CHAVE],BS_CONTROLE[Quantidade_11],"-")</f>
        <v>-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338" t="str">
        <f>IF(FN_MC!K730="","*",FN_MC!K730)</f>
        <v>*</v>
      </c>
      <c r="O708" s="338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str">
        <f ca="1">_xlfn.XLOOKUP(G708&amp;$V$2,BS_CONTROLE[CHAVE],BS_CONTROLE[Quantidade_11],"-")</f>
        <v>-</v>
      </c>
      <c r="W708" s="118" t="str">
        <f ca="1">_xlfn.XLOOKUP(G708&amp;$W$2,BS_CONTROLE[CHAVE],BS_CONTROLE[Quantidade_11],"-")</f>
        <v>-</v>
      </c>
      <c r="X708" s="118" t="str">
        <f ca="1">_xlfn.XLOOKUP(G708&amp;$X$2,BS_CONTROLE[CHAVE],BS_CONTROLE[Quantidade_11],"-")</f>
        <v>-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339" t="str">
        <f>IF(FN_MC!K731="","*",FN_MC!K731)</f>
        <v>*</v>
      </c>
      <c r="O709" s="339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str">
        <f ca="1">_xlfn.XLOOKUP(G709&amp;$V$2,BS_CONTROLE[CHAVE],BS_CONTROLE[Quantidade_11],"-")</f>
        <v>-</v>
      </c>
      <c r="W709" s="118" t="str">
        <f ca="1">_xlfn.XLOOKUP(G709&amp;$W$2,BS_CONTROLE[CHAVE],BS_CONTROLE[Quantidade_11],"-")</f>
        <v>-</v>
      </c>
      <c r="X709" s="118" t="str">
        <f ca="1">_xlfn.XLOOKUP(G709&amp;$X$2,BS_CONTROLE[CHAVE],BS_CONTROLE[Quantidade_11],"-")</f>
        <v>-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339" t="str">
        <f>IF(FN_MC!K732="","*",FN_MC!K732)</f>
        <v>*</v>
      </c>
      <c r="O710" s="339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str">
        <f ca="1">_xlfn.XLOOKUP(G710&amp;$V$2,BS_CONTROLE[CHAVE],BS_CONTROLE[Quantidade_11],"-")</f>
        <v>-</v>
      </c>
      <c r="W710" s="118" t="str">
        <f ca="1">_xlfn.XLOOKUP(G710&amp;$W$2,BS_CONTROLE[CHAVE],BS_CONTROLE[Quantidade_11],"-")</f>
        <v>-</v>
      </c>
      <c r="X710" s="118" t="str">
        <f ca="1">_xlfn.XLOOKUP(G710&amp;$X$2,BS_CONTROLE[CHAVE],BS_CONTROLE[Quantidade_11],"-")</f>
        <v>-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338" t="str">
        <f>IF(FN_MC!K733="","*",FN_MC!K733)</f>
        <v>*</v>
      </c>
      <c r="O711" s="338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str">
        <f ca="1">_xlfn.XLOOKUP(G711&amp;$V$2,BS_CONTROLE[CHAVE],BS_CONTROLE[Quantidade_11],"-")</f>
        <v>-</v>
      </c>
      <c r="W711" s="118" t="str">
        <f ca="1">_xlfn.XLOOKUP(G711&amp;$W$2,BS_CONTROLE[CHAVE],BS_CONTROLE[Quantidade_11],"-")</f>
        <v>-</v>
      </c>
      <c r="X711" s="118" t="str">
        <f ca="1">_xlfn.XLOOKUP(G711&amp;$X$2,BS_CONTROLE[CHAVE],BS_CONTROLE[Quantidade_11],"-")</f>
        <v>-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339" t="str">
        <f>IF(FN_MC!K734="","*",FN_MC!K734)</f>
        <v>*</v>
      </c>
      <c r="O712" s="339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str">
        <f ca="1">_xlfn.XLOOKUP(G712&amp;$V$2,BS_CONTROLE[CHAVE],BS_CONTROLE[Quantidade_11],"-")</f>
        <v>-</v>
      </c>
      <c r="W712" s="118" t="str">
        <f ca="1">_xlfn.XLOOKUP(G712&amp;$W$2,BS_CONTROLE[CHAVE],BS_CONTROLE[Quantidade_11],"-")</f>
        <v>-</v>
      </c>
      <c r="X712" s="118" t="str">
        <f ca="1">_xlfn.XLOOKUP(G712&amp;$X$2,BS_CONTROLE[CHAVE],BS_CONTROLE[Quantidade_11],"-")</f>
        <v>-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339" t="str">
        <f>IF(FN_MC!K735="","*",FN_MC!K735)</f>
        <v>*</v>
      </c>
      <c r="O713" s="339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str">
        <f ca="1">_xlfn.XLOOKUP(G713&amp;$V$2,BS_CONTROLE[CHAVE],BS_CONTROLE[Quantidade_11],"-")</f>
        <v>-</v>
      </c>
      <c r="W713" s="118" t="str">
        <f ca="1">_xlfn.XLOOKUP(G713&amp;$W$2,BS_CONTROLE[CHAVE],BS_CONTROLE[Quantidade_11],"-")</f>
        <v>-</v>
      </c>
      <c r="X713" s="118" t="str">
        <f ca="1">_xlfn.XLOOKUP(G713&amp;$X$2,BS_CONTROLE[CHAVE],BS_CONTROLE[Quantidade_11],"-")</f>
        <v>-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338" t="str">
        <f>IF(FN_MC!K736="","*",FN_MC!K736)</f>
        <v>*</v>
      </c>
      <c r="O714" s="338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str">
        <f ca="1">_xlfn.XLOOKUP(G714&amp;$V$2,BS_CONTROLE[CHAVE],BS_CONTROLE[Quantidade_11],"-")</f>
        <v>-</v>
      </c>
      <c r="W714" s="118" t="str">
        <f ca="1">_xlfn.XLOOKUP(G714&amp;$W$2,BS_CONTROLE[CHAVE],BS_CONTROLE[Quantidade_11],"-")</f>
        <v>-</v>
      </c>
      <c r="X714" s="118" t="str">
        <f ca="1">_xlfn.XLOOKUP(G714&amp;$X$2,BS_CONTROLE[CHAVE],BS_CONTROLE[Quantidade_11],"-")</f>
        <v>-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339" t="str">
        <f>IF(FN_MC!K737="","*",FN_MC!K737)</f>
        <v>*</v>
      </c>
      <c r="O715" s="339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str">
        <f ca="1">_xlfn.XLOOKUP(G715&amp;$V$2,BS_CONTROLE[CHAVE],BS_CONTROLE[Quantidade_11],"-")</f>
        <v>-</v>
      </c>
      <c r="W715" s="118" t="str">
        <f ca="1">_xlfn.XLOOKUP(G715&amp;$W$2,BS_CONTROLE[CHAVE],BS_CONTROLE[Quantidade_11],"-")</f>
        <v>-</v>
      </c>
      <c r="X715" s="118" t="str">
        <f ca="1">_xlfn.XLOOKUP(G715&amp;$X$2,BS_CONTROLE[CHAVE],BS_CONTROLE[Quantidade_11],"-")</f>
        <v>-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339" t="str">
        <f>IF(FN_MC!K738="","*",FN_MC!K738)</f>
        <v>*</v>
      </c>
      <c r="O716" s="339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str">
        <f ca="1">_xlfn.XLOOKUP(G716&amp;$V$2,BS_CONTROLE[CHAVE],BS_CONTROLE[Quantidade_11],"-")</f>
        <v>-</v>
      </c>
      <c r="W716" s="118" t="str">
        <f ca="1">_xlfn.XLOOKUP(G716&amp;$W$2,BS_CONTROLE[CHAVE],BS_CONTROLE[Quantidade_11],"-")</f>
        <v>-</v>
      </c>
      <c r="X716" s="118" t="str">
        <f ca="1">_xlfn.XLOOKUP(G716&amp;$X$2,BS_CONTROLE[CHAVE],BS_CONTROLE[Quantidade_11],"-")</f>
        <v>-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338" t="str">
        <f>IF(FN_MC!K739="","*",FN_MC!K739)</f>
        <v>*</v>
      </c>
      <c r="O717" s="338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str">
        <f ca="1">_xlfn.XLOOKUP(G717&amp;$V$2,BS_CONTROLE[CHAVE],BS_CONTROLE[Quantidade_11],"-")</f>
        <v>-</v>
      </c>
      <c r="W717" s="118" t="str">
        <f ca="1">_xlfn.XLOOKUP(G717&amp;$W$2,BS_CONTROLE[CHAVE],BS_CONTROLE[Quantidade_11],"-")</f>
        <v>-</v>
      </c>
      <c r="X717" s="118" t="str">
        <f ca="1">_xlfn.XLOOKUP(G717&amp;$X$2,BS_CONTROLE[CHAVE],BS_CONTROLE[Quantidade_11],"-")</f>
        <v>-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339" t="str">
        <f>IF(FN_MC!K740="","*",FN_MC!K740)</f>
        <v>*</v>
      </c>
      <c r="O718" s="339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str">
        <f ca="1">_xlfn.XLOOKUP(G718&amp;$V$2,BS_CONTROLE[CHAVE],BS_CONTROLE[Quantidade_11],"-")</f>
        <v>-</v>
      </c>
      <c r="W718" s="118" t="str">
        <f ca="1">_xlfn.XLOOKUP(G718&amp;$W$2,BS_CONTROLE[CHAVE],BS_CONTROLE[Quantidade_11],"-")</f>
        <v>-</v>
      </c>
      <c r="X718" s="118" t="str">
        <f ca="1">_xlfn.XLOOKUP(G718&amp;$X$2,BS_CONTROLE[CHAVE],BS_CONTROLE[Quantidade_11],"-")</f>
        <v>-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339" t="str">
        <f>IF(FN_MC!K741="","*",FN_MC!K741)</f>
        <v>*</v>
      </c>
      <c r="O719" s="339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str">
        <f ca="1">_xlfn.XLOOKUP(G719&amp;$V$2,BS_CONTROLE[CHAVE],BS_CONTROLE[Quantidade_11],"-")</f>
        <v>-</v>
      </c>
      <c r="W719" s="118" t="str">
        <f ca="1">_xlfn.XLOOKUP(G719&amp;$W$2,BS_CONTROLE[CHAVE],BS_CONTROLE[Quantidade_11],"-")</f>
        <v>-</v>
      </c>
      <c r="X719" s="118" t="str">
        <f ca="1">_xlfn.XLOOKUP(G719&amp;$X$2,BS_CONTROLE[CHAVE],BS_CONTROLE[Quantidade_11],"-")</f>
        <v>-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338" t="str">
        <f>IF(FN_MC!K742="","*",FN_MC!K742)</f>
        <v>*</v>
      </c>
      <c r="O720" s="338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str">
        <f ca="1">_xlfn.XLOOKUP(G720&amp;$V$2,BS_CONTROLE[CHAVE],BS_CONTROLE[Quantidade_11],"-")</f>
        <v>-</v>
      </c>
      <c r="W720" s="118" t="str">
        <f ca="1">_xlfn.XLOOKUP(G720&amp;$W$2,BS_CONTROLE[CHAVE],BS_CONTROLE[Quantidade_11],"-")</f>
        <v>-</v>
      </c>
      <c r="X720" s="118" t="str">
        <f ca="1">_xlfn.XLOOKUP(G720&amp;$X$2,BS_CONTROLE[CHAVE],BS_CONTROLE[Quantidade_11],"-")</f>
        <v>-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339" t="str">
        <f>IF(FN_MC!K743="","*",FN_MC!K743)</f>
        <v>*</v>
      </c>
      <c r="O721" s="339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str">
        <f ca="1">_xlfn.XLOOKUP(G721&amp;$V$2,BS_CONTROLE[CHAVE],BS_CONTROLE[Quantidade_11],"-")</f>
        <v>-</v>
      </c>
      <c r="W721" s="118" t="str">
        <f ca="1">_xlfn.XLOOKUP(G721&amp;$W$2,BS_CONTROLE[CHAVE],BS_CONTROLE[Quantidade_11],"-")</f>
        <v>-</v>
      </c>
      <c r="X721" s="118" t="str">
        <f ca="1">_xlfn.XLOOKUP(G721&amp;$X$2,BS_CONTROLE[CHAVE],BS_CONTROLE[Quantidade_11],"-")</f>
        <v>-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339" t="str">
        <f>IF(FN_MC!K744="","*",FN_MC!K744)</f>
        <v>*</v>
      </c>
      <c r="O722" s="339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str">
        <f ca="1">_xlfn.XLOOKUP(G722&amp;$V$2,BS_CONTROLE[CHAVE],BS_CONTROLE[Quantidade_11],"-")</f>
        <v>-</v>
      </c>
      <c r="W722" s="118" t="str">
        <f ca="1">_xlfn.XLOOKUP(G722&amp;$W$2,BS_CONTROLE[CHAVE],BS_CONTROLE[Quantidade_11],"-")</f>
        <v>-</v>
      </c>
      <c r="X722" s="118" t="str">
        <f ca="1">_xlfn.XLOOKUP(G722&amp;$X$2,BS_CONTROLE[CHAVE],BS_CONTROLE[Quantidade_11],"-")</f>
        <v>-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338" t="str">
        <f>IF(FN_MC!K745="","*",FN_MC!K745)</f>
        <v>*</v>
      </c>
      <c r="O723" s="338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str">
        <f ca="1">_xlfn.XLOOKUP(G723&amp;$V$2,BS_CONTROLE[CHAVE],BS_CONTROLE[Quantidade_11],"-")</f>
        <v>-</v>
      </c>
      <c r="W723" s="118" t="str">
        <f ca="1">_xlfn.XLOOKUP(G723&amp;$W$2,BS_CONTROLE[CHAVE],BS_CONTROLE[Quantidade_11],"-")</f>
        <v>-</v>
      </c>
      <c r="X723" s="118" t="str">
        <f ca="1">_xlfn.XLOOKUP(G723&amp;$X$2,BS_CONTROLE[CHAVE],BS_CONTROLE[Quantidade_11],"-")</f>
        <v>-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339" t="str">
        <f>IF(FN_MC!K746="","*",FN_MC!K746)</f>
        <v>*</v>
      </c>
      <c r="O724" s="339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str">
        <f ca="1">_xlfn.XLOOKUP(G724&amp;$V$2,BS_CONTROLE[CHAVE],BS_CONTROLE[Quantidade_11],"-")</f>
        <v>-</v>
      </c>
      <c r="W724" s="118" t="str">
        <f ca="1">_xlfn.XLOOKUP(G724&amp;$W$2,BS_CONTROLE[CHAVE],BS_CONTROLE[Quantidade_11],"-")</f>
        <v>-</v>
      </c>
      <c r="X724" s="118" t="str">
        <f ca="1">_xlfn.XLOOKUP(G724&amp;$X$2,BS_CONTROLE[CHAVE],BS_CONTROLE[Quantidade_11],"-")</f>
        <v>-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339" t="str">
        <f>IF(FN_MC!K747="","*",FN_MC!K747)</f>
        <v>*</v>
      </c>
      <c r="O725" s="339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str">
        <f ca="1">_xlfn.XLOOKUP(G725&amp;$V$2,BS_CONTROLE[CHAVE],BS_CONTROLE[Quantidade_11],"-")</f>
        <v>-</v>
      </c>
      <c r="W725" s="118" t="str">
        <f ca="1">_xlfn.XLOOKUP(G725&amp;$W$2,BS_CONTROLE[CHAVE],BS_CONTROLE[Quantidade_11],"-")</f>
        <v>-</v>
      </c>
      <c r="X725" s="118" t="str">
        <f ca="1">_xlfn.XLOOKUP(G725&amp;$X$2,BS_CONTROLE[CHAVE],BS_CONTROLE[Quantidade_11],"-")</f>
        <v>-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338" t="str">
        <f>IF(FN_MC!K748="","*",FN_MC!K748)</f>
        <v>*</v>
      </c>
      <c r="O726" s="338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str">
        <f ca="1">_xlfn.XLOOKUP(G726&amp;$V$2,BS_CONTROLE[CHAVE],BS_CONTROLE[Quantidade_11],"-")</f>
        <v>-</v>
      </c>
      <c r="W726" s="118" t="str">
        <f ca="1">_xlfn.XLOOKUP(G726&amp;$W$2,BS_CONTROLE[CHAVE],BS_CONTROLE[Quantidade_11],"-")</f>
        <v>-</v>
      </c>
      <c r="X726" s="118" t="str">
        <f ca="1">_xlfn.XLOOKUP(G726&amp;$X$2,BS_CONTROLE[CHAVE],BS_CONTROLE[Quantidade_11],"-")</f>
        <v>-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339" t="str">
        <f>IF(FN_MC!K749="","*",FN_MC!K749)</f>
        <v>*</v>
      </c>
      <c r="O727" s="339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str">
        <f ca="1">_xlfn.XLOOKUP(G727&amp;$V$2,BS_CONTROLE[CHAVE],BS_CONTROLE[Quantidade_11],"-")</f>
        <v>-</v>
      </c>
      <c r="W727" s="118" t="str">
        <f ca="1">_xlfn.XLOOKUP(G727&amp;$W$2,BS_CONTROLE[CHAVE],BS_CONTROLE[Quantidade_11],"-")</f>
        <v>-</v>
      </c>
      <c r="X727" s="118" t="str">
        <f ca="1">_xlfn.XLOOKUP(G727&amp;$X$2,BS_CONTROLE[CHAVE],BS_CONTROLE[Quantidade_11],"-")</f>
        <v>-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339" t="str">
        <f>IF(FN_MC!K750="","*",FN_MC!K750)</f>
        <v>*</v>
      </c>
      <c r="O728" s="339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str">
        <f ca="1">_xlfn.XLOOKUP(G728&amp;$V$2,BS_CONTROLE[CHAVE],BS_CONTROLE[Quantidade_11],"-")</f>
        <v>-</v>
      </c>
      <c r="W728" s="118" t="str">
        <f ca="1">_xlfn.XLOOKUP(G728&amp;$W$2,BS_CONTROLE[CHAVE],BS_CONTROLE[Quantidade_11],"-")</f>
        <v>-</v>
      </c>
      <c r="X728" s="118" t="str">
        <f ca="1">_xlfn.XLOOKUP(G728&amp;$X$2,BS_CONTROLE[CHAVE],BS_CONTROLE[Quantidade_11],"-")</f>
        <v>-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338" t="str">
        <f>IF(FN_MC!K751="","*",FN_MC!K751)</f>
        <v>*</v>
      </c>
      <c r="O729" s="338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str">
        <f ca="1">_xlfn.XLOOKUP(G729&amp;$V$2,BS_CONTROLE[CHAVE],BS_CONTROLE[Quantidade_11],"-")</f>
        <v>-</v>
      </c>
      <c r="W729" s="118" t="str">
        <f ca="1">_xlfn.XLOOKUP(G729&amp;$W$2,BS_CONTROLE[CHAVE],BS_CONTROLE[Quantidade_11],"-")</f>
        <v>-</v>
      </c>
      <c r="X729" s="118" t="str">
        <f ca="1">_xlfn.XLOOKUP(G729&amp;$X$2,BS_CONTROLE[CHAVE],BS_CONTROLE[Quantidade_11],"-")</f>
        <v>-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339" t="str">
        <f>IF(FN_MC!K752="","*",FN_MC!K752)</f>
        <v>*</v>
      </c>
      <c r="O730" s="339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str">
        <f ca="1">_xlfn.XLOOKUP(G730&amp;$V$2,BS_CONTROLE[CHAVE],BS_CONTROLE[Quantidade_11],"-")</f>
        <v>-</v>
      </c>
      <c r="W730" s="118" t="str">
        <f ca="1">_xlfn.XLOOKUP(G730&amp;$W$2,BS_CONTROLE[CHAVE],BS_CONTROLE[Quantidade_11],"-")</f>
        <v>-</v>
      </c>
      <c r="X730" s="118" t="str">
        <f ca="1">_xlfn.XLOOKUP(G730&amp;$X$2,BS_CONTROLE[CHAVE],BS_CONTROLE[Quantidade_11],"-")</f>
        <v>-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339" t="str">
        <f>IF(FN_MC!K753="","*",FN_MC!K753)</f>
        <v>*</v>
      </c>
      <c r="O731" s="339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str">
        <f ca="1">_xlfn.XLOOKUP(G731&amp;$V$2,BS_CONTROLE[CHAVE],BS_CONTROLE[Quantidade_11],"-")</f>
        <v>-</v>
      </c>
      <c r="W731" s="118" t="str">
        <f ca="1">_xlfn.XLOOKUP(G731&amp;$W$2,BS_CONTROLE[CHAVE],BS_CONTROLE[Quantidade_11],"-")</f>
        <v>-</v>
      </c>
      <c r="X731" s="118" t="str">
        <f ca="1">_xlfn.XLOOKUP(G731&amp;$X$2,BS_CONTROLE[CHAVE],BS_CONTROLE[Quantidade_11],"-")</f>
        <v>-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338" t="str">
        <f>IF(FN_MC!K754="","*",FN_MC!K754)</f>
        <v>*</v>
      </c>
      <c r="O732" s="338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str">
        <f ca="1">_xlfn.XLOOKUP(G732&amp;$V$2,BS_CONTROLE[CHAVE],BS_CONTROLE[Quantidade_11],"-")</f>
        <v>-</v>
      </c>
      <c r="W732" s="118" t="str">
        <f ca="1">_xlfn.XLOOKUP(G732&amp;$W$2,BS_CONTROLE[CHAVE],BS_CONTROLE[Quantidade_11],"-")</f>
        <v>-</v>
      </c>
      <c r="X732" s="118" t="str">
        <f ca="1">_xlfn.XLOOKUP(G732&amp;$X$2,BS_CONTROLE[CHAVE],BS_CONTROLE[Quantidade_11],"-")</f>
        <v>-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339" t="str">
        <f>IF(FN_MC!K755="","*",FN_MC!K755)</f>
        <v>*</v>
      </c>
      <c r="O733" s="339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str">
        <f ca="1">_xlfn.XLOOKUP(G733&amp;$V$2,BS_CONTROLE[CHAVE],BS_CONTROLE[Quantidade_11],"-")</f>
        <v>-</v>
      </c>
      <c r="W733" s="118" t="str">
        <f ca="1">_xlfn.XLOOKUP(G733&amp;$W$2,BS_CONTROLE[CHAVE],BS_CONTROLE[Quantidade_11],"-")</f>
        <v>-</v>
      </c>
      <c r="X733" s="118" t="str">
        <f ca="1">_xlfn.XLOOKUP(G733&amp;$X$2,BS_CONTROLE[CHAVE],BS_CONTROLE[Quantidade_11],"-")</f>
        <v>-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339" t="str">
        <f>IF(FN_MC!K756="","*",FN_MC!K756)</f>
        <v>*</v>
      </c>
      <c r="O734" s="339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str">
        <f ca="1">_xlfn.XLOOKUP(G734&amp;$V$2,BS_CONTROLE[CHAVE],BS_CONTROLE[Quantidade_11],"-")</f>
        <v>-</v>
      </c>
      <c r="W734" s="118" t="str">
        <f ca="1">_xlfn.XLOOKUP(G734&amp;$W$2,BS_CONTROLE[CHAVE],BS_CONTROLE[Quantidade_11],"-")</f>
        <v>-</v>
      </c>
      <c r="X734" s="118" t="str">
        <f ca="1">_xlfn.XLOOKUP(G734&amp;$X$2,BS_CONTROLE[CHAVE],BS_CONTROLE[Quantidade_11],"-")</f>
        <v>-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338" t="str">
        <f>IF(FN_MC!K757="","*",FN_MC!K757)</f>
        <v>*</v>
      </c>
      <c r="O735" s="338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str">
        <f ca="1">_xlfn.XLOOKUP(G735&amp;$V$2,BS_CONTROLE[CHAVE],BS_CONTROLE[Quantidade_11],"-")</f>
        <v>-</v>
      </c>
      <c r="W735" s="118" t="str">
        <f ca="1">_xlfn.XLOOKUP(G735&amp;$W$2,BS_CONTROLE[CHAVE],BS_CONTROLE[Quantidade_11],"-")</f>
        <v>-</v>
      </c>
      <c r="X735" s="118" t="str">
        <f ca="1">_xlfn.XLOOKUP(G735&amp;$X$2,BS_CONTROLE[CHAVE],BS_CONTROLE[Quantidade_11],"-")</f>
        <v>-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339" t="str">
        <f>IF(FN_MC!K758="","*",FN_MC!K758)</f>
        <v>*</v>
      </c>
      <c r="O736" s="339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str">
        <f ca="1">_xlfn.XLOOKUP(G736&amp;$V$2,BS_CONTROLE[CHAVE],BS_CONTROLE[Quantidade_11],"-")</f>
        <v>-</v>
      </c>
      <c r="W736" s="118" t="str">
        <f ca="1">_xlfn.XLOOKUP(G736&amp;$W$2,BS_CONTROLE[CHAVE],BS_CONTROLE[Quantidade_11],"-")</f>
        <v>-</v>
      </c>
      <c r="X736" s="118" t="str">
        <f ca="1">_xlfn.XLOOKUP(G736&amp;$X$2,BS_CONTROLE[CHAVE],BS_CONTROLE[Quantidade_11],"-")</f>
        <v>-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339" t="str">
        <f>IF(FN_MC!K759="","*",FN_MC!K759)</f>
        <v>*</v>
      </c>
      <c r="O737" s="339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str">
        <f ca="1">_xlfn.XLOOKUP(G737&amp;$V$2,BS_CONTROLE[CHAVE],BS_CONTROLE[Quantidade_11],"-")</f>
        <v>-</v>
      </c>
      <c r="W737" s="118" t="str">
        <f ca="1">_xlfn.XLOOKUP(G737&amp;$W$2,BS_CONTROLE[CHAVE],BS_CONTROLE[Quantidade_11],"-")</f>
        <v>-</v>
      </c>
      <c r="X737" s="118" t="str">
        <f ca="1">_xlfn.XLOOKUP(G737&amp;$X$2,BS_CONTROLE[CHAVE],BS_CONTROLE[Quantidade_11],"-")</f>
        <v>-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338" t="str">
        <f>IF(FN_MC!K760="","*",FN_MC!K760)</f>
        <v>*</v>
      </c>
      <c r="O738" s="338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str">
        <f ca="1">_xlfn.XLOOKUP(G738&amp;$V$2,BS_CONTROLE[CHAVE],BS_CONTROLE[Quantidade_11],"-")</f>
        <v>-</v>
      </c>
      <c r="W738" s="118" t="str">
        <f ca="1">_xlfn.XLOOKUP(G738&amp;$W$2,BS_CONTROLE[CHAVE],BS_CONTROLE[Quantidade_11],"-")</f>
        <v>-</v>
      </c>
      <c r="X738" s="118" t="str">
        <f ca="1">_xlfn.XLOOKUP(G738&amp;$X$2,BS_CONTROLE[CHAVE],BS_CONTROLE[Quantidade_11],"-")</f>
        <v>-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339" t="str">
        <f>IF(FN_MC!K761="","*",FN_MC!K761)</f>
        <v>*</v>
      </c>
      <c r="O739" s="339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str">
        <f ca="1">_xlfn.XLOOKUP(G739&amp;$V$2,BS_CONTROLE[CHAVE],BS_CONTROLE[Quantidade_11],"-")</f>
        <v>-</v>
      </c>
      <c r="W739" s="118" t="str">
        <f ca="1">_xlfn.XLOOKUP(G739&amp;$W$2,BS_CONTROLE[CHAVE],BS_CONTROLE[Quantidade_11],"-")</f>
        <v>-</v>
      </c>
      <c r="X739" s="118" t="str">
        <f ca="1">_xlfn.XLOOKUP(G739&amp;$X$2,BS_CONTROLE[CHAVE],BS_CONTROLE[Quantidade_11],"-")</f>
        <v>-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339" t="str">
        <f>IF(FN_MC!K762="","*",FN_MC!K762)</f>
        <v>*</v>
      </c>
      <c r="O740" s="339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str">
        <f ca="1">_xlfn.XLOOKUP(G740&amp;$V$2,BS_CONTROLE[CHAVE],BS_CONTROLE[Quantidade_11],"-")</f>
        <v>-</v>
      </c>
      <c r="W740" s="118" t="str">
        <f ca="1">_xlfn.XLOOKUP(G740&amp;$W$2,BS_CONTROLE[CHAVE],BS_CONTROLE[Quantidade_11],"-")</f>
        <v>-</v>
      </c>
      <c r="X740" s="118" t="str">
        <f ca="1">_xlfn.XLOOKUP(G740&amp;$X$2,BS_CONTROLE[CHAVE],BS_CONTROLE[Quantidade_11],"-")</f>
        <v>-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338" t="str">
        <f>IF(FN_MC!K763="","*",FN_MC!K763)</f>
        <v>*</v>
      </c>
      <c r="O741" s="338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str">
        <f ca="1">_xlfn.XLOOKUP(G741&amp;$V$2,BS_CONTROLE[CHAVE],BS_CONTROLE[Quantidade_11],"-")</f>
        <v>-</v>
      </c>
      <c r="W741" s="118" t="str">
        <f ca="1">_xlfn.XLOOKUP(G741&amp;$W$2,BS_CONTROLE[CHAVE],BS_CONTROLE[Quantidade_11],"-")</f>
        <v>-</v>
      </c>
      <c r="X741" s="118" t="str">
        <f ca="1">_xlfn.XLOOKUP(G741&amp;$X$2,BS_CONTROLE[CHAVE],BS_CONTROLE[Quantidade_11],"-")</f>
        <v>-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339" t="str">
        <f>IF(FN_MC!K764="","*",FN_MC!K764)</f>
        <v>*</v>
      </c>
      <c r="O742" s="339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str">
        <f ca="1">_xlfn.XLOOKUP(G742&amp;$V$2,BS_CONTROLE[CHAVE],BS_CONTROLE[Quantidade_11],"-")</f>
        <v>-</v>
      </c>
      <c r="W742" s="118" t="str">
        <f ca="1">_xlfn.XLOOKUP(G742&amp;$W$2,BS_CONTROLE[CHAVE],BS_CONTROLE[Quantidade_11],"-")</f>
        <v>-</v>
      </c>
      <c r="X742" s="118" t="str">
        <f ca="1">_xlfn.XLOOKUP(G742&amp;$X$2,BS_CONTROLE[CHAVE],BS_CONTROLE[Quantidade_11],"-")</f>
        <v>-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339" t="str">
        <f>IF(FN_MC!K765="","*",FN_MC!K765)</f>
        <v>*</v>
      </c>
      <c r="O743" s="339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str">
        <f ca="1">_xlfn.XLOOKUP(G743&amp;$V$2,BS_CONTROLE[CHAVE],BS_CONTROLE[Quantidade_11],"-")</f>
        <v>-</v>
      </c>
      <c r="W743" s="118" t="str">
        <f ca="1">_xlfn.XLOOKUP(G743&amp;$W$2,BS_CONTROLE[CHAVE],BS_CONTROLE[Quantidade_11],"-")</f>
        <v>-</v>
      </c>
      <c r="X743" s="118" t="str">
        <f ca="1">_xlfn.XLOOKUP(G743&amp;$X$2,BS_CONTROLE[CHAVE],BS_CONTROLE[Quantidade_11],"-")</f>
        <v>-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338" t="str">
        <f>IF(FN_MC!K766="","*",FN_MC!K766)</f>
        <v>*</v>
      </c>
      <c r="O744" s="338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str">
        <f ca="1">_xlfn.XLOOKUP(G744&amp;$V$2,BS_CONTROLE[CHAVE],BS_CONTROLE[Quantidade_11],"-")</f>
        <v>-</v>
      </c>
      <c r="W744" s="118" t="str">
        <f ca="1">_xlfn.XLOOKUP(G744&amp;$W$2,BS_CONTROLE[CHAVE],BS_CONTROLE[Quantidade_11],"-")</f>
        <v>-</v>
      </c>
      <c r="X744" s="118" t="str">
        <f ca="1">_xlfn.XLOOKUP(G744&amp;$X$2,BS_CONTROLE[CHAVE],BS_CONTROLE[Quantidade_11],"-")</f>
        <v>-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339" t="str">
        <f>IF(FN_MC!K767="","*",FN_MC!K767)</f>
        <v>*</v>
      </c>
      <c r="O745" s="339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str">
        <f ca="1">_xlfn.XLOOKUP(G745&amp;$V$2,BS_CONTROLE[CHAVE],BS_CONTROLE[Quantidade_11],"-")</f>
        <v>-</v>
      </c>
      <c r="W745" s="118" t="str">
        <f ca="1">_xlfn.XLOOKUP(G745&amp;$W$2,BS_CONTROLE[CHAVE],BS_CONTROLE[Quantidade_11],"-")</f>
        <v>-</v>
      </c>
      <c r="X745" s="118" t="str">
        <f ca="1">_xlfn.XLOOKUP(G745&amp;$X$2,BS_CONTROLE[CHAVE],BS_CONTROLE[Quantidade_11],"-")</f>
        <v>-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339" t="str">
        <f>IF(FN_MC!K768="","*",FN_MC!K768)</f>
        <v>*</v>
      </c>
      <c r="O746" s="339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str">
        <f ca="1">_xlfn.XLOOKUP(G746&amp;$V$2,BS_CONTROLE[CHAVE],BS_CONTROLE[Quantidade_11],"-")</f>
        <v>-</v>
      </c>
      <c r="W746" s="118" t="str">
        <f ca="1">_xlfn.XLOOKUP(G746&amp;$W$2,BS_CONTROLE[CHAVE],BS_CONTROLE[Quantidade_11],"-")</f>
        <v>-</v>
      </c>
      <c r="X746" s="118" t="str">
        <f ca="1">_xlfn.XLOOKUP(G746&amp;$X$2,BS_CONTROLE[CHAVE],BS_CONTROLE[Quantidade_11],"-")</f>
        <v>-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338" t="str">
        <f>IF(FN_MC!K769="","*",FN_MC!K769)</f>
        <v>*</v>
      </c>
      <c r="O747" s="338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str">
        <f ca="1">_xlfn.XLOOKUP(G747&amp;$V$2,BS_CONTROLE[CHAVE],BS_CONTROLE[Quantidade_11],"-")</f>
        <v>-</v>
      </c>
      <c r="W747" s="118" t="str">
        <f ca="1">_xlfn.XLOOKUP(G747&amp;$W$2,BS_CONTROLE[CHAVE],BS_CONTROLE[Quantidade_11],"-")</f>
        <v>-</v>
      </c>
      <c r="X747" s="118" t="str">
        <f ca="1">_xlfn.XLOOKUP(G747&amp;$X$2,BS_CONTROLE[CHAVE],BS_CONTROLE[Quantidade_11],"-")</f>
        <v>-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339" t="str">
        <f>IF(FN_MC!K770="","*",FN_MC!K770)</f>
        <v>*</v>
      </c>
      <c r="O748" s="339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str">
        <f ca="1">_xlfn.XLOOKUP(G748&amp;$V$2,BS_CONTROLE[CHAVE],BS_CONTROLE[Quantidade_11],"-")</f>
        <v>-</v>
      </c>
      <c r="W748" s="118" t="str">
        <f ca="1">_xlfn.XLOOKUP(G748&amp;$W$2,BS_CONTROLE[CHAVE],BS_CONTROLE[Quantidade_11],"-")</f>
        <v>-</v>
      </c>
      <c r="X748" s="118" t="str">
        <f ca="1">_xlfn.XLOOKUP(G748&amp;$X$2,BS_CONTROLE[CHAVE],BS_CONTROLE[Quantidade_11],"-")</f>
        <v>-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339" t="str">
        <f>IF(FN_MC!K771="","*",FN_MC!K771)</f>
        <v>*</v>
      </c>
      <c r="O749" s="339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str">
        <f ca="1">_xlfn.XLOOKUP(G749&amp;$V$2,BS_CONTROLE[CHAVE],BS_CONTROLE[Quantidade_11],"-")</f>
        <v>-</v>
      </c>
      <c r="W749" s="118" t="str">
        <f ca="1">_xlfn.XLOOKUP(G749&amp;$W$2,BS_CONTROLE[CHAVE],BS_CONTROLE[Quantidade_11],"-")</f>
        <v>-</v>
      </c>
      <c r="X749" s="118" t="str">
        <f ca="1">_xlfn.XLOOKUP(G749&amp;$X$2,BS_CONTROLE[CHAVE],BS_CONTROLE[Quantidade_11],"-")</f>
        <v>-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338" t="str">
        <f>IF(FN_MC!K772="","*",FN_MC!K772)</f>
        <v>*</v>
      </c>
      <c r="O750" s="338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str">
        <f ca="1">_xlfn.XLOOKUP(G750&amp;$V$2,BS_CONTROLE[CHAVE],BS_CONTROLE[Quantidade_11],"-")</f>
        <v>-</v>
      </c>
      <c r="W750" s="118" t="str">
        <f ca="1">_xlfn.XLOOKUP(G750&amp;$W$2,BS_CONTROLE[CHAVE],BS_CONTROLE[Quantidade_11],"-")</f>
        <v>-</v>
      </c>
      <c r="X750" s="118" t="str">
        <f ca="1">_xlfn.XLOOKUP(G750&amp;$X$2,BS_CONTROLE[CHAVE],BS_CONTROLE[Quantidade_11],"-")</f>
        <v>-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339" t="str">
        <f>IF(FN_MC!K773="","*",FN_MC!K773)</f>
        <v>*</v>
      </c>
      <c r="O751" s="339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str">
        <f ca="1">_xlfn.XLOOKUP(G751&amp;$V$2,BS_CONTROLE[CHAVE],BS_CONTROLE[Quantidade_11],"-")</f>
        <v>-</v>
      </c>
      <c r="W751" s="118" t="str">
        <f ca="1">_xlfn.XLOOKUP(G751&amp;$W$2,BS_CONTROLE[CHAVE],BS_CONTROLE[Quantidade_11],"-")</f>
        <v>-</v>
      </c>
      <c r="X751" s="118" t="str">
        <f ca="1">_xlfn.XLOOKUP(G751&amp;$X$2,BS_CONTROLE[CHAVE],BS_CONTROLE[Quantidade_11],"-")</f>
        <v>-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339" t="str">
        <f>IF(FN_MC!K774="","*",FN_MC!K774)</f>
        <v>*</v>
      </c>
      <c r="O752" s="339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str">
        <f ca="1">_xlfn.XLOOKUP(G752&amp;$V$2,BS_CONTROLE[CHAVE],BS_CONTROLE[Quantidade_11],"-")</f>
        <v>-</v>
      </c>
      <c r="W752" s="118" t="str">
        <f ca="1">_xlfn.XLOOKUP(G752&amp;$W$2,BS_CONTROLE[CHAVE],BS_CONTROLE[Quantidade_11],"-")</f>
        <v>-</v>
      </c>
      <c r="X752" s="118" t="str">
        <f ca="1">_xlfn.XLOOKUP(G752&amp;$X$2,BS_CONTROLE[CHAVE],BS_CONTROLE[Quantidade_11],"-")</f>
        <v>-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338" t="str">
        <f>IF(FN_MC!K775="","*",FN_MC!K775)</f>
        <v>*</v>
      </c>
      <c r="O753" s="338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str">
        <f ca="1">_xlfn.XLOOKUP(G753&amp;$V$2,BS_CONTROLE[CHAVE],BS_CONTROLE[Quantidade_11],"-")</f>
        <v>-</v>
      </c>
      <c r="W753" s="118" t="str">
        <f ca="1">_xlfn.XLOOKUP(G753&amp;$W$2,BS_CONTROLE[CHAVE],BS_CONTROLE[Quantidade_11],"-")</f>
        <v>-</v>
      </c>
      <c r="X753" s="118" t="str">
        <f ca="1">_xlfn.XLOOKUP(G753&amp;$X$2,BS_CONTROLE[CHAVE],BS_CONTROLE[Quantidade_11],"-")</f>
        <v>-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339" t="str">
        <f>IF(FN_MC!K776="","*",FN_MC!K776)</f>
        <v>*</v>
      </c>
      <c r="O754" s="339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str">
        <f ca="1">_xlfn.XLOOKUP(G754&amp;$V$2,BS_CONTROLE[CHAVE],BS_CONTROLE[Quantidade_11],"-")</f>
        <v>-</v>
      </c>
      <c r="W754" s="118" t="str">
        <f ca="1">_xlfn.XLOOKUP(G754&amp;$W$2,BS_CONTROLE[CHAVE],BS_CONTROLE[Quantidade_11],"-")</f>
        <v>-</v>
      </c>
      <c r="X754" s="118" t="str">
        <f ca="1">_xlfn.XLOOKUP(G754&amp;$X$2,BS_CONTROLE[CHAVE],BS_CONTROLE[Quantidade_11],"-")</f>
        <v>-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339" t="str">
        <f>IF(FN_MC!K777="","*",FN_MC!K777)</f>
        <v>*</v>
      </c>
      <c r="O755" s="339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str">
        <f ca="1">_xlfn.XLOOKUP(G755&amp;$V$2,BS_CONTROLE[CHAVE],BS_CONTROLE[Quantidade_11],"-")</f>
        <v>-</v>
      </c>
      <c r="W755" s="118" t="str">
        <f ca="1">_xlfn.XLOOKUP(G755&amp;$W$2,BS_CONTROLE[CHAVE],BS_CONTROLE[Quantidade_11],"-")</f>
        <v>-</v>
      </c>
      <c r="X755" s="118" t="str">
        <f ca="1">_xlfn.XLOOKUP(G755&amp;$X$2,BS_CONTROLE[CHAVE],BS_CONTROLE[Quantidade_11],"-")</f>
        <v>-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338" t="str">
        <f>IF(FN_MC!K778="","*",FN_MC!K778)</f>
        <v>*</v>
      </c>
      <c r="O756" s="338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str">
        <f ca="1">_xlfn.XLOOKUP(G756&amp;$V$2,BS_CONTROLE[CHAVE],BS_CONTROLE[Quantidade_11],"-")</f>
        <v>-</v>
      </c>
      <c r="W756" s="118" t="str">
        <f ca="1">_xlfn.XLOOKUP(G756&amp;$W$2,BS_CONTROLE[CHAVE],BS_CONTROLE[Quantidade_11],"-")</f>
        <v>-</v>
      </c>
      <c r="X756" s="118" t="str">
        <f ca="1">_xlfn.XLOOKUP(G756&amp;$X$2,BS_CONTROLE[CHAVE],BS_CONTROLE[Quantidade_11],"-")</f>
        <v>-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339" t="str">
        <f>IF(FN_MC!K779="","*",FN_MC!K779)</f>
        <v>*</v>
      </c>
      <c r="O757" s="339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str">
        <f ca="1">_xlfn.XLOOKUP(G757&amp;$V$2,BS_CONTROLE[CHAVE],BS_CONTROLE[Quantidade_11],"-")</f>
        <v>-</v>
      </c>
      <c r="W757" s="118" t="str">
        <f ca="1">_xlfn.XLOOKUP(G757&amp;$W$2,BS_CONTROLE[CHAVE],BS_CONTROLE[Quantidade_11],"-")</f>
        <v>-</v>
      </c>
      <c r="X757" s="118" t="str">
        <f ca="1">_xlfn.XLOOKUP(G757&amp;$X$2,BS_CONTROLE[CHAVE],BS_CONTROLE[Quantidade_11],"-")</f>
        <v>-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339" t="str">
        <f>IF(FN_MC!K780="","*",FN_MC!K780)</f>
        <v>*</v>
      </c>
      <c r="O758" s="339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str">
        <f ca="1">_xlfn.XLOOKUP(G758&amp;$V$2,BS_CONTROLE[CHAVE],BS_CONTROLE[Quantidade_11],"-")</f>
        <v>-</v>
      </c>
      <c r="W758" s="118" t="str">
        <f ca="1">_xlfn.XLOOKUP(G758&amp;$W$2,BS_CONTROLE[CHAVE],BS_CONTROLE[Quantidade_11],"-")</f>
        <v>-</v>
      </c>
      <c r="X758" s="118" t="str">
        <f ca="1">_xlfn.XLOOKUP(G758&amp;$X$2,BS_CONTROLE[CHAVE],BS_CONTROLE[Quantidade_11],"-")</f>
        <v>-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338" t="str">
        <f>IF(FN_MC!K781="","*",FN_MC!K781)</f>
        <v>*</v>
      </c>
      <c r="O759" s="338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str">
        <f ca="1">_xlfn.XLOOKUP(G759&amp;$V$2,BS_CONTROLE[CHAVE],BS_CONTROLE[Quantidade_11],"-")</f>
        <v>-</v>
      </c>
      <c r="W759" s="118" t="str">
        <f ca="1">_xlfn.XLOOKUP(G759&amp;$W$2,BS_CONTROLE[CHAVE],BS_CONTROLE[Quantidade_11],"-")</f>
        <v>-</v>
      </c>
      <c r="X759" s="118" t="str">
        <f ca="1">_xlfn.XLOOKUP(G759&amp;$X$2,BS_CONTROLE[CHAVE],BS_CONTROLE[Quantidade_11],"-")</f>
        <v>-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339" t="str">
        <f>IF(FN_MC!K782="","*",FN_MC!K782)</f>
        <v>*</v>
      </c>
      <c r="O760" s="339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str">
        <f ca="1">_xlfn.XLOOKUP(G760&amp;$V$2,BS_CONTROLE[CHAVE],BS_CONTROLE[Quantidade_11],"-")</f>
        <v>-</v>
      </c>
      <c r="W760" s="118" t="str">
        <f ca="1">_xlfn.XLOOKUP(G760&amp;$W$2,BS_CONTROLE[CHAVE],BS_CONTROLE[Quantidade_11],"-")</f>
        <v>-</v>
      </c>
      <c r="X760" s="118" t="str">
        <f ca="1">_xlfn.XLOOKUP(G760&amp;$X$2,BS_CONTROLE[CHAVE],BS_CONTROLE[Quantidade_11],"-")</f>
        <v>-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339" t="str">
        <f>IF(FN_MC!K783="","*",FN_MC!K783)</f>
        <v>*</v>
      </c>
      <c r="O761" s="339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str">
        <f ca="1">_xlfn.XLOOKUP(G761&amp;$V$2,BS_CONTROLE[CHAVE],BS_CONTROLE[Quantidade_11],"-")</f>
        <v>-</v>
      </c>
      <c r="W761" s="118" t="str">
        <f ca="1">_xlfn.XLOOKUP(G761&amp;$W$2,BS_CONTROLE[CHAVE],BS_CONTROLE[Quantidade_11],"-")</f>
        <v>-</v>
      </c>
      <c r="X761" s="118" t="str">
        <f ca="1">_xlfn.XLOOKUP(G761&amp;$X$2,BS_CONTROLE[CHAVE],BS_CONTROLE[Quantidade_11],"-")</f>
        <v>-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338" t="str">
        <f>IF(FN_MC!K784="","*",FN_MC!K784)</f>
        <v>*</v>
      </c>
      <c r="O762" s="338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str">
        <f ca="1">_xlfn.XLOOKUP(G762&amp;$V$2,BS_CONTROLE[CHAVE],BS_CONTROLE[Quantidade_11],"-")</f>
        <v>-</v>
      </c>
      <c r="W762" s="118" t="str">
        <f ca="1">_xlfn.XLOOKUP(G762&amp;$W$2,BS_CONTROLE[CHAVE],BS_CONTROLE[Quantidade_11],"-")</f>
        <v>-</v>
      </c>
      <c r="X762" s="118" t="str">
        <f ca="1">_xlfn.XLOOKUP(G762&amp;$X$2,BS_CONTROLE[CHAVE],BS_CONTROLE[Quantidade_11],"-")</f>
        <v>-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339" t="str">
        <f>IF(FN_MC!K785="","*",FN_MC!K785)</f>
        <v>*</v>
      </c>
      <c r="O763" s="339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str">
        <f ca="1">_xlfn.XLOOKUP(G763&amp;$V$2,BS_CONTROLE[CHAVE],BS_CONTROLE[Quantidade_11],"-")</f>
        <v>-</v>
      </c>
      <c r="W763" s="118" t="str">
        <f ca="1">_xlfn.XLOOKUP(G763&amp;$W$2,BS_CONTROLE[CHAVE],BS_CONTROLE[Quantidade_11],"-")</f>
        <v>-</v>
      </c>
      <c r="X763" s="118" t="str">
        <f ca="1">_xlfn.XLOOKUP(G763&amp;$X$2,BS_CONTROLE[CHAVE],BS_CONTROLE[Quantidade_11],"-")</f>
        <v>-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339" t="str">
        <f>IF(FN_MC!K786="","*",FN_MC!K786)</f>
        <v>*</v>
      </c>
      <c r="O764" s="339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str">
        <f ca="1">_xlfn.XLOOKUP(G764&amp;$V$2,BS_CONTROLE[CHAVE],BS_CONTROLE[Quantidade_11],"-")</f>
        <v>-</v>
      </c>
      <c r="W764" s="118" t="str">
        <f ca="1">_xlfn.XLOOKUP(G764&amp;$W$2,BS_CONTROLE[CHAVE],BS_CONTROLE[Quantidade_11],"-")</f>
        <v>-</v>
      </c>
      <c r="X764" s="118" t="str">
        <f ca="1">_xlfn.XLOOKUP(G764&amp;$X$2,BS_CONTROLE[CHAVE],BS_CONTROLE[Quantidade_11],"-")</f>
        <v>-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338" t="str">
        <f>IF(FN_MC!K787="","*",FN_MC!K787)</f>
        <v>*</v>
      </c>
      <c r="O765" s="338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str">
        <f ca="1">_xlfn.XLOOKUP(G765&amp;$V$2,BS_CONTROLE[CHAVE],BS_CONTROLE[Quantidade_11],"-")</f>
        <v>-</v>
      </c>
      <c r="W765" s="118" t="str">
        <f ca="1">_xlfn.XLOOKUP(G765&amp;$W$2,BS_CONTROLE[CHAVE],BS_CONTROLE[Quantidade_11],"-")</f>
        <v>-</v>
      </c>
      <c r="X765" s="118" t="str">
        <f ca="1">_xlfn.XLOOKUP(G765&amp;$X$2,BS_CONTROLE[CHAVE],BS_CONTROLE[Quantidade_11],"-")</f>
        <v>-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339" t="str">
        <f>IF(FN_MC!K788="","*",FN_MC!K788)</f>
        <v>*</v>
      </c>
      <c r="O766" s="339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str">
        <f ca="1">_xlfn.XLOOKUP(G766&amp;$V$2,BS_CONTROLE[CHAVE],BS_CONTROLE[Quantidade_11],"-")</f>
        <v>-</v>
      </c>
      <c r="W766" s="118" t="str">
        <f ca="1">_xlfn.XLOOKUP(G766&amp;$W$2,BS_CONTROLE[CHAVE],BS_CONTROLE[Quantidade_11],"-")</f>
        <v>-</v>
      </c>
      <c r="X766" s="118" t="str">
        <f ca="1">_xlfn.XLOOKUP(G766&amp;$X$2,BS_CONTROLE[CHAVE],BS_CONTROLE[Quantidade_11],"-")</f>
        <v>-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339" t="str">
        <f>IF(FN_MC!K789="","*",FN_MC!K789)</f>
        <v>*</v>
      </c>
      <c r="O767" s="339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str">
        <f ca="1">_xlfn.XLOOKUP(G767&amp;$V$2,BS_CONTROLE[CHAVE],BS_CONTROLE[Quantidade_11],"-")</f>
        <v>-</v>
      </c>
      <c r="W767" s="118" t="str">
        <f ca="1">_xlfn.XLOOKUP(G767&amp;$W$2,BS_CONTROLE[CHAVE],BS_CONTROLE[Quantidade_11],"-")</f>
        <v>-</v>
      </c>
      <c r="X767" s="118" t="str">
        <f ca="1">_xlfn.XLOOKUP(G767&amp;$X$2,BS_CONTROLE[CHAVE],BS_CONTROLE[Quantidade_11],"-")</f>
        <v>-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338" t="str">
        <f>IF(FN_MC!K790="","*",FN_MC!K790)</f>
        <v>*</v>
      </c>
      <c r="O768" s="338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str">
        <f ca="1">_xlfn.XLOOKUP(G768&amp;$V$2,BS_CONTROLE[CHAVE],BS_CONTROLE[Quantidade_11],"-")</f>
        <v>-</v>
      </c>
      <c r="W768" s="118" t="str">
        <f ca="1">_xlfn.XLOOKUP(G768&amp;$W$2,BS_CONTROLE[CHAVE],BS_CONTROLE[Quantidade_11],"-")</f>
        <v>-</v>
      </c>
      <c r="X768" s="118" t="str">
        <f ca="1">_xlfn.XLOOKUP(G768&amp;$X$2,BS_CONTROLE[CHAVE],BS_CONTROLE[Quantidade_11],"-")</f>
        <v>-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339" t="str">
        <f>IF(FN_MC!K791="","*",FN_MC!K791)</f>
        <v>*</v>
      </c>
      <c r="O769" s="339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str">
        <f ca="1">_xlfn.XLOOKUP(G769&amp;$V$2,BS_CONTROLE[CHAVE],BS_CONTROLE[Quantidade_11],"-")</f>
        <v>-</v>
      </c>
      <c r="W769" s="118" t="str">
        <f ca="1">_xlfn.XLOOKUP(G769&amp;$W$2,BS_CONTROLE[CHAVE],BS_CONTROLE[Quantidade_11],"-")</f>
        <v>-</v>
      </c>
      <c r="X769" s="118" t="str">
        <f ca="1">_xlfn.XLOOKUP(G769&amp;$X$2,BS_CONTROLE[CHAVE],BS_CONTROLE[Quantidade_11],"-")</f>
        <v>-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339" t="str">
        <f>IF(FN_MC!K792="","*",FN_MC!K792)</f>
        <v>*</v>
      </c>
      <c r="O770" s="339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str">
        <f ca="1">_xlfn.XLOOKUP(G770&amp;$V$2,BS_CONTROLE[CHAVE],BS_CONTROLE[Quantidade_11],"-")</f>
        <v>-</v>
      </c>
      <c r="W770" s="118" t="str">
        <f ca="1">_xlfn.XLOOKUP(G770&amp;$W$2,BS_CONTROLE[CHAVE],BS_CONTROLE[Quantidade_11],"-")</f>
        <v>-</v>
      </c>
      <c r="X770" s="118" t="str">
        <f ca="1">_xlfn.XLOOKUP(G770&amp;$X$2,BS_CONTROLE[CHAVE],BS_CONTROLE[Quantidade_11],"-")</f>
        <v>-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338" t="str">
        <f>IF(FN_MC!K793="","*",FN_MC!K793)</f>
        <v>*</v>
      </c>
      <c r="O771" s="338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str">
        <f ca="1">_xlfn.XLOOKUP(G771&amp;$V$2,BS_CONTROLE[CHAVE],BS_CONTROLE[Quantidade_11],"-")</f>
        <v>-</v>
      </c>
      <c r="W771" s="118" t="str">
        <f ca="1">_xlfn.XLOOKUP(G771&amp;$W$2,BS_CONTROLE[CHAVE],BS_CONTROLE[Quantidade_11],"-")</f>
        <v>-</v>
      </c>
      <c r="X771" s="118" t="str">
        <f ca="1">_xlfn.XLOOKUP(G771&amp;$X$2,BS_CONTROLE[CHAVE],BS_CONTROLE[Quantidade_11],"-")</f>
        <v>-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339" t="str">
        <f>IF(FN_MC!K794="","*",FN_MC!K794)</f>
        <v>*</v>
      </c>
      <c r="O772" s="339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str">
        <f ca="1">_xlfn.XLOOKUP(G772&amp;$V$2,BS_CONTROLE[CHAVE],BS_CONTROLE[Quantidade_11],"-")</f>
        <v>-</v>
      </c>
      <c r="W772" s="118" t="str">
        <f ca="1">_xlfn.XLOOKUP(G772&amp;$W$2,BS_CONTROLE[CHAVE],BS_CONTROLE[Quantidade_11],"-")</f>
        <v>-</v>
      </c>
      <c r="X772" s="118" t="str">
        <f ca="1">_xlfn.XLOOKUP(G772&amp;$X$2,BS_CONTROLE[CHAVE],BS_CONTROLE[Quantidade_11],"-")</f>
        <v>-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339" t="str">
        <f>IF(FN_MC!K795="","*",FN_MC!K795)</f>
        <v>*</v>
      </c>
      <c r="O773" s="339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str">
        <f ca="1">_xlfn.XLOOKUP(G773&amp;$V$2,BS_CONTROLE[CHAVE],BS_CONTROLE[Quantidade_11],"-")</f>
        <v>-</v>
      </c>
      <c r="W773" s="118" t="str">
        <f ca="1">_xlfn.XLOOKUP(G773&amp;$W$2,BS_CONTROLE[CHAVE],BS_CONTROLE[Quantidade_11],"-")</f>
        <v>-</v>
      </c>
      <c r="X773" s="118" t="str">
        <f ca="1">_xlfn.XLOOKUP(G773&amp;$X$2,BS_CONTROLE[CHAVE],BS_CONTROLE[Quantidade_11],"-")</f>
        <v>-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338" t="str">
        <f>IF(FN_MC!K796="","*",FN_MC!K796)</f>
        <v>*</v>
      </c>
      <c r="O774" s="338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str">
        <f ca="1">_xlfn.XLOOKUP(G774&amp;$V$2,BS_CONTROLE[CHAVE],BS_CONTROLE[Quantidade_11],"-")</f>
        <v>-</v>
      </c>
      <c r="W774" s="118" t="str">
        <f ca="1">_xlfn.XLOOKUP(G774&amp;$W$2,BS_CONTROLE[CHAVE],BS_CONTROLE[Quantidade_11],"-")</f>
        <v>-</v>
      </c>
      <c r="X774" s="118" t="str">
        <f ca="1">_xlfn.XLOOKUP(G774&amp;$X$2,BS_CONTROLE[CHAVE],BS_CONTROLE[Quantidade_11],"-")</f>
        <v>-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339" t="str">
        <f>IF(FN_MC!K797="","*",FN_MC!K797)</f>
        <v>*</v>
      </c>
      <c r="O775" s="339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str">
        <f ca="1">_xlfn.XLOOKUP(G775&amp;$V$2,BS_CONTROLE[CHAVE],BS_CONTROLE[Quantidade_11],"-")</f>
        <v>-</v>
      </c>
      <c r="W775" s="118" t="str">
        <f ca="1">_xlfn.XLOOKUP(G775&amp;$W$2,BS_CONTROLE[CHAVE],BS_CONTROLE[Quantidade_11],"-")</f>
        <v>-</v>
      </c>
      <c r="X775" s="118" t="str">
        <f ca="1">_xlfn.XLOOKUP(G775&amp;$X$2,BS_CONTROLE[CHAVE],BS_CONTROLE[Quantidade_11],"-")</f>
        <v>-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339" t="str">
        <f>IF(FN_MC!K798="","*",FN_MC!K798)</f>
        <v>*</v>
      </c>
      <c r="O776" s="339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str">
        <f ca="1">_xlfn.XLOOKUP(G776&amp;$V$2,BS_CONTROLE[CHAVE],BS_CONTROLE[Quantidade_11],"-")</f>
        <v>-</v>
      </c>
      <c r="W776" s="118" t="str">
        <f ca="1">_xlfn.XLOOKUP(G776&amp;$W$2,BS_CONTROLE[CHAVE],BS_CONTROLE[Quantidade_11],"-")</f>
        <v>-</v>
      </c>
      <c r="X776" s="118" t="str">
        <f ca="1">_xlfn.XLOOKUP(G776&amp;$X$2,BS_CONTROLE[CHAVE],BS_CONTROLE[Quantidade_11],"-")</f>
        <v>-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338" t="str">
        <f>IF(FN_MC!K799="","*",FN_MC!K799)</f>
        <v>*</v>
      </c>
      <c r="O777" s="338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str">
        <f ca="1">_xlfn.XLOOKUP(G777&amp;$V$2,BS_CONTROLE[CHAVE],BS_CONTROLE[Quantidade_11],"-")</f>
        <v>-</v>
      </c>
      <c r="W777" s="118" t="str">
        <f ca="1">_xlfn.XLOOKUP(G777&amp;$W$2,BS_CONTROLE[CHAVE],BS_CONTROLE[Quantidade_11],"-")</f>
        <v>-</v>
      </c>
      <c r="X777" s="118" t="str">
        <f ca="1">_xlfn.XLOOKUP(G777&amp;$X$2,BS_CONTROLE[CHAVE],BS_CONTROLE[Quantidade_11],"-")</f>
        <v>-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339" t="str">
        <f>IF(FN_MC!K800="","*",FN_MC!K800)</f>
        <v>*</v>
      </c>
      <c r="O778" s="339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str">
        <f ca="1">_xlfn.XLOOKUP(G778&amp;$V$2,BS_CONTROLE[CHAVE],BS_CONTROLE[Quantidade_11],"-")</f>
        <v>-</v>
      </c>
      <c r="W778" s="118" t="str">
        <f ca="1">_xlfn.XLOOKUP(G778&amp;$W$2,BS_CONTROLE[CHAVE],BS_CONTROLE[Quantidade_11],"-")</f>
        <v>-</v>
      </c>
      <c r="X778" s="118" t="str">
        <f ca="1">_xlfn.XLOOKUP(G778&amp;$X$2,BS_CONTROLE[CHAVE],BS_CONTROLE[Quantidade_11],"-")</f>
        <v>-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339" t="str">
        <f>IF(FN_MC!K801="","*",FN_MC!K801)</f>
        <v>*</v>
      </c>
      <c r="O779" s="339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str">
        <f ca="1">_xlfn.XLOOKUP(G779&amp;$V$2,BS_CONTROLE[CHAVE],BS_CONTROLE[Quantidade_11],"-")</f>
        <v>-</v>
      </c>
      <c r="W779" s="118" t="str">
        <f ca="1">_xlfn.XLOOKUP(G779&amp;$W$2,BS_CONTROLE[CHAVE],BS_CONTROLE[Quantidade_11],"-")</f>
        <v>-</v>
      </c>
      <c r="X779" s="118" t="str">
        <f ca="1">_xlfn.XLOOKUP(G779&amp;$X$2,BS_CONTROLE[CHAVE],BS_CONTROLE[Quantidade_11],"-")</f>
        <v>-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338" t="str">
        <f>IF(FN_MC!K802="","*",FN_MC!K802)</f>
        <v>*</v>
      </c>
      <c r="O780" s="338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str">
        <f ca="1">_xlfn.XLOOKUP(G780&amp;$V$2,BS_CONTROLE[CHAVE],BS_CONTROLE[Quantidade_11],"-")</f>
        <v>-</v>
      </c>
      <c r="W780" s="118" t="str">
        <f ca="1">_xlfn.XLOOKUP(G780&amp;$W$2,BS_CONTROLE[CHAVE],BS_CONTROLE[Quantidade_11],"-")</f>
        <v>-</v>
      </c>
      <c r="X780" s="118" t="str">
        <f ca="1">_xlfn.XLOOKUP(G780&amp;$X$2,BS_CONTROLE[CHAVE],BS_CONTROLE[Quantidade_11],"-")</f>
        <v>-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339" t="str">
        <f>IF(FN_MC!K803="","*",FN_MC!K803)</f>
        <v>*</v>
      </c>
      <c r="O781" s="339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str">
        <f ca="1">_xlfn.XLOOKUP(G781&amp;$V$2,BS_CONTROLE[CHAVE],BS_CONTROLE[Quantidade_11],"-")</f>
        <v>-</v>
      </c>
      <c r="W781" s="118" t="str">
        <f ca="1">_xlfn.XLOOKUP(G781&amp;$W$2,BS_CONTROLE[CHAVE],BS_CONTROLE[Quantidade_11],"-")</f>
        <v>-</v>
      </c>
      <c r="X781" s="118" t="str">
        <f ca="1">_xlfn.XLOOKUP(G781&amp;$X$2,BS_CONTROLE[CHAVE],BS_CONTROLE[Quantidade_11],"-")</f>
        <v>-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339" t="str">
        <f>IF(FN_MC!K804="","*",FN_MC!K804)</f>
        <v>*</v>
      </c>
      <c r="O782" s="339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str">
        <f ca="1">_xlfn.XLOOKUP(G782&amp;$V$2,BS_CONTROLE[CHAVE],BS_CONTROLE[Quantidade_11],"-")</f>
        <v>-</v>
      </c>
      <c r="W782" s="118" t="str">
        <f ca="1">_xlfn.XLOOKUP(G782&amp;$W$2,BS_CONTROLE[CHAVE],BS_CONTROLE[Quantidade_11],"-")</f>
        <v>-</v>
      </c>
      <c r="X782" s="118" t="str">
        <f ca="1">_xlfn.XLOOKUP(G782&amp;$X$2,BS_CONTROLE[CHAVE],BS_CONTROLE[Quantidade_11],"-")</f>
        <v>-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338" t="str">
        <f>IF(FN_MC!K805="","*",FN_MC!K805)</f>
        <v>*</v>
      </c>
      <c r="O783" s="338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str">
        <f ca="1">_xlfn.XLOOKUP(G783&amp;$V$2,BS_CONTROLE[CHAVE],BS_CONTROLE[Quantidade_11],"-")</f>
        <v>-</v>
      </c>
      <c r="W783" s="118" t="str">
        <f ca="1">_xlfn.XLOOKUP(G783&amp;$W$2,BS_CONTROLE[CHAVE],BS_CONTROLE[Quantidade_11],"-")</f>
        <v>-</v>
      </c>
      <c r="X783" s="118" t="str">
        <f ca="1">_xlfn.XLOOKUP(G783&amp;$X$2,BS_CONTROLE[CHAVE],BS_CONTROLE[Quantidade_11],"-")</f>
        <v>-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339" t="str">
        <f>IF(FN_MC!K806="","*",FN_MC!K806)</f>
        <v>*</v>
      </c>
      <c r="O784" s="339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str">
        <f ca="1">_xlfn.XLOOKUP(G784&amp;$V$2,BS_CONTROLE[CHAVE],BS_CONTROLE[Quantidade_11],"-")</f>
        <v>-</v>
      </c>
      <c r="W784" s="118" t="str">
        <f ca="1">_xlfn.XLOOKUP(G784&amp;$W$2,BS_CONTROLE[CHAVE],BS_CONTROLE[Quantidade_11],"-")</f>
        <v>-</v>
      </c>
      <c r="X784" s="118" t="str">
        <f ca="1">_xlfn.XLOOKUP(G784&amp;$X$2,BS_CONTROLE[CHAVE],BS_CONTROLE[Quantidade_11],"-")</f>
        <v>-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339" t="str">
        <f>IF(FN_MC!K807="","*",FN_MC!K807)</f>
        <v>*</v>
      </c>
      <c r="O785" s="339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str">
        <f ca="1">_xlfn.XLOOKUP(G785&amp;$V$2,BS_CONTROLE[CHAVE],BS_CONTROLE[Quantidade_11],"-")</f>
        <v>-</v>
      </c>
      <c r="W785" s="118" t="str">
        <f ca="1">_xlfn.XLOOKUP(G785&amp;$W$2,BS_CONTROLE[CHAVE],BS_CONTROLE[Quantidade_11],"-")</f>
        <v>-</v>
      </c>
      <c r="X785" s="118" t="str">
        <f ca="1">_xlfn.XLOOKUP(G785&amp;$X$2,BS_CONTROLE[CHAVE],BS_CONTROLE[Quantidade_11],"-")</f>
        <v>-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338" t="str">
        <f>IF(FN_MC!K808="","*",FN_MC!K808)</f>
        <v>*</v>
      </c>
      <c r="O786" s="338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str">
        <f ca="1">_xlfn.XLOOKUP(G786&amp;$V$2,BS_CONTROLE[CHAVE],BS_CONTROLE[Quantidade_11],"-")</f>
        <v>-</v>
      </c>
      <c r="W786" s="118" t="str">
        <f ca="1">_xlfn.XLOOKUP(G786&amp;$W$2,BS_CONTROLE[CHAVE],BS_CONTROLE[Quantidade_11],"-")</f>
        <v>-</v>
      </c>
      <c r="X786" s="118" t="str">
        <f ca="1">_xlfn.XLOOKUP(G786&amp;$X$2,BS_CONTROLE[CHAVE],BS_CONTROLE[Quantidade_11],"-")</f>
        <v>-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339" t="str">
        <f>IF(FN_MC!K809="","*",FN_MC!K809)</f>
        <v>*</v>
      </c>
      <c r="O787" s="339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str">
        <f ca="1">_xlfn.XLOOKUP(G787&amp;$V$2,BS_CONTROLE[CHAVE],BS_CONTROLE[Quantidade_11],"-")</f>
        <v>-</v>
      </c>
      <c r="W787" s="118" t="str">
        <f ca="1">_xlfn.XLOOKUP(G787&amp;$W$2,BS_CONTROLE[CHAVE],BS_CONTROLE[Quantidade_11],"-")</f>
        <v>-</v>
      </c>
      <c r="X787" s="118" t="str">
        <f ca="1">_xlfn.XLOOKUP(G787&amp;$X$2,BS_CONTROLE[CHAVE],BS_CONTROLE[Quantidade_11],"-")</f>
        <v>-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339" t="str">
        <f>IF(FN_MC!K810="","*",FN_MC!K810)</f>
        <v>*</v>
      </c>
      <c r="O788" s="339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str">
        <f ca="1">_xlfn.XLOOKUP(G788&amp;$V$2,BS_CONTROLE[CHAVE],BS_CONTROLE[Quantidade_11],"-")</f>
        <v>-</v>
      </c>
      <c r="W788" s="118" t="str">
        <f ca="1">_xlfn.XLOOKUP(G788&amp;$W$2,BS_CONTROLE[CHAVE],BS_CONTROLE[Quantidade_11],"-")</f>
        <v>-</v>
      </c>
      <c r="X788" s="118" t="str">
        <f ca="1">_xlfn.XLOOKUP(G788&amp;$X$2,BS_CONTROLE[CHAVE],BS_CONTROLE[Quantidade_11],"-")</f>
        <v>-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338" t="str">
        <f>IF(FN_MC!K811="","*",FN_MC!K811)</f>
        <v>*</v>
      </c>
      <c r="O789" s="338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str">
        <f ca="1">_xlfn.XLOOKUP(G789&amp;$V$2,BS_CONTROLE[CHAVE],BS_CONTROLE[Quantidade_11],"-")</f>
        <v>-</v>
      </c>
      <c r="W789" s="118" t="str">
        <f ca="1">_xlfn.XLOOKUP(G789&amp;$W$2,BS_CONTROLE[CHAVE],BS_CONTROLE[Quantidade_11],"-")</f>
        <v>-</v>
      </c>
      <c r="X789" s="118" t="str">
        <f ca="1">_xlfn.XLOOKUP(G789&amp;$X$2,BS_CONTROLE[CHAVE],BS_CONTROLE[Quantidade_11],"-")</f>
        <v>-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339" t="str">
        <f>IF(FN_MC!K812="","*",FN_MC!K812)</f>
        <v>*</v>
      </c>
      <c r="O790" s="339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str">
        <f ca="1">_xlfn.XLOOKUP(G790&amp;$V$2,BS_CONTROLE[CHAVE],BS_CONTROLE[Quantidade_11],"-")</f>
        <v>-</v>
      </c>
      <c r="W790" s="118" t="str">
        <f ca="1">_xlfn.XLOOKUP(G790&amp;$W$2,BS_CONTROLE[CHAVE],BS_CONTROLE[Quantidade_11],"-")</f>
        <v>-</v>
      </c>
      <c r="X790" s="118" t="str">
        <f ca="1">_xlfn.XLOOKUP(G790&amp;$X$2,BS_CONTROLE[CHAVE],BS_CONTROLE[Quantidade_11],"-")</f>
        <v>-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339" t="str">
        <f>IF(FN_MC!K813="","*",FN_MC!K813)</f>
        <v>*</v>
      </c>
      <c r="O791" s="339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str">
        <f ca="1">_xlfn.XLOOKUP(G791&amp;$V$2,BS_CONTROLE[CHAVE],BS_CONTROLE[Quantidade_11],"-")</f>
        <v>-</v>
      </c>
      <c r="W791" s="118" t="str">
        <f ca="1">_xlfn.XLOOKUP(G791&amp;$W$2,BS_CONTROLE[CHAVE],BS_CONTROLE[Quantidade_11],"-")</f>
        <v>-</v>
      </c>
      <c r="X791" s="118" t="str">
        <f ca="1">_xlfn.XLOOKUP(G791&amp;$X$2,BS_CONTROLE[CHAVE],BS_CONTROLE[Quantidade_11],"-")</f>
        <v>-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338" t="str">
        <f>IF(FN_MC!K814="","*",FN_MC!K814)</f>
        <v>*</v>
      </c>
      <c r="O792" s="338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str">
        <f ca="1">_xlfn.XLOOKUP(G792&amp;$V$2,BS_CONTROLE[CHAVE],BS_CONTROLE[Quantidade_11],"-")</f>
        <v>-</v>
      </c>
      <c r="W792" s="118" t="str">
        <f ca="1">_xlfn.XLOOKUP(G792&amp;$W$2,BS_CONTROLE[CHAVE],BS_CONTROLE[Quantidade_11],"-")</f>
        <v>-</v>
      </c>
      <c r="X792" s="118" t="str">
        <f ca="1">_xlfn.XLOOKUP(G792&amp;$X$2,BS_CONTROLE[CHAVE],BS_CONTROLE[Quantidade_11],"-")</f>
        <v>-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339" t="str">
        <f>IF(FN_MC!K815="","*",FN_MC!K815)</f>
        <v>*</v>
      </c>
      <c r="O793" s="339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str">
        <f ca="1">_xlfn.XLOOKUP(G793&amp;$V$2,BS_CONTROLE[CHAVE],BS_CONTROLE[Quantidade_11],"-")</f>
        <v>-</v>
      </c>
      <c r="W793" s="118" t="str">
        <f ca="1">_xlfn.XLOOKUP(G793&amp;$W$2,BS_CONTROLE[CHAVE],BS_CONTROLE[Quantidade_11],"-")</f>
        <v>-</v>
      </c>
      <c r="X793" s="118" t="str">
        <f ca="1">_xlfn.XLOOKUP(G793&amp;$X$2,BS_CONTROLE[CHAVE],BS_CONTROLE[Quantidade_11],"-")</f>
        <v>-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339" t="str">
        <f>IF(FN_MC!K816="","*",FN_MC!K816)</f>
        <v>*</v>
      </c>
      <c r="O794" s="339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str">
        <f ca="1">_xlfn.XLOOKUP(G794&amp;$V$2,BS_CONTROLE[CHAVE],BS_CONTROLE[Quantidade_11],"-")</f>
        <v>-</v>
      </c>
      <c r="W794" s="118" t="str">
        <f ca="1">_xlfn.XLOOKUP(G794&amp;$W$2,BS_CONTROLE[CHAVE],BS_CONTROLE[Quantidade_11],"-")</f>
        <v>-</v>
      </c>
      <c r="X794" s="118" t="str">
        <f ca="1">_xlfn.XLOOKUP(G794&amp;$X$2,BS_CONTROLE[CHAVE],BS_CONTROLE[Quantidade_11],"-")</f>
        <v>-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338" t="str">
        <f>IF(FN_MC!K817="","*",FN_MC!K817)</f>
        <v>*</v>
      </c>
      <c r="O795" s="338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str">
        <f ca="1">_xlfn.XLOOKUP(G795&amp;$V$2,BS_CONTROLE[CHAVE],BS_CONTROLE[Quantidade_11],"-")</f>
        <v>-</v>
      </c>
      <c r="W795" s="118" t="str">
        <f ca="1">_xlfn.XLOOKUP(G795&amp;$W$2,BS_CONTROLE[CHAVE],BS_CONTROLE[Quantidade_11],"-")</f>
        <v>-</v>
      </c>
      <c r="X795" s="118" t="str">
        <f ca="1">_xlfn.XLOOKUP(G795&amp;$X$2,BS_CONTROLE[CHAVE],BS_CONTROLE[Quantidade_11],"-")</f>
        <v>-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339" t="str">
        <f>IF(FN_MC!K818="","*",FN_MC!K818)</f>
        <v>*</v>
      </c>
      <c r="O796" s="339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str">
        <f ca="1">_xlfn.XLOOKUP(G796&amp;$V$2,BS_CONTROLE[CHAVE],BS_CONTROLE[Quantidade_11],"-")</f>
        <v>-</v>
      </c>
      <c r="W796" s="118" t="str">
        <f ca="1">_xlfn.XLOOKUP(G796&amp;$W$2,BS_CONTROLE[CHAVE],BS_CONTROLE[Quantidade_11],"-")</f>
        <v>-</v>
      </c>
      <c r="X796" s="118" t="str">
        <f ca="1">_xlfn.XLOOKUP(G796&amp;$X$2,BS_CONTROLE[CHAVE],BS_CONTROLE[Quantidade_11],"-")</f>
        <v>-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339" t="str">
        <f>IF(FN_MC!K819="","*",FN_MC!K819)</f>
        <v>*</v>
      </c>
      <c r="O797" s="339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str">
        <f ca="1">_xlfn.XLOOKUP(G797&amp;$V$2,BS_CONTROLE[CHAVE],BS_CONTROLE[Quantidade_11],"-")</f>
        <v>-</v>
      </c>
      <c r="W797" s="118" t="str">
        <f ca="1">_xlfn.XLOOKUP(G797&amp;$W$2,BS_CONTROLE[CHAVE],BS_CONTROLE[Quantidade_11],"-")</f>
        <v>-</v>
      </c>
      <c r="X797" s="118" t="str">
        <f ca="1">_xlfn.XLOOKUP(G797&amp;$X$2,BS_CONTROLE[CHAVE],BS_CONTROLE[Quantidade_11],"-")</f>
        <v>-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338" t="str">
        <f>IF(FN_MC!K820="","*",FN_MC!K820)</f>
        <v>*</v>
      </c>
      <c r="O798" s="338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str">
        <f ca="1">_xlfn.XLOOKUP(G798&amp;$V$2,BS_CONTROLE[CHAVE],BS_CONTROLE[Quantidade_11],"-")</f>
        <v>-</v>
      </c>
      <c r="W798" s="118" t="str">
        <f ca="1">_xlfn.XLOOKUP(G798&amp;$W$2,BS_CONTROLE[CHAVE],BS_CONTROLE[Quantidade_11],"-")</f>
        <v>-</v>
      </c>
      <c r="X798" s="118" t="str">
        <f ca="1">_xlfn.XLOOKUP(G798&amp;$X$2,BS_CONTROLE[CHAVE],BS_CONTROLE[Quantidade_11],"-")</f>
        <v>-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339" t="str">
        <f>IF(FN_MC!K821="","*",FN_MC!K821)</f>
        <v>*</v>
      </c>
      <c r="O799" s="339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str">
        <f ca="1">_xlfn.XLOOKUP(G799&amp;$V$2,BS_CONTROLE[CHAVE],BS_CONTROLE[Quantidade_11],"-")</f>
        <v>-</v>
      </c>
      <c r="W799" s="118" t="str">
        <f ca="1">_xlfn.XLOOKUP(G799&amp;$W$2,BS_CONTROLE[CHAVE],BS_CONTROLE[Quantidade_11],"-")</f>
        <v>-</v>
      </c>
      <c r="X799" s="118" t="str">
        <f ca="1">_xlfn.XLOOKUP(G799&amp;$X$2,BS_CONTROLE[CHAVE],BS_CONTROLE[Quantidade_11],"-")</f>
        <v>-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339" t="str">
        <f>IF(FN_MC!K822="","*",FN_MC!K822)</f>
        <v>*</v>
      </c>
      <c r="O800" s="339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str">
        <f ca="1">_xlfn.XLOOKUP(G800&amp;$V$2,BS_CONTROLE[CHAVE],BS_CONTROLE[Quantidade_11],"-")</f>
        <v>-</v>
      </c>
      <c r="W800" s="118" t="str">
        <f ca="1">_xlfn.XLOOKUP(G800&amp;$W$2,BS_CONTROLE[CHAVE],BS_CONTROLE[Quantidade_11],"-")</f>
        <v>-</v>
      </c>
      <c r="X800" s="118" t="str">
        <f ca="1">_xlfn.XLOOKUP(G800&amp;$X$2,BS_CONTROLE[CHAVE],BS_CONTROLE[Quantidade_11],"-")</f>
        <v>-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338" t="str">
        <f>IF(FN_MC!K823="","*",FN_MC!K823)</f>
        <v>*</v>
      </c>
      <c r="O801" s="338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str">
        <f ca="1">_xlfn.XLOOKUP(G801&amp;$V$2,BS_CONTROLE[CHAVE],BS_CONTROLE[Quantidade_11],"-")</f>
        <v>-</v>
      </c>
      <c r="W801" s="118" t="str">
        <f ca="1">_xlfn.XLOOKUP(G801&amp;$W$2,BS_CONTROLE[CHAVE],BS_CONTROLE[Quantidade_11],"-")</f>
        <v>-</v>
      </c>
      <c r="X801" s="118" t="str">
        <f ca="1">_xlfn.XLOOKUP(G801&amp;$X$2,BS_CONTROLE[CHAVE],BS_CONTROLE[Quantidade_11],"-")</f>
        <v>-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339" t="str">
        <f>IF(FN_MC!K824="","*",FN_MC!K824)</f>
        <v>*</v>
      </c>
      <c r="O802" s="339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str">
        <f ca="1">_xlfn.XLOOKUP(G802&amp;$V$2,BS_CONTROLE[CHAVE],BS_CONTROLE[Quantidade_11],"-")</f>
        <v>-</v>
      </c>
      <c r="W802" s="118" t="str">
        <f ca="1">_xlfn.XLOOKUP(G802&amp;$W$2,BS_CONTROLE[CHAVE],BS_CONTROLE[Quantidade_11],"-")</f>
        <v>-</v>
      </c>
      <c r="X802" s="118" t="str">
        <f ca="1">_xlfn.XLOOKUP(G802&amp;$X$2,BS_CONTROLE[CHAVE],BS_CONTROLE[Quantidade_11],"-")</f>
        <v>-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339" t="str">
        <f>IF(FN_MC!K825="","*",FN_MC!K825)</f>
        <v>*</v>
      </c>
      <c r="O803" s="339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str">
        <f ca="1">_xlfn.XLOOKUP(G803&amp;$V$2,BS_CONTROLE[CHAVE],BS_CONTROLE[Quantidade_11],"-")</f>
        <v>-</v>
      </c>
      <c r="W803" s="118" t="str">
        <f ca="1">_xlfn.XLOOKUP(G803&amp;$W$2,BS_CONTROLE[CHAVE],BS_CONTROLE[Quantidade_11],"-")</f>
        <v>-</v>
      </c>
      <c r="X803" s="118" t="str">
        <f ca="1">_xlfn.XLOOKUP(G803&amp;$X$2,BS_CONTROLE[CHAVE],BS_CONTROLE[Quantidade_11],"-")</f>
        <v>-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338" t="str">
        <f>IF(FN_MC!K826="","*",FN_MC!K826)</f>
        <v>*</v>
      </c>
      <c r="O804" s="338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str">
        <f ca="1">_xlfn.XLOOKUP(G804&amp;$V$2,BS_CONTROLE[CHAVE],BS_CONTROLE[Quantidade_11],"-")</f>
        <v>-</v>
      </c>
      <c r="W804" s="118" t="str">
        <f ca="1">_xlfn.XLOOKUP(G804&amp;$W$2,BS_CONTROLE[CHAVE],BS_CONTROLE[Quantidade_11],"-")</f>
        <v>-</v>
      </c>
      <c r="X804" s="118" t="str">
        <f ca="1">_xlfn.XLOOKUP(G804&amp;$X$2,BS_CONTROLE[CHAVE],BS_CONTROLE[Quantidade_11],"-")</f>
        <v>-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339" t="str">
        <f>IF(FN_MC!K827="","*",FN_MC!K827)</f>
        <v>*</v>
      </c>
      <c r="O805" s="339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str">
        <f ca="1">_xlfn.XLOOKUP(G805&amp;$V$2,BS_CONTROLE[CHAVE],BS_CONTROLE[Quantidade_11],"-")</f>
        <v>-</v>
      </c>
      <c r="W805" s="118" t="str">
        <f ca="1">_xlfn.XLOOKUP(G805&amp;$W$2,BS_CONTROLE[CHAVE],BS_CONTROLE[Quantidade_11],"-")</f>
        <v>-</v>
      </c>
      <c r="X805" s="118" t="str">
        <f ca="1">_xlfn.XLOOKUP(G805&amp;$X$2,BS_CONTROLE[CHAVE],BS_CONTROLE[Quantidade_11],"-")</f>
        <v>-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339" t="str">
        <f>IF(FN_MC!K828="","*",FN_MC!K828)</f>
        <v>*</v>
      </c>
      <c r="O806" s="339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str">
        <f ca="1">_xlfn.XLOOKUP(G806&amp;$V$2,BS_CONTROLE[CHAVE],BS_CONTROLE[Quantidade_11],"-")</f>
        <v>-</v>
      </c>
      <c r="W806" s="118" t="str">
        <f ca="1">_xlfn.XLOOKUP(G806&amp;$W$2,BS_CONTROLE[CHAVE],BS_CONTROLE[Quantidade_11],"-")</f>
        <v>-</v>
      </c>
      <c r="X806" s="118" t="str">
        <f ca="1">_xlfn.XLOOKUP(G806&amp;$X$2,BS_CONTROLE[CHAVE],BS_CONTROLE[Quantidade_11],"-")</f>
        <v>-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338" t="str">
        <f>IF(FN_MC!K829="","*",FN_MC!K829)</f>
        <v>*</v>
      </c>
      <c r="O807" s="338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str">
        <f ca="1">_xlfn.XLOOKUP(G807&amp;$V$2,BS_CONTROLE[CHAVE],BS_CONTROLE[Quantidade_11],"-")</f>
        <v>-</v>
      </c>
      <c r="W807" s="118" t="str">
        <f ca="1">_xlfn.XLOOKUP(G807&amp;$W$2,BS_CONTROLE[CHAVE],BS_CONTROLE[Quantidade_11],"-")</f>
        <v>-</v>
      </c>
      <c r="X807" s="118" t="str">
        <f ca="1">_xlfn.XLOOKUP(G807&amp;$X$2,BS_CONTROLE[CHAVE],BS_CONTROLE[Quantidade_11],"-")</f>
        <v>-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339" t="str">
        <f>IF(FN_MC!K830="","*",FN_MC!K830)</f>
        <v>*</v>
      </c>
      <c r="O808" s="339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str">
        <f ca="1">_xlfn.XLOOKUP(G808&amp;$V$2,BS_CONTROLE[CHAVE],BS_CONTROLE[Quantidade_11],"-")</f>
        <v>-</v>
      </c>
      <c r="W808" s="118" t="str">
        <f ca="1">_xlfn.XLOOKUP(G808&amp;$W$2,BS_CONTROLE[CHAVE],BS_CONTROLE[Quantidade_11],"-")</f>
        <v>-</v>
      </c>
      <c r="X808" s="118" t="str">
        <f ca="1">_xlfn.XLOOKUP(G808&amp;$X$2,BS_CONTROLE[CHAVE],BS_CONTROLE[Quantidade_11],"-")</f>
        <v>-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339" t="str">
        <f>IF(FN_MC!K831="","*",FN_MC!K831)</f>
        <v>*</v>
      </c>
      <c r="O809" s="339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str">
        <f ca="1">_xlfn.XLOOKUP(G809&amp;$V$2,BS_CONTROLE[CHAVE],BS_CONTROLE[Quantidade_11],"-")</f>
        <v>-</v>
      </c>
      <c r="W809" s="118" t="str">
        <f ca="1">_xlfn.XLOOKUP(G809&amp;$W$2,BS_CONTROLE[CHAVE],BS_CONTROLE[Quantidade_11],"-")</f>
        <v>-</v>
      </c>
      <c r="X809" s="118" t="str">
        <f ca="1">_xlfn.XLOOKUP(G809&amp;$X$2,BS_CONTROLE[CHAVE],BS_CONTROLE[Quantidade_11],"-")</f>
        <v>-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338" t="str">
        <f>IF(FN_MC!K832="","*",FN_MC!K832)</f>
        <v>*</v>
      </c>
      <c r="O810" s="338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str">
        <f ca="1">_xlfn.XLOOKUP(G810&amp;$V$2,BS_CONTROLE[CHAVE],BS_CONTROLE[Quantidade_11],"-")</f>
        <v>-</v>
      </c>
      <c r="W810" s="118" t="str">
        <f ca="1">_xlfn.XLOOKUP(G810&amp;$W$2,BS_CONTROLE[CHAVE],BS_CONTROLE[Quantidade_11],"-")</f>
        <v>-</v>
      </c>
      <c r="X810" s="118" t="str">
        <f ca="1">_xlfn.XLOOKUP(G810&amp;$X$2,BS_CONTROLE[CHAVE],BS_CONTROLE[Quantidade_11],"-")</f>
        <v>-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339" t="str">
        <f>IF(FN_MC!K833="","*",FN_MC!K833)</f>
        <v>*</v>
      </c>
      <c r="O811" s="339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str">
        <f ca="1">_xlfn.XLOOKUP(G811&amp;$V$2,BS_CONTROLE[CHAVE],BS_CONTROLE[Quantidade_11],"-")</f>
        <v>-</v>
      </c>
      <c r="W811" s="118" t="str">
        <f ca="1">_xlfn.XLOOKUP(G811&amp;$W$2,BS_CONTROLE[CHAVE],BS_CONTROLE[Quantidade_11],"-")</f>
        <v>-</v>
      </c>
      <c r="X811" s="118" t="str">
        <f ca="1">_xlfn.XLOOKUP(G811&amp;$X$2,BS_CONTROLE[CHAVE],BS_CONTROLE[Quantidade_11],"-")</f>
        <v>-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339" t="str">
        <f>IF(FN_MC!K834="","*",FN_MC!K834)</f>
        <v>*</v>
      </c>
      <c r="O812" s="339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str">
        <f ca="1">_xlfn.XLOOKUP(G812&amp;$V$2,BS_CONTROLE[CHAVE],BS_CONTROLE[Quantidade_11],"-")</f>
        <v>-</v>
      </c>
      <c r="W812" s="118" t="str">
        <f ca="1">_xlfn.XLOOKUP(G812&amp;$W$2,BS_CONTROLE[CHAVE],BS_CONTROLE[Quantidade_11],"-")</f>
        <v>-</v>
      </c>
      <c r="X812" s="118" t="str">
        <f ca="1">_xlfn.XLOOKUP(G812&amp;$X$2,BS_CONTROLE[CHAVE],BS_CONTROLE[Quantidade_11],"-")</f>
        <v>-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338" t="str">
        <f>IF(FN_MC!K835="","*",FN_MC!K835)</f>
        <v>*</v>
      </c>
      <c r="O813" s="338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str">
        <f ca="1">_xlfn.XLOOKUP(G813&amp;$V$2,BS_CONTROLE[CHAVE],BS_CONTROLE[Quantidade_11],"-")</f>
        <v>-</v>
      </c>
      <c r="W813" s="118" t="str">
        <f ca="1">_xlfn.XLOOKUP(G813&amp;$W$2,BS_CONTROLE[CHAVE],BS_CONTROLE[Quantidade_11],"-")</f>
        <v>-</v>
      </c>
      <c r="X813" s="118" t="str">
        <f ca="1">_xlfn.XLOOKUP(G813&amp;$X$2,BS_CONTROLE[CHAVE],BS_CONTROLE[Quantidade_11],"-")</f>
        <v>-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339" t="str">
        <f>IF(FN_MC!K836="","*",FN_MC!K836)</f>
        <v>*</v>
      </c>
      <c r="O814" s="339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str">
        <f ca="1">_xlfn.XLOOKUP(G814&amp;$V$2,BS_CONTROLE[CHAVE],BS_CONTROLE[Quantidade_11],"-")</f>
        <v>-</v>
      </c>
      <c r="W814" s="118" t="str">
        <f ca="1">_xlfn.XLOOKUP(G814&amp;$W$2,BS_CONTROLE[CHAVE],BS_CONTROLE[Quantidade_11],"-")</f>
        <v>-</v>
      </c>
      <c r="X814" s="118" t="str">
        <f ca="1">_xlfn.XLOOKUP(G814&amp;$X$2,BS_CONTROLE[CHAVE],BS_CONTROLE[Quantidade_11],"-")</f>
        <v>-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339" t="str">
        <f>IF(FN_MC!K837="","*",FN_MC!K837)</f>
        <v>*</v>
      </c>
      <c r="O815" s="339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str">
        <f ca="1">_xlfn.XLOOKUP(G815&amp;$V$2,BS_CONTROLE[CHAVE],BS_CONTROLE[Quantidade_11],"-")</f>
        <v>-</v>
      </c>
      <c r="W815" s="118" t="str">
        <f ca="1">_xlfn.XLOOKUP(G815&amp;$W$2,BS_CONTROLE[CHAVE],BS_CONTROLE[Quantidade_11],"-")</f>
        <v>-</v>
      </c>
      <c r="X815" s="118" t="str">
        <f ca="1">_xlfn.XLOOKUP(G815&amp;$X$2,BS_CONTROLE[CHAVE],BS_CONTROLE[Quantidade_11],"-")</f>
        <v>-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338" t="str">
        <f>IF(FN_MC!K838="","*",FN_MC!K838)</f>
        <v>*</v>
      </c>
      <c r="O816" s="338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str">
        <f ca="1">_xlfn.XLOOKUP(G816&amp;$V$2,BS_CONTROLE[CHAVE],BS_CONTROLE[Quantidade_11],"-")</f>
        <v>-</v>
      </c>
      <c r="W816" s="118" t="str">
        <f ca="1">_xlfn.XLOOKUP(G816&amp;$W$2,BS_CONTROLE[CHAVE],BS_CONTROLE[Quantidade_11],"-")</f>
        <v>-</v>
      </c>
      <c r="X816" s="118" t="str">
        <f ca="1">_xlfn.XLOOKUP(G816&amp;$X$2,BS_CONTROLE[CHAVE],BS_CONTROLE[Quantidade_11],"-")</f>
        <v>-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339" t="str">
        <f>IF(FN_MC!K839="","*",FN_MC!K839)</f>
        <v>*</v>
      </c>
      <c r="O817" s="339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str">
        <f ca="1">_xlfn.XLOOKUP(G817&amp;$V$2,BS_CONTROLE[CHAVE],BS_CONTROLE[Quantidade_11],"-")</f>
        <v>-</v>
      </c>
      <c r="W817" s="118" t="str">
        <f ca="1">_xlfn.XLOOKUP(G817&amp;$W$2,BS_CONTROLE[CHAVE],BS_CONTROLE[Quantidade_11],"-")</f>
        <v>-</v>
      </c>
      <c r="X817" s="118" t="str">
        <f ca="1">_xlfn.XLOOKUP(G817&amp;$X$2,BS_CONTROLE[CHAVE],BS_CONTROLE[Quantidade_11],"-")</f>
        <v>-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339" t="str">
        <f>IF(FN_MC!K840="","*",FN_MC!K840)</f>
        <v>*</v>
      </c>
      <c r="O818" s="339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str">
        <f ca="1">_xlfn.XLOOKUP(G818&amp;$V$2,BS_CONTROLE[CHAVE],BS_CONTROLE[Quantidade_11],"-")</f>
        <v>-</v>
      </c>
      <c r="W818" s="118" t="str">
        <f ca="1">_xlfn.XLOOKUP(G818&amp;$W$2,BS_CONTROLE[CHAVE],BS_CONTROLE[Quantidade_11],"-")</f>
        <v>-</v>
      </c>
      <c r="X818" s="118" t="str">
        <f ca="1">_xlfn.XLOOKUP(G818&amp;$X$2,BS_CONTROLE[CHAVE],BS_CONTROLE[Quantidade_11],"-")</f>
        <v>-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338" t="str">
        <f>IF(FN_MC!K841="","*",FN_MC!K841)</f>
        <v>*</v>
      </c>
      <c r="O819" s="338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str">
        <f ca="1">_xlfn.XLOOKUP(G819&amp;$V$2,BS_CONTROLE[CHAVE],BS_CONTROLE[Quantidade_11],"-")</f>
        <v>-</v>
      </c>
      <c r="W819" s="118" t="str">
        <f ca="1">_xlfn.XLOOKUP(G819&amp;$W$2,BS_CONTROLE[CHAVE],BS_CONTROLE[Quantidade_11],"-")</f>
        <v>-</v>
      </c>
      <c r="X819" s="118" t="str">
        <f ca="1">_xlfn.XLOOKUP(G819&amp;$X$2,BS_CONTROLE[CHAVE],BS_CONTROLE[Quantidade_11],"-")</f>
        <v>-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339" t="str">
        <f>IF(FN_MC!K842="","*",FN_MC!K842)</f>
        <v>*</v>
      </c>
      <c r="O820" s="339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str">
        <f ca="1">_xlfn.XLOOKUP(G820&amp;$V$2,BS_CONTROLE[CHAVE],BS_CONTROLE[Quantidade_11],"-")</f>
        <v>-</v>
      </c>
      <c r="W820" s="118" t="str">
        <f ca="1">_xlfn.XLOOKUP(G820&amp;$W$2,BS_CONTROLE[CHAVE],BS_CONTROLE[Quantidade_11],"-")</f>
        <v>-</v>
      </c>
      <c r="X820" s="118" t="str">
        <f ca="1">_xlfn.XLOOKUP(G820&amp;$X$2,BS_CONTROLE[CHAVE],BS_CONTROLE[Quantidade_11],"-")</f>
        <v>-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339" t="str">
        <f>IF(FN_MC!K843="","*",FN_MC!K843)</f>
        <v>*</v>
      </c>
      <c r="O821" s="339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str">
        <f ca="1">_xlfn.XLOOKUP(G821&amp;$V$2,BS_CONTROLE[CHAVE],BS_CONTROLE[Quantidade_11],"-")</f>
        <v>-</v>
      </c>
      <c r="W821" s="118" t="str">
        <f ca="1">_xlfn.XLOOKUP(G821&amp;$W$2,BS_CONTROLE[CHAVE],BS_CONTROLE[Quantidade_11],"-")</f>
        <v>-</v>
      </c>
      <c r="X821" s="118" t="str">
        <f ca="1">_xlfn.XLOOKUP(G821&amp;$X$2,BS_CONTROLE[CHAVE],BS_CONTROLE[Quantidade_11],"-")</f>
        <v>-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338" t="str">
        <f>IF(FN_MC!K844="","*",FN_MC!K844)</f>
        <v>*</v>
      </c>
      <c r="O822" s="338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str">
        <f ca="1">_xlfn.XLOOKUP(G822&amp;$V$2,BS_CONTROLE[CHAVE],BS_CONTROLE[Quantidade_11],"-")</f>
        <v>-</v>
      </c>
      <c r="W822" s="118" t="str">
        <f ca="1">_xlfn.XLOOKUP(G822&amp;$W$2,BS_CONTROLE[CHAVE],BS_CONTROLE[Quantidade_11],"-")</f>
        <v>-</v>
      </c>
      <c r="X822" s="118" t="str">
        <f ca="1">_xlfn.XLOOKUP(G822&amp;$X$2,BS_CONTROLE[CHAVE],BS_CONTROLE[Quantidade_11],"-")</f>
        <v>-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339" t="str">
        <f>IF(FN_MC!K845="","*",FN_MC!K845)</f>
        <v>*</v>
      </c>
      <c r="O823" s="339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str">
        <f ca="1">_xlfn.XLOOKUP(G823&amp;$V$2,BS_CONTROLE[CHAVE],BS_CONTROLE[Quantidade_11],"-")</f>
        <v>-</v>
      </c>
      <c r="W823" s="118" t="str">
        <f ca="1">_xlfn.XLOOKUP(G823&amp;$W$2,BS_CONTROLE[CHAVE],BS_CONTROLE[Quantidade_11],"-")</f>
        <v>-</v>
      </c>
      <c r="X823" s="118" t="str">
        <f ca="1">_xlfn.XLOOKUP(G823&amp;$X$2,BS_CONTROLE[CHAVE],BS_CONTROLE[Quantidade_11],"-")</f>
        <v>-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339" t="str">
        <f>IF(FN_MC!K846="","*",FN_MC!K846)</f>
        <v>*</v>
      </c>
      <c r="O824" s="339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str">
        <f ca="1">_xlfn.XLOOKUP(G824&amp;$V$2,BS_CONTROLE[CHAVE],BS_CONTROLE[Quantidade_11],"-")</f>
        <v>-</v>
      </c>
      <c r="W824" s="118" t="str">
        <f ca="1">_xlfn.XLOOKUP(G824&amp;$W$2,BS_CONTROLE[CHAVE],BS_CONTROLE[Quantidade_11],"-")</f>
        <v>-</v>
      </c>
      <c r="X824" s="118" t="str">
        <f ca="1">_xlfn.XLOOKUP(G824&amp;$X$2,BS_CONTROLE[CHAVE],BS_CONTROLE[Quantidade_11],"-")</f>
        <v>-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338" t="str">
        <f>IF(FN_MC!K847="","*",FN_MC!K847)</f>
        <v>*</v>
      </c>
      <c r="O825" s="338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str">
        <f ca="1">_xlfn.XLOOKUP(G825&amp;$V$2,BS_CONTROLE[CHAVE],BS_CONTROLE[Quantidade_11],"-")</f>
        <v>-</v>
      </c>
      <c r="W825" s="118" t="str">
        <f ca="1">_xlfn.XLOOKUP(G825&amp;$W$2,BS_CONTROLE[CHAVE],BS_CONTROLE[Quantidade_11],"-")</f>
        <v>-</v>
      </c>
      <c r="X825" s="118" t="str">
        <f ca="1">_xlfn.XLOOKUP(G825&amp;$X$2,BS_CONTROLE[CHAVE],BS_CONTROLE[Quantidade_11],"-")</f>
        <v>-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339" t="str">
        <f>IF(FN_MC!K848="","*",FN_MC!K848)</f>
        <v>*</v>
      </c>
      <c r="O826" s="339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str">
        <f ca="1">_xlfn.XLOOKUP(G826&amp;$V$2,BS_CONTROLE[CHAVE],BS_CONTROLE[Quantidade_11],"-")</f>
        <v>-</v>
      </c>
      <c r="W826" s="118" t="str">
        <f ca="1">_xlfn.XLOOKUP(G826&amp;$W$2,BS_CONTROLE[CHAVE],BS_CONTROLE[Quantidade_11],"-")</f>
        <v>-</v>
      </c>
      <c r="X826" s="118" t="str">
        <f ca="1">_xlfn.XLOOKUP(G826&amp;$X$2,BS_CONTROLE[CHAVE],BS_CONTROLE[Quantidade_11],"-")</f>
        <v>-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339" t="str">
        <f>IF(FN_MC!K849="","*",FN_MC!K849)</f>
        <v>*</v>
      </c>
      <c r="O827" s="339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str">
        <f ca="1">_xlfn.XLOOKUP(G827&amp;$V$2,BS_CONTROLE[CHAVE],BS_CONTROLE[Quantidade_11],"-")</f>
        <v>-</v>
      </c>
      <c r="W827" s="118" t="str">
        <f ca="1">_xlfn.XLOOKUP(G827&amp;$W$2,BS_CONTROLE[CHAVE],BS_CONTROLE[Quantidade_11],"-")</f>
        <v>-</v>
      </c>
      <c r="X827" s="118" t="str">
        <f ca="1">_xlfn.XLOOKUP(G827&amp;$X$2,BS_CONTROLE[CHAVE],BS_CONTROLE[Quantidade_11],"-")</f>
        <v>-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338" t="str">
        <f>IF(FN_MC!K850="","*",FN_MC!K850)</f>
        <v>*</v>
      </c>
      <c r="O828" s="338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str">
        <f ca="1">_xlfn.XLOOKUP(G828&amp;$V$2,BS_CONTROLE[CHAVE],BS_CONTROLE[Quantidade_11],"-")</f>
        <v>-</v>
      </c>
      <c r="W828" s="118" t="str">
        <f ca="1">_xlfn.XLOOKUP(G828&amp;$W$2,BS_CONTROLE[CHAVE],BS_CONTROLE[Quantidade_11],"-")</f>
        <v>-</v>
      </c>
      <c r="X828" s="118" t="str">
        <f ca="1">_xlfn.XLOOKUP(G828&amp;$X$2,BS_CONTROLE[CHAVE],BS_CONTROLE[Quantidade_11],"-")</f>
        <v>-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339" t="str">
        <f>IF(FN_MC!K851="","*",FN_MC!K851)</f>
        <v>*</v>
      </c>
      <c r="O829" s="339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str">
        <f ca="1">_xlfn.XLOOKUP(G829&amp;$V$2,BS_CONTROLE[CHAVE],BS_CONTROLE[Quantidade_11],"-")</f>
        <v>-</v>
      </c>
      <c r="W829" s="118" t="str">
        <f ca="1">_xlfn.XLOOKUP(G829&amp;$W$2,BS_CONTROLE[CHAVE],BS_CONTROLE[Quantidade_11],"-")</f>
        <v>-</v>
      </c>
      <c r="X829" s="118" t="str">
        <f ca="1">_xlfn.XLOOKUP(G829&amp;$X$2,BS_CONTROLE[CHAVE],BS_CONTROLE[Quantidade_11],"-")</f>
        <v>-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339" t="str">
        <f>IF(FN_MC!K852="","*",FN_MC!K852)</f>
        <v>*</v>
      </c>
      <c r="O830" s="339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str">
        <f ca="1">_xlfn.XLOOKUP(G830&amp;$V$2,BS_CONTROLE[CHAVE],BS_CONTROLE[Quantidade_11],"-")</f>
        <v>-</v>
      </c>
      <c r="W830" s="118" t="str">
        <f ca="1">_xlfn.XLOOKUP(G830&amp;$W$2,BS_CONTROLE[CHAVE],BS_CONTROLE[Quantidade_11],"-")</f>
        <v>-</v>
      </c>
      <c r="X830" s="118" t="str">
        <f ca="1">_xlfn.XLOOKUP(G830&amp;$X$2,BS_CONTROLE[CHAVE],BS_CONTROLE[Quantidade_11],"-")</f>
        <v>-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338" t="str">
        <f>IF(FN_MC!K853="","*",FN_MC!K853)</f>
        <v>*</v>
      </c>
      <c r="O831" s="338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str">
        <f ca="1">_xlfn.XLOOKUP(G831&amp;$V$2,BS_CONTROLE[CHAVE],BS_CONTROLE[Quantidade_11],"-")</f>
        <v>-</v>
      </c>
      <c r="W831" s="118" t="str">
        <f ca="1">_xlfn.XLOOKUP(G831&amp;$W$2,BS_CONTROLE[CHAVE],BS_CONTROLE[Quantidade_11],"-")</f>
        <v>-</v>
      </c>
      <c r="X831" s="118" t="str">
        <f ca="1">_xlfn.XLOOKUP(G831&amp;$X$2,BS_CONTROLE[CHAVE],BS_CONTROLE[Quantidade_11],"-")</f>
        <v>-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339" t="str">
        <f>IF(FN_MC!K854="","*",FN_MC!K854)</f>
        <v>*</v>
      </c>
      <c r="O832" s="339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str">
        <f ca="1">_xlfn.XLOOKUP(G832&amp;$V$2,BS_CONTROLE[CHAVE],BS_CONTROLE[Quantidade_11],"-")</f>
        <v>-</v>
      </c>
      <c r="W832" s="118" t="str">
        <f ca="1">_xlfn.XLOOKUP(G832&amp;$W$2,BS_CONTROLE[CHAVE],BS_CONTROLE[Quantidade_11],"-")</f>
        <v>-</v>
      </c>
      <c r="X832" s="118" t="str">
        <f ca="1">_xlfn.XLOOKUP(G832&amp;$X$2,BS_CONTROLE[CHAVE],BS_CONTROLE[Quantidade_11],"-")</f>
        <v>-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339" t="str">
        <f>IF(FN_MC!K855="","*",FN_MC!K855)</f>
        <v>*</v>
      </c>
      <c r="O833" s="339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str">
        <f ca="1">_xlfn.XLOOKUP(G833&amp;$V$2,BS_CONTROLE[CHAVE],BS_CONTROLE[Quantidade_11],"-")</f>
        <v>-</v>
      </c>
      <c r="W833" s="118" t="str">
        <f ca="1">_xlfn.XLOOKUP(G833&amp;$W$2,BS_CONTROLE[CHAVE],BS_CONTROLE[Quantidade_11],"-")</f>
        <v>-</v>
      </c>
      <c r="X833" s="118" t="str">
        <f ca="1">_xlfn.XLOOKUP(G833&amp;$X$2,BS_CONTROLE[CHAVE],BS_CONTROLE[Quantidade_11],"-")</f>
        <v>-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338" t="str">
        <f>IF(FN_MC!K856="","*",FN_MC!K856)</f>
        <v>*</v>
      </c>
      <c r="O834" s="338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str">
        <f ca="1">_xlfn.XLOOKUP(G834&amp;$V$2,BS_CONTROLE[CHAVE],BS_CONTROLE[Quantidade_11],"-")</f>
        <v>-</v>
      </c>
      <c r="W834" s="118" t="str">
        <f ca="1">_xlfn.XLOOKUP(G834&amp;$W$2,BS_CONTROLE[CHAVE],BS_CONTROLE[Quantidade_11],"-")</f>
        <v>-</v>
      </c>
      <c r="X834" s="118" t="str">
        <f ca="1">_xlfn.XLOOKUP(G834&amp;$X$2,BS_CONTROLE[CHAVE],BS_CONTROLE[Quantidade_11],"-")</f>
        <v>-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339" t="str">
        <f>IF(FN_MC!K857="","*",FN_MC!K857)</f>
        <v>*</v>
      </c>
      <c r="O835" s="339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str">
        <f ca="1">_xlfn.XLOOKUP(G835&amp;$V$2,BS_CONTROLE[CHAVE],BS_CONTROLE[Quantidade_11],"-")</f>
        <v>-</v>
      </c>
      <c r="W835" s="118" t="str">
        <f ca="1">_xlfn.XLOOKUP(G835&amp;$W$2,BS_CONTROLE[CHAVE],BS_CONTROLE[Quantidade_11],"-")</f>
        <v>-</v>
      </c>
      <c r="X835" s="118" t="str">
        <f ca="1">_xlfn.XLOOKUP(G835&amp;$X$2,BS_CONTROLE[CHAVE],BS_CONTROLE[Quantidade_11],"-")</f>
        <v>-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339" t="str">
        <f>IF(FN_MC!K858="","*",FN_MC!K858)</f>
        <v>*</v>
      </c>
      <c r="O836" s="339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str">
        <f ca="1">_xlfn.XLOOKUP(G836&amp;$V$2,BS_CONTROLE[CHAVE],BS_CONTROLE[Quantidade_11],"-")</f>
        <v>-</v>
      </c>
      <c r="W836" s="118" t="str">
        <f ca="1">_xlfn.XLOOKUP(G836&amp;$W$2,BS_CONTROLE[CHAVE],BS_CONTROLE[Quantidade_11],"-")</f>
        <v>-</v>
      </c>
      <c r="X836" s="118" t="str">
        <f ca="1">_xlfn.XLOOKUP(G836&amp;$X$2,BS_CONTROLE[CHAVE],BS_CONTROLE[Quantidade_11],"-")</f>
        <v>-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338" t="str">
        <f>IF(FN_MC!K859="","*",FN_MC!K859)</f>
        <v>*</v>
      </c>
      <c r="O837" s="338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str">
        <f ca="1">_xlfn.XLOOKUP(G837&amp;$V$2,BS_CONTROLE[CHAVE],BS_CONTROLE[Quantidade_11],"-")</f>
        <v>-</v>
      </c>
      <c r="W837" s="118" t="str">
        <f ca="1">_xlfn.XLOOKUP(G837&amp;$W$2,BS_CONTROLE[CHAVE],BS_CONTROLE[Quantidade_11],"-")</f>
        <v>-</v>
      </c>
      <c r="X837" s="118" t="str">
        <f ca="1">_xlfn.XLOOKUP(G837&amp;$X$2,BS_CONTROLE[CHAVE],BS_CONTROLE[Quantidade_11],"-")</f>
        <v>-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339" t="str">
        <f>IF(FN_MC!K860="","*",FN_MC!K860)</f>
        <v>*</v>
      </c>
      <c r="O838" s="339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str">
        <f ca="1">_xlfn.XLOOKUP(G838&amp;$V$2,BS_CONTROLE[CHAVE],BS_CONTROLE[Quantidade_11],"-")</f>
        <v>-</v>
      </c>
      <c r="W838" s="118" t="str">
        <f ca="1">_xlfn.XLOOKUP(G838&amp;$W$2,BS_CONTROLE[CHAVE],BS_CONTROLE[Quantidade_11],"-")</f>
        <v>-</v>
      </c>
      <c r="X838" s="118" t="str">
        <f ca="1">_xlfn.XLOOKUP(G838&amp;$X$2,BS_CONTROLE[CHAVE],BS_CONTROLE[Quantidade_11],"-")</f>
        <v>-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339" t="str">
        <f>IF(FN_MC!K861="","*",FN_MC!K861)</f>
        <v>*</v>
      </c>
      <c r="O839" s="339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str">
        <f ca="1">_xlfn.XLOOKUP(G839&amp;$V$2,BS_CONTROLE[CHAVE],BS_CONTROLE[Quantidade_11],"-")</f>
        <v>-</v>
      </c>
      <c r="W839" s="118" t="str">
        <f ca="1">_xlfn.XLOOKUP(G839&amp;$W$2,BS_CONTROLE[CHAVE],BS_CONTROLE[Quantidade_11],"-")</f>
        <v>-</v>
      </c>
      <c r="X839" s="118" t="str">
        <f ca="1">_xlfn.XLOOKUP(G839&amp;$X$2,BS_CONTROLE[CHAVE],BS_CONTROLE[Quantidade_11],"-")</f>
        <v>-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338" t="str">
        <f>IF(FN_MC!K862="","*",FN_MC!K862)</f>
        <v>*</v>
      </c>
      <c r="O840" s="338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str">
        <f ca="1">_xlfn.XLOOKUP(G840&amp;$V$2,BS_CONTROLE[CHAVE],BS_CONTROLE[Quantidade_11],"-")</f>
        <v>-</v>
      </c>
      <c r="W840" s="118" t="str">
        <f ca="1">_xlfn.XLOOKUP(G840&amp;$W$2,BS_CONTROLE[CHAVE],BS_CONTROLE[Quantidade_11],"-")</f>
        <v>-</v>
      </c>
      <c r="X840" s="118" t="str">
        <f ca="1">_xlfn.XLOOKUP(G840&amp;$X$2,BS_CONTROLE[CHAVE],BS_CONTROLE[Quantidade_11],"-")</f>
        <v>-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339" t="str">
        <f>IF(FN_MC!K863="","*",FN_MC!K863)</f>
        <v>*</v>
      </c>
      <c r="O841" s="339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str">
        <f ca="1">_xlfn.XLOOKUP(G841&amp;$V$2,BS_CONTROLE[CHAVE],BS_CONTROLE[Quantidade_11],"-")</f>
        <v>-</v>
      </c>
      <c r="W841" s="118" t="str">
        <f ca="1">_xlfn.XLOOKUP(G841&amp;$W$2,BS_CONTROLE[CHAVE],BS_CONTROLE[Quantidade_11],"-")</f>
        <v>-</v>
      </c>
      <c r="X841" s="118" t="str">
        <f ca="1">_xlfn.XLOOKUP(G841&amp;$X$2,BS_CONTROLE[CHAVE],BS_CONTROLE[Quantidade_11],"-")</f>
        <v>-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339" t="str">
        <f>IF(FN_MC!K864="","*",FN_MC!K864)</f>
        <v>*</v>
      </c>
      <c r="O842" s="339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str">
        <f ca="1">_xlfn.XLOOKUP(G842&amp;$V$2,BS_CONTROLE[CHAVE],BS_CONTROLE[Quantidade_11],"-")</f>
        <v>-</v>
      </c>
      <c r="W842" s="118" t="str">
        <f ca="1">_xlfn.XLOOKUP(G842&amp;$W$2,BS_CONTROLE[CHAVE],BS_CONTROLE[Quantidade_11],"-")</f>
        <v>-</v>
      </c>
      <c r="X842" s="118" t="str">
        <f ca="1">_xlfn.XLOOKUP(G842&amp;$X$2,BS_CONTROLE[CHAVE],BS_CONTROLE[Quantidade_11],"-")</f>
        <v>-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338" t="str">
        <f>IF(FN_MC!K865="","*",FN_MC!K865)</f>
        <v>*</v>
      </c>
      <c r="O843" s="338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str">
        <f ca="1">_xlfn.XLOOKUP(G843&amp;$V$2,BS_CONTROLE[CHAVE],BS_CONTROLE[Quantidade_11],"-")</f>
        <v>-</v>
      </c>
      <c r="W843" s="118" t="str">
        <f ca="1">_xlfn.XLOOKUP(G843&amp;$W$2,BS_CONTROLE[CHAVE],BS_CONTROLE[Quantidade_11],"-")</f>
        <v>-</v>
      </c>
      <c r="X843" s="118" t="str">
        <f ca="1">_xlfn.XLOOKUP(G843&amp;$X$2,BS_CONTROLE[CHAVE],BS_CONTROLE[Quantidade_11],"-")</f>
        <v>-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339" t="str">
        <f>IF(FN_MC!K866="","*",FN_MC!K866)</f>
        <v>*</v>
      </c>
      <c r="O844" s="339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str">
        <f ca="1">_xlfn.XLOOKUP(G844&amp;$V$2,BS_CONTROLE[CHAVE],BS_CONTROLE[Quantidade_11],"-")</f>
        <v>-</v>
      </c>
      <c r="W844" s="118" t="str">
        <f ca="1">_xlfn.XLOOKUP(G844&amp;$W$2,BS_CONTROLE[CHAVE],BS_CONTROLE[Quantidade_11],"-")</f>
        <v>-</v>
      </c>
      <c r="X844" s="118" t="str">
        <f ca="1">_xlfn.XLOOKUP(G844&amp;$X$2,BS_CONTROLE[CHAVE],BS_CONTROLE[Quantidade_11],"-")</f>
        <v>-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339" t="str">
        <f>IF(FN_MC!K867="","*",FN_MC!K867)</f>
        <v>*</v>
      </c>
      <c r="O845" s="339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str">
        <f ca="1">_xlfn.XLOOKUP(G845&amp;$V$2,BS_CONTROLE[CHAVE],BS_CONTROLE[Quantidade_11],"-")</f>
        <v>-</v>
      </c>
      <c r="W845" s="118" t="str">
        <f ca="1">_xlfn.XLOOKUP(G845&amp;$W$2,BS_CONTROLE[CHAVE],BS_CONTROLE[Quantidade_11],"-")</f>
        <v>-</v>
      </c>
      <c r="X845" s="118" t="str">
        <f ca="1">_xlfn.XLOOKUP(G845&amp;$X$2,BS_CONTROLE[CHAVE],BS_CONTROLE[Quantidade_11],"-")</f>
        <v>-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338" t="str">
        <f>IF(FN_MC!K868="","*",FN_MC!K868)</f>
        <v>*</v>
      </c>
      <c r="O846" s="338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str">
        <f ca="1">_xlfn.XLOOKUP(G846&amp;$V$2,BS_CONTROLE[CHAVE],BS_CONTROLE[Quantidade_11],"-")</f>
        <v>-</v>
      </c>
      <c r="W846" s="118" t="str">
        <f ca="1">_xlfn.XLOOKUP(G846&amp;$W$2,BS_CONTROLE[CHAVE],BS_CONTROLE[Quantidade_11],"-")</f>
        <v>-</v>
      </c>
      <c r="X846" s="118" t="str">
        <f ca="1">_xlfn.XLOOKUP(G846&amp;$X$2,BS_CONTROLE[CHAVE],BS_CONTROLE[Quantidade_11],"-")</f>
        <v>-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339" t="str">
        <f>IF(FN_MC!K869="","*",FN_MC!K869)</f>
        <v>*</v>
      </c>
      <c r="O847" s="339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str">
        <f ca="1">_xlfn.XLOOKUP(G847&amp;$V$2,BS_CONTROLE[CHAVE],BS_CONTROLE[Quantidade_11],"-")</f>
        <v>-</v>
      </c>
      <c r="W847" s="118" t="str">
        <f ca="1">_xlfn.XLOOKUP(G847&amp;$W$2,BS_CONTROLE[CHAVE],BS_CONTROLE[Quantidade_11],"-")</f>
        <v>-</v>
      </c>
      <c r="X847" s="118" t="str">
        <f ca="1">_xlfn.XLOOKUP(G847&amp;$X$2,BS_CONTROLE[CHAVE],BS_CONTROLE[Quantidade_11],"-")</f>
        <v>-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339" t="str">
        <f>IF(FN_MC!K870="","*",FN_MC!K870)</f>
        <v>*</v>
      </c>
      <c r="O848" s="339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str">
        <f ca="1">_xlfn.XLOOKUP(G848&amp;$V$2,BS_CONTROLE[CHAVE],BS_CONTROLE[Quantidade_11],"-")</f>
        <v>-</v>
      </c>
      <c r="W848" s="118" t="str">
        <f ca="1">_xlfn.XLOOKUP(G848&amp;$W$2,BS_CONTROLE[CHAVE],BS_CONTROLE[Quantidade_11],"-")</f>
        <v>-</v>
      </c>
      <c r="X848" s="118" t="str">
        <f ca="1">_xlfn.XLOOKUP(G848&amp;$X$2,BS_CONTROLE[CHAVE],BS_CONTROLE[Quantidade_11],"-")</f>
        <v>-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338" t="str">
        <f>IF(FN_MC!K871="","*",FN_MC!K871)</f>
        <v>*</v>
      </c>
      <c r="O849" s="338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str">
        <f ca="1">_xlfn.XLOOKUP(G849&amp;$V$2,BS_CONTROLE[CHAVE],BS_CONTROLE[Quantidade_11],"-")</f>
        <v>-</v>
      </c>
      <c r="W849" s="118" t="str">
        <f ca="1">_xlfn.XLOOKUP(G849&amp;$W$2,BS_CONTROLE[CHAVE],BS_CONTROLE[Quantidade_11],"-")</f>
        <v>-</v>
      </c>
      <c r="X849" s="118" t="str">
        <f ca="1">_xlfn.XLOOKUP(G849&amp;$X$2,BS_CONTROLE[CHAVE],BS_CONTROLE[Quantidade_11],"-")</f>
        <v>-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339" t="str">
        <f>IF(FN_MC!K872="","*",FN_MC!K872)</f>
        <v>*</v>
      </c>
      <c r="O850" s="339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str">
        <f ca="1">_xlfn.XLOOKUP(G850&amp;$V$2,BS_CONTROLE[CHAVE],BS_CONTROLE[Quantidade_11],"-")</f>
        <v>-</v>
      </c>
      <c r="W850" s="118" t="str">
        <f ca="1">_xlfn.XLOOKUP(G850&amp;$W$2,BS_CONTROLE[CHAVE],BS_CONTROLE[Quantidade_11],"-")</f>
        <v>-</v>
      </c>
      <c r="X850" s="118" t="str">
        <f ca="1">_xlfn.XLOOKUP(G850&amp;$X$2,BS_CONTROLE[CHAVE],BS_CONTROLE[Quantidade_11],"-")</f>
        <v>-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339" t="str">
        <f>IF(FN_MC!K873="","*",FN_MC!K873)</f>
        <v>*</v>
      </c>
      <c r="O851" s="339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str">
        <f ca="1">_xlfn.XLOOKUP(G851&amp;$V$2,BS_CONTROLE[CHAVE],BS_CONTROLE[Quantidade_11],"-")</f>
        <v>-</v>
      </c>
      <c r="W851" s="118" t="str">
        <f ca="1">_xlfn.XLOOKUP(G851&amp;$W$2,BS_CONTROLE[CHAVE],BS_CONTROLE[Quantidade_11],"-")</f>
        <v>-</v>
      </c>
      <c r="X851" s="118" t="str">
        <f ca="1">_xlfn.XLOOKUP(G851&amp;$X$2,BS_CONTROLE[CHAVE],BS_CONTROLE[Quantidade_11],"-")</f>
        <v>-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338" t="str">
        <f>IF(FN_MC!K874="","*",FN_MC!K874)</f>
        <v>*</v>
      </c>
      <c r="O852" s="338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str">
        <f ca="1">_xlfn.XLOOKUP(G852&amp;$V$2,BS_CONTROLE[CHAVE],BS_CONTROLE[Quantidade_11],"-")</f>
        <v>-</v>
      </c>
      <c r="W852" s="118" t="str">
        <f ca="1">_xlfn.XLOOKUP(G852&amp;$W$2,BS_CONTROLE[CHAVE],BS_CONTROLE[Quantidade_11],"-")</f>
        <v>-</v>
      </c>
      <c r="X852" s="118" t="str">
        <f ca="1">_xlfn.XLOOKUP(G852&amp;$X$2,BS_CONTROLE[CHAVE],BS_CONTROLE[Quantidade_11],"-")</f>
        <v>-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339" t="str">
        <f>IF(FN_MC!K875="","*",FN_MC!K875)</f>
        <v>*</v>
      </c>
      <c r="O853" s="339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str">
        <f ca="1">_xlfn.XLOOKUP(G853&amp;$V$2,BS_CONTROLE[CHAVE],BS_CONTROLE[Quantidade_11],"-")</f>
        <v>-</v>
      </c>
      <c r="W853" s="118" t="str">
        <f ca="1">_xlfn.XLOOKUP(G853&amp;$W$2,BS_CONTROLE[CHAVE],BS_CONTROLE[Quantidade_11],"-")</f>
        <v>-</v>
      </c>
      <c r="X853" s="118" t="str">
        <f ca="1">_xlfn.XLOOKUP(G853&amp;$X$2,BS_CONTROLE[CHAVE],BS_CONTROLE[Quantidade_11],"-")</f>
        <v>-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339" t="str">
        <f>IF(FN_MC!K876="","*",FN_MC!K876)</f>
        <v>*</v>
      </c>
      <c r="O854" s="339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str">
        <f ca="1">_xlfn.XLOOKUP(G854&amp;$V$2,BS_CONTROLE[CHAVE],BS_CONTROLE[Quantidade_11],"-")</f>
        <v>-</v>
      </c>
      <c r="W854" s="118" t="str">
        <f ca="1">_xlfn.XLOOKUP(G854&amp;$W$2,BS_CONTROLE[CHAVE],BS_CONTROLE[Quantidade_11],"-")</f>
        <v>-</v>
      </c>
      <c r="X854" s="118" t="str">
        <f ca="1">_xlfn.XLOOKUP(G854&amp;$X$2,BS_CONTROLE[CHAVE],BS_CONTROLE[Quantidade_11],"-")</f>
        <v>-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338" t="str">
        <f>IF(FN_MC!K877="","*",FN_MC!K877)</f>
        <v>*</v>
      </c>
      <c r="O855" s="338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str">
        <f ca="1">_xlfn.XLOOKUP(G855&amp;$V$2,BS_CONTROLE[CHAVE],BS_CONTROLE[Quantidade_11],"-")</f>
        <v>-</v>
      </c>
      <c r="W855" s="118" t="str">
        <f ca="1">_xlfn.XLOOKUP(G855&amp;$W$2,BS_CONTROLE[CHAVE],BS_CONTROLE[Quantidade_11],"-")</f>
        <v>-</v>
      </c>
      <c r="X855" s="118" t="str">
        <f ca="1">_xlfn.XLOOKUP(G855&amp;$X$2,BS_CONTROLE[CHAVE],BS_CONTROLE[Quantidade_11],"-")</f>
        <v>-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339" t="str">
        <f>IF(FN_MC!K878="","*",FN_MC!K878)</f>
        <v>*</v>
      </c>
      <c r="O856" s="339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str">
        <f ca="1">_xlfn.XLOOKUP(G856&amp;$V$2,BS_CONTROLE[CHAVE],BS_CONTROLE[Quantidade_11],"-")</f>
        <v>-</v>
      </c>
      <c r="W856" s="118" t="str">
        <f ca="1">_xlfn.XLOOKUP(G856&amp;$W$2,BS_CONTROLE[CHAVE],BS_CONTROLE[Quantidade_11],"-")</f>
        <v>-</v>
      </c>
      <c r="X856" s="118" t="str">
        <f ca="1">_xlfn.XLOOKUP(G856&amp;$X$2,BS_CONTROLE[CHAVE],BS_CONTROLE[Quantidade_11],"-")</f>
        <v>-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339" t="str">
        <f>IF(FN_MC!K879="","*",FN_MC!K879)</f>
        <v>*</v>
      </c>
      <c r="O857" s="339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str">
        <f ca="1">_xlfn.XLOOKUP(G857&amp;$V$2,BS_CONTROLE[CHAVE],BS_CONTROLE[Quantidade_11],"-")</f>
        <v>-</v>
      </c>
      <c r="W857" s="118" t="str">
        <f ca="1">_xlfn.XLOOKUP(G857&amp;$W$2,BS_CONTROLE[CHAVE],BS_CONTROLE[Quantidade_11],"-")</f>
        <v>-</v>
      </c>
      <c r="X857" s="118" t="str">
        <f ca="1">_xlfn.XLOOKUP(G857&amp;$X$2,BS_CONTROLE[CHAVE],BS_CONTROLE[Quantidade_11],"-")</f>
        <v>-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338" t="str">
        <f>IF(FN_MC!K880="","*",FN_MC!K880)</f>
        <v>*</v>
      </c>
      <c r="O858" s="338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str">
        <f ca="1">_xlfn.XLOOKUP(G858&amp;$V$2,BS_CONTROLE[CHAVE],BS_CONTROLE[Quantidade_11],"-")</f>
        <v>-</v>
      </c>
      <c r="W858" s="118" t="str">
        <f ca="1">_xlfn.XLOOKUP(G858&amp;$W$2,BS_CONTROLE[CHAVE],BS_CONTROLE[Quantidade_11],"-")</f>
        <v>-</v>
      </c>
      <c r="X858" s="118" t="str">
        <f ca="1">_xlfn.XLOOKUP(G858&amp;$X$2,BS_CONTROLE[CHAVE],BS_CONTROLE[Quantidade_11],"-")</f>
        <v>-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339" t="str">
        <f>IF(FN_MC!K881="","*",FN_MC!K881)</f>
        <v>*</v>
      </c>
      <c r="O859" s="339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str">
        <f ca="1">_xlfn.XLOOKUP(G859&amp;$V$2,BS_CONTROLE[CHAVE],BS_CONTROLE[Quantidade_11],"-")</f>
        <v>-</v>
      </c>
      <c r="W859" s="118" t="str">
        <f ca="1">_xlfn.XLOOKUP(G859&amp;$W$2,BS_CONTROLE[CHAVE],BS_CONTROLE[Quantidade_11],"-")</f>
        <v>-</v>
      </c>
      <c r="X859" s="118" t="str">
        <f ca="1">_xlfn.XLOOKUP(G859&amp;$X$2,BS_CONTROLE[CHAVE],BS_CONTROLE[Quantidade_11],"-")</f>
        <v>-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339" t="str">
        <f>IF(FN_MC!K882="","*",FN_MC!K882)</f>
        <v>*</v>
      </c>
      <c r="O860" s="339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str">
        <f ca="1">_xlfn.XLOOKUP(G860&amp;$V$2,BS_CONTROLE[CHAVE],BS_CONTROLE[Quantidade_11],"-")</f>
        <v>-</v>
      </c>
      <c r="W860" s="118" t="str">
        <f ca="1">_xlfn.XLOOKUP(G860&amp;$W$2,BS_CONTROLE[CHAVE],BS_CONTROLE[Quantidade_11],"-")</f>
        <v>-</v>
      </c>
      <c r="X860" s="118" t="str">
        <f ca="1">_xlfn.XLOOKUP(G860&amp;$X$2,BS_CONTROLE[CHAVE],BS_CONTROLE[Quantidade_11],"-")</f>
        <v>-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338" t="str">
        <f>IF(FN_MC!K883="","*",FN_MC!K883)</f>
        <v>*</v>
      </c>
      <c r="O861" s="338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str">
        <f ca="1">_xlfn.XLOOKUP(G861&amp;$V$2,BS_CONTROLE[CHAVE],BS_CONTROLE[Quantidade_11],"-")</f>
        <v>-</v>
      </c>
      <c r="W861" s="118" t="str">
        <f ca="1">_xlfn.XLOOKUP(G861&amp;$W$2,BS_CONTROLE[CHAVE],BS_CONTROLE[Quantidade_11],"-")</f>
        <v>-</v>
      </c>
      <c r="X861" s="118" t="str">
        <f ca="1">_xlfn.XLOOKUP(G861&amp;$X$2,BS_CONTROLE[CHAVE],BS_CONTROLE[Quantidade_11],"-")</f>
        <v>-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339" t="str">
        <f>IF(FN_MC!K884="","*",FN_MC!K884)</f>
        <v>*</v>
      </c>
      <c r="O862" s="339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str">
        <f ca="1">_xlfn.XLOOKUP(G862&amp;$V$2,BS_CONTROLE[CHAVE],BS_CONTROLE[Quantidade_11],"-")</f>
        <v>-</v>
      </c>
      <c r="W862" s="118" t="str">
        <f ca="1">_xlfn.XLOOKUP(G862&amp;$W$2,BS_CONTROLE[CHAVE],BS_CONTROLE[Quantidade_11],"-")</f>
        <v>-</v>
      </c>
      <c r="X862" s="118" t="str">
        <f ca="1">_xlfn.XLOOKUP(G862&amp;$X$2,BS_CONTROLE[CHAVE],BS_CONTROLE[Quantidade_11],"-")</f>
        <v>-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339" t="str">
        <f>IF(FN_MC!K885="","*",FN_MC!K885)</f>
        <v>*</v>
      </c>
      <c r="O863" s="339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str">
        <f ca="1">_xlfn.XLOOKUP(G863&amp;$V$2,BS_CONTROLE[CHAVE],BS_CONTROLE[Quantidade_11],"-")</f>
        <v>-</v>
      </c>
      <c r="W863" s="118" t="str">
        <f ca="1">_xlfn.XLOOKUP(G863&amp;$W$2,BS_CONTROLE[CHAVE],BS_CONTROLE[Quantidade_11],"-")</f>
        <v>-</v>
      </c>
      <c r="X863" s="118" t="str">
        <f ca="1">_xlfn.XLOOKUP(G863&amp;$X$2,BS_CONTROLE[CHAVE],BS_CONTROLE[Quantidade_11],"-")</f>
        <v>-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338" t="str">
        <f>IF(FN_MC!K886="","*",FN_MC!K886)</f>
        <v>*</v>
      </c>
      <c r="O864" s="338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str">
        <f ca="1">_xlfn.XLOOKUP(G864&amp;$V$2,BS_CONTROLE[CHAVE],BS_CONTROLE[Quantidade_11],"-")</f>
        <v>-</v>
      </c>
      <c r="W864" s="118" t="str">
        <f ca="1">_xlfn.XLOOKUP(G864&amp;$W$2,BS_CONTROLE[CHAVE],BS_CONTROLE[Quantidade_11],"-")</f>
        <v>-</v>
      </c>
      <c r="X864" s="118" t="str">
        <f ca="1">_xlfn.XLOOKUP(G864&amp;$X$2,BS_CONTROLE[CHAVE],BS_CONTROLE[Quantidade_11],"-")</f>
        <v>-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339" t="str">
        <f>IF(FN_MC!K887="","*",FN_MC!K887)</f>
        <v>*</v>
      </c>
      <c r="O865" s="339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str">
        <f ca="1">_xlfn.XLOOKUP(G865&amp;$V$2,BS_CONTROLE[CHAVE],BS_CONTROLE[Quantidade_11],"-")</f>
        <v>-</v>
      </c>
      <c r="W865" s="118" t="str">
        <f ca="1">_xlfn.XLOOKUP(G865&amp;$W$2,BS_CONTROLE[CHAVE],BS_CONTROLE[Quantidade_11],"-")</f>
        <v>-</v>
      </c>
      <c r="X865" s="118" t="str">
        <f ca="1">_xlfn.XLOOKUP(G865&amp;$X$2,BS_CONTROLE[CHAVE],BS_CONTROLE[Quantidade_11],"-")</f>
        <v>-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339" t="str">
        <f>IF(FN_MC!K888="","*",FN_MC!K888)</f>
        <v>*</v>
      </c>
      <c r="O866" s="339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str">
        <f ca="1">_xlfn.XLOOKUP(G866&amp;$V$2,BS_CONTROLE[CHAVE],BS_CONTROLE[Quantidade_11],"-")</f>
        <v>-</v>
      </c>
      <c r="W866" s="118" t="str">
        <f ca="1">_xlfn.XLOOKUP(G866&amp;$W$2,BS_CONTROLE[CHAVE],BS_CONTROLE[Quantidade_11],"-")</f>
        <v>-</v>
      </c>
      <c r="X866" s="118" t="str">
        <f ca="1">_xlfn.XLOOKUP(G866&amp;$X$2,BS_CONTROLE[CHAVE],BS_CONTROLE[Quantidade_11],"-")</f>
        <v>-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338" t="str">
        <f>IF(FN_MC!K889="","*",FN_MC!K889)</f>
        <v>*</v>
      </c>
      <c r="O867" s="338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str">
        <f ca="1">_xlfn.XLOOKUP(G867&amp;$V$2,BS_CONTROLE[CHAVE],BS_CONTROLE[Quantidade_11],"-")</f>
        <v>-</v>
      </c>
      <c r="W867" s="118" t="str">
        <f ca="1">_xlfn.XLOOKUP(G867&amp;$W$2,BS_CONTROLE[CHAVE],BS_CONTROLE[Quantidade_11],"-")</f>
        <v>-</v>
      </c>
      <c r="X867" s="118" t="str">
        <f ca="1">_xlfn.XLOOKUP(G867&amp;$X$2,BS_CONTROLE[CHAVE],BS_CONTROLE[Quantidade_11],"-")</f>
        <v>-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339" t="str">
        <f>IF(FN_MC!K890="","*",FN_MC!K890)</f>
        <v>*</v>
      </c>
      <c r="O868" s="339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str">
        <f ca="1">_xlfn.XLOOKUP(G868&amp;$V$2,BS_CONTROLE[CHAVE],BS_CONTROLE[Quantidade_11],"-")</f>
        <v>-</v>
      </c>
      <c r="W868" s="118" t="str">
        <f ca="1">_xlfn.XLOOKUP(G868&amp;$W$2,BS_CONTROLE[CHAVE],BS_CONTROLE[Quantidade_11],"-")</f>
        <v>-</v>
      </c>
      <c r="X868" s="118" t="str">
        <f ca="1">_xlfn.XLOOKUP(G868&amp;$X$2,BS_CONTROLE[CHAVE],BS_CONTROLE[Quantidade_11],"-")</f>
        <v>-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339" t="str">
        <f>IF(FN_MC!K891="","*",FN_MC!K891)</f>
        <v>*</v>
      </c>
      <c r="O869" s="339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str">
        <f ca="1">_xlfn.XLOOKUP(G869&amp;$V$2,BS_CONTROLE[CHAVE],BS_CONTROLE[Quantidade_11],"-")</f>
        <v>-</v>
      </c>
      <c r="W869" s="118" t="str">
        <f ca="1">_xlfn.XLOOKUP(G869&amp;$W$2,BS_CONTROLE[CHAVE],BS_CONTROLE[Quantidade_11],"-")</f>
        <v>-</v>
      </c>
      <c r="X869" s="118" t="str">
        <f ca="1">_xlfn.XLOOKUP(G869&amp;$X$2,BS_CONTROLE[CHAVE],BS_CONTROLE[Quantidade_11],"-")</f>
        <v>-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338" t="str">
        <f>IF(FN_MC!K892="","*",FN_MC!K892)</f>
        <v>*</v>
      </c>
      <c r="O870" s="338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str">
        <f ca="1">_xlfn.XLOOKUP(G870&amp;$V$2,BS_CONTROLE[CHAVE],BS_CONTROLE[Quantidade_11],"-")</f>
        <v>-</v>
      </c>
      <c r="W870" s="118" t="str">
        <f ca="1">_xlfn.XLOOKUP(G870&amp;$W$2,BS_CONTROLE[CHAVE],BS_CONTROLE[Quantidade_11],"-")</f>
        <v>-</v>
      </c>
      <c r="X870" s="118" t="str">
        <f ca="1">_xlfn.XLOOKUP(G870&amp;$X$2,BS_CONTROLE[CHAVE],BS_CONTROLE[Quantidade_11],"-")</f>
        <v>-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339" t="str">
        <f>IF(FN_MC!K893="","*",FN_MC!K893)</f>
        <v>*</v>
      </c>
      <c r="O871" s="339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str">
        <f ca="1">_xlfn.XLOOKUP(G871&amp;$V$2,BS_CONTROLE[CHAVE],BS_CONTROLE[Quantidade_11],"-")</f>
        <v>-</v>
      </c>
      <c r="W871" s="118" t="str">
        <f ca="1">_xlfn.XLOOKUP(G871&amp;$W$2,BS_CONTROLE[CHAVE],BS_CONTROLE[Quantidade_11],"-")</f>
        <v>-</v>
      </c>
      <c r="X871" s="118" t="str">
        <f ca="1">_xlfn.XLOOKUP(G871&amp;$X$2,BS_CONTROLE[CHAVE],BS_CONTROLE[Quantidade_11],"-")</f>
        <v>-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339" t="str">
        <f>IF(FN_MC!K894="","*",FN_MC!K894)</f>
        <v>*</v>
      </c>
      <c r="O872" s="339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str">
        <f ca="1">_xlfn.XLOOKUP(G872&amp;$V$2,BS_CONTROLE[CHAVE],BS_CONTROLE[Quantidade_11],"-")</f>
        <v>-</v>
      </c>
      <c r="W872" s="118" t="str">
        <f ca="1">_xlfn.XLOOKUP(G872&amp;$W$2,BS_CONTROLE[CHAVE],BS_CONTROLE[Quantidade_11],"-")</f>
        <v>-</v>
      </c>
      <c r="X872" s="118" t="str">
        <f ca="1">_xlfn.XLOOKUP(G872&amp;$X$2,BS_CONTROLE[CHAVE],BS_CONTROLE[Quantidade_11],"-")</f>
        <v>-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338" t="str">
        <f>IF(FN_MC!K895="","*",FN_MC!K895)</f>
        <v>*</v>
      </c>
      <c r="O873" s="338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str">
        <f ca="1">_xlfn.XLOOKUP(G873&amp;$V$2,BS_CONTROLE[CHAVE],BS_CONTROLE[Quantidade_11],"-")</f>
        <v>-</v>
      </c>
      <c r="W873" s="118" t="str">
        <f ca="1">_xlfn.XLOOKUP(G873&amp;$W$2,BS_CONTROLE[CHAVE],BS_CONTROLE[Quantidade_11],"-")</f>
        <v>-</v>
      </c>
      <c r="X873" s="118" t="str">
        <f ca="1">_xlfn.XLOOKUP(G873&amp;$X$2,BS_CONTROLE[CHAVE],BS_CONTROLE[Quantidade_11],"-")</f>
        <v>-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339" t="str">
        <f>IF(FN_MC!K896="","*",FN_MC!K896)</f>
        <v>*</v>
      </c>
      <c r="O874" s="339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str">
        <f ca="1">_xlfn.XLOOKUP(G874&amp;$V$2,BS_CONTROLE[CHAVE],BS_CONTROLE[Quantidade_11],"-")</f>
        <v>-</v>
      </c>
      <c r="W874" s="118" t="str">
        <f ca="1">_xlfn.XLOOKUP(G874&amp;$W$2,BS_CONTROLE[CHAVE],BS_CONTROLE[Quantidade_11],"-")</f>
        <v>-</v>
      </c>
      <c r="X874" s="118" t="str">
        <f ca="1">_xlfn.XLOOKUP(G874&amp;$X$2,BS_CONTROLE[CHAVE],BS_CONTROLE[Quantidade_11],"-")</f>
        <v>-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339" t="str">
        <f>IF(FN_MC!K897="","*",FN_MC!K897)</f>
        <v>*</v>
      </c>
      <c r="O875" s="339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str">
        <f ca="1">_xlfn.XLOOKUP(G875&amp;$V$2,BS_CONTROLE[CHAVE],BS_CONTROLE[Quantidade_11],"-")</f>
        <v>-</v>
      </c>
      <c r="W875" s="118" t="str">
        <f ca="1">_xlfn.XLOOKUP(G875&amp;$W$2,BS_CONTROLE[CHAVE],BS_CONTROLE[Quantidade_11],"-")</f>
        <v>-</v>
      </c>
      <c r="X875" s="118" t="str">
        <f ca="1">_xlfn.XLOOKUP(G875&amp;$X$2,BS_CONTROLE[CHAVE],BS_CONTROLE[Quantidade_11],"-")</f>
        <v>-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338" t="str">
        <f>IF(FN_MC!K898="","*",FN_MC!K898)</f>
        <v>*</v>
      </c>
      <c r="O876" s="338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str">
        <f ca="1">_xlfn.XLOOKUP(G876&amp;$V$2,BS_CONTROLE[CHAVE],BS_CONTROLE[Quantidade_11],"-")</f>
        <v>-</v>
      </c>
      <c r="W876" s="118" t="str">
        <f ca="1">_xlfn.XLOOKUP(G876&amp;$W$2,BS_CONTROLE[CHAVE],BS_CONTROLE[Quantidade_11],"-")</f>
        <v>-</v>
      </c>
      <c r="X876" s="118" t="str">
        <f ca="1">_xlfn.XLOOKUP(G876&amp;$X$2,BS_CONTROLE[CHAVE],BS_CONTROLE[Quantidade_11],"-")</f>
        <v>-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339" t="str">
        <f>IF(FN_MC!K899="","*",FN_MC!K899)</f>
        <v>*</v>
      </c>
      <c r="O877" s="339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str">
        <f ca="1">_xlfn.XLOOKUP(G877&amp;$V$2,BS_CONTROLE[CHAVE],BS_CONTROLE[Quantidade_11],"-")</f>
        <v>-</v>
      </c>
      <c r="W877" s="118" t="str">
        <f ca="1">_xlfn.XLOOKUP(G877&amp;$W$2,BS_CONTROLE[CHAVE],BS_CONTROLE[Quantidade_11],"-")</f>
        <v>-</v>
      </c>
      <c r="X877" s="118" t="str">
        <f ca="1">_xlfn.XLOOKUP(G877&amp;$X$2,BS_CONTROLE[CHAVE],BS_CONTROLE[Quantidade_11],"-")</f>
        <v>-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339" t="str">
        <f>IF(FN_MC!K900="","*",FN_MC!K900)</f>
        <v>*</v>
      </c>
      <c r="O878" s="339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str">
        <f ca="1">_xlfn.XLOOKUP(G878&amp;$V$2,BS_CONTROLE[CHAVE],BS_CONTROLE[Quantidade_11],"-")</f>
        <v>-</v>
      </c>
      <c r="W878" s="118" t="str">
        <f ca="1">_xlfn.XLOOKUP(G878&amp;$W$2,BS_CONTROLE[CHAVE],BS_CONTROLE[Quantidade_11],"-")</f>
        <v>-</v>
      </c>
      <c r="X878" s="118" t="str">
        <f ca="1">_xlfn.XLOOKUP(G878&amp;$X$2,BS_CONTROLE[CHAVE],BS_CONTROLE[Quantidade_11],"-")</f>
        <v>-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338" t="str">
        <f>IF(FN_MC!K901="","*",FN_MC!K901)</f>
        <v>*</v>
      </c>
      <c r="O879" s="338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str">
        <f ca="1">_xlfn.XLOOKUP(G879&amp;$V$2,BS_CONTROLE[CHAVE],BS_CONTROLE[Quantidade_11],"-")</f>
        <v>-</v>
      </c>
      <c r="W879" s="118" t="str">
        <f ca="1">_xlfn.XLOOKUP(G879&amp;$W$2,BS_CONTROLE[CHAVE],BS_CONTROLE[Quantidade_11],"-")</f>
        <v>-</v>
      </c>
      <c r="X879" s="118" t="str">
        <f ca="1">_xlfn.XLOOKUP(G879&amp;$X$2,BS_CONTROLE[CHAVE],BS_CONTROLE[Quantidade_11],"-")</f>
        <v>-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339" t="str">
        <f>IF(FN_MC!K902="","*",FN_MC!K902)</f>
        <v>*</v>
      </c>
      <c r="O880" s="339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str">
        <f ca="1">_xlfn.XLOOKUP(G880&amp;$V$2,BS_CONTROLE[CHAVE],BS_CONTROLE[Quantidade_11],"-")</f>
        <v>-</v>
      </c>
      <c r="W880" s="118" t="str">
        <f ca="1">_xlfn.XLOOKUP(G880&amp;$W$2,BS_CONTROLE[CHAVE],BS_CONTROLE[Quantidade_11],"-")</f>
        <v>-</v>
      </c>
      <c r="X880" s="118" t="str">
        <f ca="1">_xlfn.XLOOKUP(G880&amp;$X$2,BS_CONTROLE[CHAVE],BS_CONTROLE[Quantidade_11],"-")</f>
        <v>-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339" t="str">
        <f>IF(FN_MC!K903="","*",FN_MC!K903)</f>
        <v>*</v>
      </c>
      <c r="O881" s="339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str">
        <f ca="1">_xlfn.XLOOKUP(G881&amp;$V$2,BS_CONTROLE[CHAVE],BS_CONTROLE[Quantidade_11],"-")</f>
        <v>-</v>
      </c>
      <c r="W881" s="118" t="str">
        <f ca="1">_xlfn.XLOOKUP(G881&amp;$W$2,BS_CONTROLE[CHAVE],BS_CONTROLE[Quantidade_11],"-")</f>
        <v>-</v>
      </c>
      <c r="X881" s="118" t="str">
        <f ca="1">_xlfn.XLOOKUP(G881&amp;$X$2,BS_CONTROLE[CHAVE],BS_CONTROLE[Quantidade_11],"-")</f>
        <v>-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338" t="str">
        <f>IF(FN_MC!K904="","*",FN_MC!K904)</f>
        <v>*</v>
      </c>
      <c r="O882" s="338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str">
        <f ca="1">_xlfn.XLOOKUP(G882&amp;$V$2,BS_CONTROLE[CHAVE],BS_CONTROLE[Quantidade_11],"-")</f>
        <v>-</v>
      </c>
      <c r="W882" s="118" t="str">
        <f ca="1">_xlfn.XLOOKUP(G882&amp;$W$2,BS_CONTROLE[CHAVE],BS_CONTROLE[Quantidade_11],"-")</f>
        <v>-</v>
      </c>
      <c r="X882" s="118" t="str">
        <f ca="1">_xlfn.XLOOKUP(G882&amp;$X$2,BS_CONTROLE[CHAVE],BS_CONTROLE[Quantidade_11],"-")</f>
        <v>-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339" t="str">
        <f>IF(FN_MC!K905="","*",FN_MC!K905)</f>
        <v>*</v>
      </c>
      <c r="O883" s="339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str">
        <f ca="1">_xlfn.XLOOKUP(G883&amp;$V$2,BS_CONTROLE[CHAVE],BS_CONTROLE[Quantidade_11],"-")</f>
        <v>-</v>
      </c>
      <c r="W883" s="118" t="str">
        <f ca="1">_xlfn.XLOOKUP(G883&amp;$W$2,BS_CONTROLE[CHAVE],BS_CONTROLE[Quantidade_11],"-")</f>
        <v>-</v>
      </c>
      <c r="X883" s="118" t="str">
        <f ca="1">_xlfn.XLOOKUP(G883&amp;$X$2,BS_CONTROLE[CHAVE],BS_CONTROLE[Quantidade_11],"-")</f>
        <v>-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339" t="str">
        <f>IF(FN_MC!K906="","*",FN_MC!K906)</f>
        <v>*</v>
      </c>
      <c r="O884" s="339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str">
        <f ca="1">_xlfn.XLOOKUP(G884&amp;$V$2,BS_CONTROLE[CHAVE],BS_CONTROLE[Quantidade_11],"-")</f>
        <v>-</v>
      </c>
      <c r="W884" s="118" t="str">
        <f ca="1">_xlfn.XLOOKUP(G884&amp;$W$2,BS_CONTROLE[CHAVE],BS_CONTROLE[Quantidade_11],"-")</f>
        <v>-</v>
      </c>
      <c r="X884" s="118" t="str">
        <f ca="1">_xlfn.XLOOKUP(G884&amp;$X$2,BS_CONTROLE[CHAVE],BS_CONTROLE[Quantidade_11],"-")</f>
        <v>-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338" t="str">
        <f>IF(FN_MC!K907="","*",FN_MC!K907)</f>
        <v>*</v>
      </c>
      <c r="O885" s="338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str">
        <f ca="1">_xlfn.XLOOKUP(G885&amp;$V$2,BS_CONTROLE[CHAVE],BS_CONTROLE[Quantidade_11],"-")</f>
        <v>-</v>
      </c>
      <c r="W885" s="118" t="str">
        <f ca="1">_xlfn.XLOOKUP(G885&amp;$W$2,BS_CONTROLE[CHAVE],BS_CONTROLE[Quantidade_11],"-")</f>
        <v>-</v>
      </c>
      <c r="X885" s="118" t="str">
        <f ca="1">_xlfn.XLOOKUP(G885&amp;$X$2,BS_CONTROLE[CHAVE],BS_CONTROLE[Quantidade_11],"-")</f>
        <v>-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339" t="str">
        <f>IF(FN_MC!K908="","*",FN_MC!K908)</f>
        <v>*</v>
      </c>
      <c r="O886" s="339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str">
        <f ca="1">_xlfn.XLOOKUP(G886&amp;$V$2,BS_CONTROLE[CHAVE],BS_CONTROLE[Quantidade_11],"-")</f>
        <v>-</v>
      </c>
      <c r="W886" s="118" t="str">
        <f ca="1">_xlfn.XLOOKUP(G886&amp;$W$2,BS_CONTROLE[CHAVE],BS_CONTROLE[Quantidade_11],"-")</f>
        <v>-</v>
      </c>
      <c r="X886" s="118" t="str">
        <f ca="1">_xlfn.XLOOKUP(G886&amp;$X$2,BS_CONTROLE[CHAVE],BS_CONTROLE[Quantidade_11],"-")</f>
        <v>-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339" t="str">
        <f>IF(FN_MC!K909="","*",FN_MC!K909)</f>
        <v>*</v>
      </c>
      <c r="O887" s="339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str">
        <f ca="1">_xlfn.XLOOKUP(G887&amp;$V$2,BS_CONTROLE[CHAVE],BS_CONTROLE[Quantidade_11],"-")</f>
        <v>-</v>
      </c>
      <c r="W887" s="118" t="str">
        <f ca="1">_xlfn.XLOOKUP(G887&amp;$W$2,BS_CONTROLE[CHAVE],BS_CONTROLE[Quantidade_11],"-")</f>
        <v>-</v>
      </c>
      <c r="X887" s="118" t="str">
        <f ca="1">_xlfn.XLOOKUP(G887&amp;$X$2,BS_CONTROLE[CHAVE],BS_CONTROLE[Quantidade_11],"-")</f>
        <v>-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338" t="str">
        <f>IF(FN_MC!K910="","*",FN_MC!K910)</f>
        <v>*</v>
      </c>
      <c r="O888" s="338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str">
        <f ca="1">_xlfn.XLOOKUP(G888&amp;$V$2,BS_CONTROLE[CHAVE],BS_CONTROLE[Quantidade_11],"-")</f>
        <v>-</v>
      </c>
      <c r="W888" s="118" t="str">
        <f ca="1">_xlfn.XLOOKUP(G888&amp;$W$2,BS_CONTROLE[CHAVE],BS_CONTROLE[Quantidade_11],"-")</f>
        <v>-</v>
      </c>
      <c r="X888" s="118" t="str">
        <f ca="1">_xlfn.XLOOKUP(G888&amp;$X$2,BS_CONTROLE[CHAVE],BS_CONTROLE[Quantidade_11],"-")</f>
        <v>-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339" t="str">
        <f>IF(FN_MC!K911="","*",FN_MC!K911)</f>
        <v>*</v>
      </c>
      <c r="O889" s="339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str">
        <f ca="1">_xlfn.XLOOKUP(G889&amp;$V$2,BS_CONTROLE[CHAVE],BS_CONTROLE[Quantidade_11],"-")</f>
        <v>-</v>
      </c>
      <c r="W889" s="118" t="str">
        <f ca="1">_xlfn.XLOOKUP(G889&amp;$W$2,BS_CONTROLE[CHAVE],BS_CONTROLE[Quantidade_11],"-")</f>
        <v>-</v>
      </c>
      <c r="X889" s="118" t="str">
        <f ca="1">_xlfn.XLOOKUP(G889&amp;$X$2,BS_CONTROLE[CHAVE],BS_CONTROLE[Quantidade_11],"-")</f>
        <v>-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339" t="str">
        <f>IF(FN_MC!K912="","*",FN_MC!K912)</f>
        <v>*</v>
      </c>
      <c r="O890" s="339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str">
        <f ca="1">_xlfn.XLOOKUP(G890&amp;$V$2,BS_CONTROLE[CHAVE],BS_CONTROLE[Quantidade_11],"-")</f>
        <v>-</v>
      </c>
      <c r="W890" s="118" t="str">
        <f ca="1">_xlfn.XLOOKUP(G890&amp;$W$2,BS_CONTROLE[CHAVE],BS_CONTROLE[Quantidade_11],"-")</f>
        <v>-</v>
      </c>
      <c r="X890" s="118" t="str">
        <f ca="1">_xlfn.XLOOKUP(G890&amp;$X$2,BS_CONTROLE[CHAVE],BS_CONTROLE[Quantidade_11],"-")</f>
        <v>-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338" t="str">
        <f>IF(FN_MC!K913="","*",FN_MC!K913)</f>
        <v>*</v>
      </c>
      <c r="O891" s="338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str">
        <f ca="1">_xlfn.XLOOKUP(G891&amp;$V$2,BS_CONTROLE[CHAVE],BS_CONTROLE[Quantidade_11],"-")</f>
        <v>-</v>
      </c>
      <c r="W891" s="118" t="str">
        <f ca="1">_xlfn.XLOOKUP(G891&amp;$W$2,BS_CONTROLE[CHAVE],BS_CONTROLE[Quantidade_11],"-")</f>
        <v>-</v>
      </c>
      <c r="X891" s="118" t="str">
        <f ca="1">_xlfn.XLOOKUP(G891&amp;$X$2,BS_CONTROLE[CHAVE],BS_CONTROLE[Quantidade_11],"-")</f>
        <v>-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339" t="str">
        <f>IF(FN_MC!K914="","*",FN_MC!K914)</f>
        <v>*</v>
      </c>
      <c r="O892" s="339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str">
        <f ca="1">_xlfn.XLOOKUP(G892&amp;$V$2,BS_CONTROLE[CHAVE],BS_CONTROLE[Quantidade_11],"-")</f>
        <v>-</v>
      </c>
      <c r="W892" s="118" t="str">
        <f ca="1">_xlfn.XLOOKUP(G892&amp;$W$2,BS_CONTROLE[CHAVE],BS_CONTROLE[Quantidade_11],"-")</f>
        <v>-</v>
      </c>
      <c r="X892" s="118" t="str">
        <f ca="1">_xlfn.XLOOKUP(G892&amp;$X$2,BS_CONTROLE[CHAVE],BS_CONTROLE[Quantidade_11],"-")</f>
        <v>-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339" t="str">
        <f>IF(FN_MC!K915="","*",FN_MC!K915)</f>
        <v>*</v>
      </c>
      <c r="O893" s="339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str">
        <f ca="1">_xlfn.XLOOKUP(G893&amp;$V$2,BS_CONTROLE[CHAVE],BS_CONTROLE[Quantidade_11],"-")</f>
        <v>-</v>
      </c>
      <c r="W893" s="118" t="str">
        <f ca="1">_xlfn.XLOOKUP(G893&amp;$W$2,BS_CONTROLE[CHAVE],BS_CONTROLE[Quantidade_11],"-")</f>
        <v>-</v>
      </c>
      <c r="X893" s="118" t="str">
        <f ca="1">_xlfn.XLOOKUP(G893&amp;$X$2,BS_CONTROLE[CHAVE],BS_CONTROLE[Quantidade_11],"-")</f>
        <v>-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338" t="str">
        <f>IF(FN_MC!K916="","*",FN_MC!K916)</f>
        <v>*</v>
      </c>
      <c r="O894" s="338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str">
        <f ca="1">_xlfn.XLOOKUP(G894&amp;$V$2,BS_CONTROLE[CHAVE],BS_CONTROLE[Quantidade_11],"-")</f>
        <v>-</v>
      </c>
      <c r="W894" s="118" t="str">
        <f ca="1">_xlfn.XLOOKUP(G894&amp;$W$2,BS_CONTROLE[CHAVE],BS_CONTROLE[Quantidade_11],"-")</f>
        <v>-</v>
      </c>
      <c r="X894" s="118" t="str">
        <f ca="1">_xlfn.XLOOKUP(G894&amp;$X$2,BS_CONTROLE[CHAVE],BS_CONTROLE[Quantidade_11],"-")</f>
        <v>-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339" t="str">
        <f>IF(FN_MC!K917="","*",FN_MC!K917)</f>
        <v>*</v>
      </c>
      <c r="O895" s="339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str">
        <f ca="1">_xlfn.XLOOKUP(G895&amp;$V$2,BS_CONTROLE[CHAVE],BS_CONTROLE[Quantidade_11],"-")</f>
        <v>-</v>
      </c>
      <c r="W895" s="118" t="str">
        <f ca="1">_xlfn.XLOOKUP(G895&amp;$W$2,BS_CONTROLE[CHAVE],BS_CONTROLE[Quantidade_11],"-")</f>
        <v>-</v>
      </c>
      <c r="X895" s="118" t="str">
        <f ca="1">_xlfn.XLOOKUP(G895&amp;$X$2,BS_CONTROLE[CHAVE],BS_CONTROLE[Quantidade_11],"-")</f>
        <v>-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339" t="str">
        <f>IF(FN_MC!K918="","*",FN_MC!K918)</f>
        <v>*</v>
      </c>
      <c r="O896" s="339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str">
        <f ca="1">_xlfn.XLOOKUP(G896&amp;$V$2,BS_CONTROLE[CHAVE],BS_CONTROLE[Quantidade_11],"-")</f>
        <v>-</v>
      </c>
      <c r="W896" s="118" t="str">
        <f ca="1">_xlfn.XLOOKUP(G896&amp;$W$2,BS_CONTROLE[CHAVE],BS_CONTROLE[Quantidade_11],"-")</f>
        <v>-</v>
      </c>
      <c r="X896" s="118" t="str">
        <f ca="1">_xlfn.XLOOKUP(G896&amp;$X$2,BS_CONTROLE[CHAVE],BS_CONTROLE[Quantidade_11],"-")</f>
        <v>-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338" t="str">
        <f>IF(FN_MC!K919="","*",FN_MC!K919)</f>
        <v>*</v>
      </c>
      <c r="O897" s="338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str">
        <f ca="1">_xlfn.XLOOKUP(G897&amp;$V$2,BS_CONTROLE[CHAVE],BS_CONTROLE[Quantidade_11],"-")</f>
        <v>-</v>
      </c>
      <c r="W897" s="118" t="str">
        <f ca="1">_xlfn.XLOOKUP(G897&amp;$W$2,BS_CONTROLE[CHAVE],BS_CONTROLE[Quantidade_11],"-")</f>
        <v>-</v>
      </c>
      <c r="X897" s="118" t="str">
        <f ca="1">_xlfn.XLOOKUP(G897&amp;$X$2,BS_CONTROLE[CHAVE],BS_CONTROLE[Quantidade_11],"-")</f>
        <v>-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339" t="str">
        <f>IF(FN_MC!K920="","*",FN_MC!K920)</f>
        <v>*</v>
      </c>
      <c r="O898" s="339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str">
        <f ca="1">_xlfn.XLOOKUP(G898&amp;$V$2,BS_CONTROLE[CHAVE],BS_CONTROLE[Quantidade_11],"-")</f>
        <v>-</v>
      </c>
      <c r="W898" s="118" t="str">
        <f ca="1">_xlfn.XLOOKUP(G898&amp;$W$2,BS_CONTROLE[CHAVE],BS_CONTROLE[Quantidade_11],"-")</f>
        <v>-</v>
      </c>
      <c r="X898" s="118" t="str">
        <f ca="1">_xlfn.XLOOKUP(G898&amp;$X$2,BS_CONTROLE[CHAVE],BS_CONTROLE[Quantidade_11],"-")</f>
        <v>-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339" t="str">
        <f>IF(FN_MC!K921="","*",FN_MC!K921)</f>
        <v>*</v>
      </c>
      <c r="O899" s="339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str">
        <f ca="1">_xlfn.XLOOKUP(G899&amp;$V$2,BS_CONTROLE[CHAVE],BS_CONTROLE[Quantidade_11],"-")</f>
        <v>-</v>
      </c>
      <c r="W899" s="118" t="str">
        <f ca="1">_xlfn.XLOOKUP(G899&amp;$W$2,BS_CONTROLE[CHAVE],BS_CONTROLE[Quantidade_11],"-")</f>
        <v>-</v>
      </c>
      <c r="X899" s="118" t="str">
        <f ca="1">_xlfn.XLOOKUP(G899&amp;$X$2,BS_CONTROLE[CHAVE],BS_CONTROLE[Quantidade_11],"-")</f>
        <v>-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338" t="str">
        <f>IF(FN_MC!K922="","*",FN_MC!K922)</f>
        <v>*</v>
      </c>
      <c r="O900" s="338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str">
        <f ca="1">_xlfn.XLOOKUP(G900&amp;$V$2,BS_CONTROLE[CHAVE],BS_CONTROLE[Quantidade_11],"-")</f>
        <v>-</v>
      </c>
      <c r="W900" s="118" t="str">
        <f ca="1">_xlfn.XLOOKUP(G900&amp;$W$2,BS_CONTROLE[CHAVE],BS_CONTROLE[Quantidade_11],"-")</f>
        <v>-</v>
      </c>
      <c r="X900" s="118" t="str">
        <f ca="1">_xlfn.XLOOKUP(G900&amp;$X$2,BS_CONTROLE[CHAVE],BS_CONTROLE[Quantidade_11],"-")</f>
        <v>-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339" t="str">
        <f>IF(FN_MC!K923="","*",FN_MC!K923)</f>
        <v>*</v>
      </c>
      <c r="O901" s="339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str">
        <f ca="1">_xlfn.XLOOKUP(G901&amp;$V$2,BS_CONTROLE[CHAVE],BS_CONTROLE[Quantidade_11],"-")</f>
        <v>-</v>
      </c>
      <c r="W901" s="118" t="str">
        <f ca="1">_xlfn.XLOOKUP(G901&amp;$W$2,BS_CONTROLE[CHAVE],BS_CONTROLE[Quantidade_11],"-")</f>
        <v>-</v>
      </c>
      <c r="X901" s="118" t="str">
        <f ca="1">_xlfn.XLOOKUP(G901&amp;$X$2,BS_CONTROLE[CHAVE],BS_CONTROLE[Quantidade_11],"-")</f>
        <v>-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339" t="str">
        <f>IF(FN_MC!K924="","*",FN_MC!K924)</f>
        <v>*</v>
      </c>
      <c r="O902" s="339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str">
        <f ca="1">_xlfn.XLOOKUP(G902&amp;$V$2,BS_CONTROLE[CHAVE],BS_CONTROLE[Quantidade_11],"-")</f>
        <v>-</v>
      </c>
      <c r="W902" s="118" t="str">
        <f ca="1">_xlfn.XLOOKUP(G902&amp;$W$2,BS_CONTROLE[CHAVE],BS_CONTROLE[Quantidade_11],"-")</f>
        <v>-</v>
      </c>
      <c r="X902" s="118" t="str">
        <f ca="1">_xlfn.XLOOKUP(G902&amp;$X$2,BS_CONTROLE[CHAVE],BS_CONTROLE[Quantidade_11],"-")</f>
        <v>-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338" t="str">
        <f>IF(FN_MC!K925="","*",FN_MC!K925)</f>
        <v>*</v>
      </c>
      <c r="O903" s="338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str">
        <f ca="1">_xlfn.XLOOKUP(G903&amp;$V$2,BS_CONTROLE[CHAVE],BS_CONTROLE[Quantidade_11],"-")</f>
        <v>-</v>
      </c>
      <c r="W903" s="118" t="str">
        <f ca="1">_xlfn.XLOOKUP(G903&amp;$W$2,BS_CONTROLE[CHAVE],BS_CONTROLE[Quantidade_11],"-")</f>
        <v>-</v>
      </c>
      <c r="X903" s="118" t="str">
        <f ca="1">_xlfn.XLOOKUP(G903&amp;$X$2,BS_CONTROLE[CHAVE],BS_CONTROLE[Quantidade_11],"-")</f>
        <v>-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339" t="str">
        <f>IF(FN_MC!K926="","*",FN_MC!K926)</f>
        <v>*</v>
      </c>
      <c r="O904" s="339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str">
        <f ca="1">_xlfn.XLOOKUP(G904&amp;$V$2,BS_CONTROLE[CHAVE],BS_CONTROLE[Quantidade_11],"-")</f>
        <v>-</v>
      </c>
      <c r="W904" s="118" t="str">
        <f ca="1">_xlfn.XLOOKUP(G904&amp;$W$2,BS_CONTROLE[CHAVE],BS_CONTROLE[Quantidade_11],"-")</f>
        <v>-</v>
      </c>
      <c r="X904" s="118" t="str">
        <f ca="1">_xlfn.XLOOKUP(G904&amp;$X$2,BS_CONTROLE[CHAVE],BS_CONTROLE[Quantidade_11],"-")</f>
        <v>-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339" t="str">
        <f>IF(FN_MC!K927="","*",FN_MC!K927)</f>
        <v>*</v>
      </c>
      <c r="O905" s="339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str">
        <f ca="1">_xlfn.XLOOKUP(G905&amp;$V$2,BS_CONTROLE[CHAVE],BS_CONTROLE[Quantidade_11],"-")</f>
        <v>-</v>
      </c>
      <c r="W905" s="118" t="str">
        <f ca="1">_xlfn.XLOOKUP(G905&amp;$W$2,BS_CONTROLE[CHAVE],BS_CONTROLE[Quantidade_11],"-")</f>
        <v>-</v>
      </c>
      <c r="X905" s="118" t="str">
        <f ca="1">_xlfn.XLOOKUP(G905&amp;$X$2,BS_CONTROLE[CHAVE],BS_CONTROLE[Quantidade_11],"-")</f>
        <v>-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338" t="str">
        <f>IF(FN_MC!K928="","*",FN_MC!K928)</f>
        <v>*</v>
      </c>
      <c r="O906" s="338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str">
        <f ca="1">_xlfn.XLOOKUP(G906&amp;$V$2,BS_CONTROLE[CHAVE],BS_CONTROLE[Quantidade_11],"-")</f>
        <v>-</v>
      </c>
      <c r="W906" s="118" t="str">
        <f ca="1">_xlfn.XLOOKUP(G906&amp;$W$2,BS_CONTROLE[CHAVE],BS_CONTROLE[Quantidade_11],"-")</f>
        <v>-</v>
      </c>
      <c r="X906" s="118" t="str">
        <f ca="1">_xlfn.XLOOKUP(G906&amp;$X$2,BS_CONTROLE[CHAVE],BS_CONTROLE[Quantidade_11],"-")</f>
        <v>-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339" t="str">
        <f>IF(FN_MC!K929="","*",FN_MC!K929)</f>
        <v>*</v>
      </c>
      <c r="O907" s="339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str">
        <f ca="1">_xlfn.XLOOKUP(G907&amp;$V$2,BS_CONTROLE[CHAVE],BS_CONTROLE[Quantidade_11],"-")</f>
        <v>-</v>
      </c>
      <c r="W907" s="118" t="str">
        <f ca="1">_xlfn.XLOOKUP(G907&amp;$W$2,BS_CONTROLE[CHAVE],BS_CONTROLE[Quantidade_11],"-")</f>
        <v>-</v>
      </c>
      <c r="X907" s="118" t="str">
        <f ca="1">_xlfn.XLOOKUP(G907&amp;$X$2,BS_CONTROLE[CHAVE],BS_CONTROLE[Quantidade_11],"-")</f>
        <v>-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339" t="str">
        <f>IF(FN_MC!K930="","*",FN_MC!K930)</f>
        <v>*</v>
      </c>
      <c r="O908" s="339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str">
        <f ca="1">_xlfn.XLOOKUP(G908&amp;$V$2,BS_CONTROLE[CHAVE],BS_CONTROLE[Quantidade_11],"-")</f>
        <v>-</v>
      </c>
      <c r="W908" s="118" t="str">
        <f ca="1">_xlfn.XLOOKUP(G908&amp;$W$2,BS_CONTROLE[CHAVE],BS_CONTROLE[Quantidade_11],"-")</f>
        <v>-</v>
      </c>
      <c r="X908" s="118" t="str">
        <f ca="1">_xlfn.XLOOKUP(G908&amp;$X$2,BS_CONTROLE[CHAVE],BS_CONTROLE[Quantidade_11],"-")</f>
        <v>-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338" t="str">
        <f>IF(FN_MC!K931="","*",FN_MC!K931)</f>
        <v>*</v>
      </c>
      <c r="O909" s="338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str">
        <f ca="1">_xlfn.XLOOKUP(G909&amp;$V$2,BS_CONTROLE[CHAVE],BS_CONTROLE[Quantidade_11],"-")</f>
        <v>-</v>
      </c>
      <c r="W909" s="118" t="str">
        <f ca="1">_xlfn.XLOOKUP(G909&amp;$W$2,BS_CONTROLE[CHAVE],BS_CONTROLE[Quantidade_11],"-")</f>
        <v>-</v>
      </c>
      <c r="X909" s="118" t="str">
        <f ca="1">_xlfn.XLOOKUP(G909&amp;$X$2,BS_CONTROLE[CHAVE],BS_CONTROLE[Quantidade_11],"-")</f>
        <v>-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339" t="str">
        <f>IF(FN_MC!K932="","*",FN_MC!K932)</f>
        <v>*</v>
      </c>
      <c r="O910" s="339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str">
        <f ca="1">_xlfn.XLOOKUP(G910&amp;$V$2,BS_CONTROLE[CHAVE],BS_CONTROLE[Quantidade_11],"-")</f>
        <v>-</v>
      </c>
      <c r="W910" s="118" t="str">
        <f ca="1">_xlfn.XLOOKUP(G910&amp;$W$2,BS_CONTROLE[CHAVE],BS_CONTROLE[Quantidade_11],"-")</f>
        <v>-</v>
      </c>
      <c r="X910" s="118" t="str">
        <f ca="1">_xlfn.XLOOKUP(G910&amp;$X$2,BS_CONTROLE[CHAVE],BS_CONTROLE[Quantidade_11],"-")</f>
        <v>-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339" t="str">
        <f>IF(FN_MC!K933="","*",FN_MC!K933)</f>
        <v>*</v>
      </c>
      <c r="O911" s="339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str">
        <f ca="1">_xlfn.XLOOKUP(G911&amp;$V$2,BS_CONTROLE[CHAVE],BS_CONTROLE[Quantidade_11],"-")</f>
        <v>-</v>
      </c>
      <c r="W911" s="118" t="str">
        <f ca="1">_xlfn.XLOOKUP(G911&amp;$W$2,BS_CONTROLE[CHAVE],BS_CONTROLE[Quantidade_11],"-")</f>
        <v>-</v>
      </c>
      <c r="X911" s="118" t="str">
        <f ca="1">_xlfn.XLOOKUP(G911&amp;$X$2,BS_CONTROLE[CHAVE],BS_CONTROLE[Quantidade_11],"-")</f>
        <v>-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338" t="str">
        <f>IF(FN_MC!K934="","*",FN_MC!K934)</f>
        <v>*</v>
      </c>
      <c r="O912" s="338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str">
        <f ca="1">_xlfn.XLOOKUP(G912&amp;$V$2,BS_CONTROLE[CHAVE],BS_CONTROLE[Quantidade_11],"-")</f>
        <v>-</v>
      </c>
      <c r="W912" s="118" t="str">
        <f ca="1">_xlfn.XLOOKUP(G912&amp;$W$2,BS_CONTROLE[CHAVE],BS_CONTROLE[Quantidade_11],"-")</f>
        <v>-</v>
      </c>
      <c r="X912" s="118" t="str">
        <f ca="1">_xlfn.XLOOKUP(G912&amp;$X$2,BS_CONTROLE[CHAVE],BS_CONTROLE[Quantidade_11],"-")</f>
        <v>-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339" t="str">
        <f>IF(FN_MC!K935="","*",FN_MC!K935)</f>
        <v>*</v>
      </c>
      <c r="O913" s="339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str">
        <f ca="1">_xlfn.XLOOKUP(G913&amp;$V$2,BS_CONTROLE[CHAVE],BS_CONTROLE[Quantidade_11],"-")</f>
        <v>-</v>
      </c>
      <c r="W913" s="118" t="str">
        <f ca="1">_xlfn.XLOOKUP(G913&amp;$W$2,BS_CONTROLE[CHAVE],BS_CONTROLE[Quantidade_11],"-")</f>
        <v>-</v>
      </c>
      <c r="X913" s="118" t="str">
        <f ca="1">_xlfn.XLOOKUP(G913&amp;$X$2,BS_CONTROLE[CHAVE],BS_CONTROLE[Quantidade_11],"-")</f>
        <v>-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339" t="str">
        <f>IF(FN_MC!K936="","*",FN_MC!K936)</f>
        <v>*</v>
      </c>
      <c r="O914" s="339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str">
        <f ca="1">_xlfn.XLOOKUP(G914&amp;$V$2,BS_CONTROLE[CHAVE],BS_CONTROLE[Quantidade_11],"-")</f>
        <v>-</v>
      </c>
      <c r="W914" s="118" t="str">
        <f ca="1">_xlfn.XLOOKUP(G914&amp;$W$2,BS_CONTROLE[CHAVE],BS_CONTROLE[Quantidade_11],"-")</f>
        <v>-</v>
      </c>
      <c r="X914" s="118" t="str">
        <f ca="1">_xlfn.XLOOKUP(G914&amp;$X$2,BS_CONTROLE[CHAVE],BS_CONTROLE[Quantidade_11],"-")</f>
        <v>-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338" t="str">
        <f>IF(FN_MC!K937="","*",FN_MC!K937)</f>
        <v>*</v>
      </c>
      <c r="O915" s="338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str">
        <f ca="1">_xlfn.XLOOKUP(G915&amp;$V$2,BS_CONTROLE[CHAVE],BS_CONTROLE[Quantidade_11],"-")</f>
        <v>-</v>
      </c>
      <c r="W915" s="118" t="str">
        <f ca="1">_xlfn.XLOOKUP(G915&amp;$W$2,BS_CONTROLE[CHAVE],BS_CONTROLE[Quantidade_11],"-")</f>
        <v>-</v>
      </c>
      <c r="X915" s="118" t="str">
        <f ca="1">_xlfn.XLOOKUP(G915&amp;$X$2,BS_CONTROLE[CHAVE],BS_CONTROLE[Quantidade_11],"-")</f>
        <v>-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339" t="str">
        <f>IF(FN_MC!K938="","*",FN_MC!K938)</f>
        <v>*</v>
      </c>
      <c r="O916" s="339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str">
        <f ca="1">_xlfn.XLOOKUP(G916&amp;$V$2,BS_CONTROLE[CHAVE],BS_CONTROLE[Quantidade_11],"-")</f>
        <v>-</v>
      </c>
      <c r="W916" s="118" t="str">
        <f ca="1">_xlfn.XLOOKUP(G916&amp;$W$2,BS_CONTROLE[CHAVE],BS_CONTROLE[Quantidade_11],"-")</f>
        <v>-</v>
      </c>
      <c r="X916" s="118" t="str">
        <f ca="1">_xlfn.XLOOKUP(G916&amp;$X$2,BS_CONTROLE[CHAVE],BS_CONTROLE[Quantidade_11],"-")</f>
        <v>-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339" t="str">
        <f>IF(FN_MC!K939="","*",FN_MC!K939)</f>
        <v>*</v>
      </c>
      <c r="O917" s="339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str">
        <f ca="1">_xlfn.XLOOKUP(G917&amp;$V$2,BS_CONTROLE[CHAVE],BS_CONTROLE[Quantidade_11],"-")</f>
        <v>-</v>
      </c>
      <c r="W917" s="118" t="str">
        <f ca="1">_xlfn.XLOOKUP(G917&amp;$W$2,BS_CONTROLE[CHAVE],BS_CONTROLE[Quantidade_11],"-")</f>
        <v>-</v>
      </c>
      <c r="X917" s="118" t="str">
        <f ca="1">_xlfn.XLOOKUP(G917&amp;$X$2,BS_CONTROLE[CHAVE],BS_CONTROLE[Quantidade_11],"-")</f>
        <v>-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338" t="str">
        <f>IF(FN_MC!K940="","*",FN_MC!K940)</f>
        <v>*</v>
      </c>
      <c r="O918" s="338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str">
        <f ca="1">_xlfn.XLOOKUP(G918&amp;$V$2,BS_CONTROLE[CHAVE],BS_CONTROLE[Quantidade_11],"-")</f>
        <v>-</v>
      </c>
      <c r="W918" s="118" t="str">
        <f ca="1">_xlfn.XLOOKUP(G918&amp;$W$2,BS_CONTROLE[CHAVE],BS_CONTROLE[Quantidade_11],"-")</f>
        <v>-</v>
      </c>
      <c r="X918" s="118" t="str">
        <f ca="1">_xlfn.XLOOKUP(G918&amp;$X$2,BS_CONTROLE[CHAVE],BS_CONTROLE[Quantidade_11],"-")</f>
        <v>-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339" t="str">
        <f>IF(FN_MC!K941="","*",FN_MC!K941)</f>
        <v>*</v>
      </c>
      <c r="O919" s="339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str">
        <f ca="1">_xlfn.XLOOKUP(G919&amp;$V$2,BS_CONTROLE[CHAVE],BS_CONTROLE[Quantidade_11],"-")</f>
        <v>-</v>
      </c>
      <c r="W919" s="118" t="str">
        <f ca="1">_xlfn.XLOOKUP(G919&amp;$W$2,BS_CONTROLE[CHAVE],BS_CONTROLE[Quantidade_11],"-")</f>
        <v>-</v>
      </c>
      <c r="X919" s="118" t="str">
        <f ca="1">_xlfn.XLOOKUP(G919&amp;$X$2,BS_CONTROLE[CHAVE],BS_CONTROLE[Quantidade_11],"-")</f>
        <v>-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339" t="str">
        <f>IF(FN_MC!K942="","*",FN_MC!K942)</f>
        <v>*</v>
      </c>
      <c r="O920" s="339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str">
        <f ca="1">_xlfn.XLOOKUP(G920&amp;$V$2,BS_CONTROLE[CHAVE],BS_CONTROLE[Quantidade_11],"-")</f>
        <v>-</v>
      </c>
      <c r="W920" s="118" t="str">
        <f ca="1">_xlfn.XLOOKUP(G920&amp;$W$2,BS_CONTROLE[CHAVE],BS_CONTROLE[Quantidade_11],"-")</f>
        <v>-</v>
      </c>
      <c r="X920" s="118" t="str">
        <f ca="1">_xlfn.XLOOKUP(G920&amp;$X$2,BS_CONTROLE[CHAVE],BS_CONTROLE[Quantidade_11],"-")</f>
        <v>-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338" t="str">
        <f>IF(FN_MC!K943="","*",FN_MC!K943)</f>
        <v>*</v>
      </c>
      <c r="O921" s="338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str">
        <f ca="1">_xlfn.XLOOKUP(G921&amp;$V$2,BS_CONTROLE[CHAVE],BS_CONTROLE[Quantidade_11],"-")</f>
        <v>-</v>
      </c>
      <c r="W921" s="118" t="str">
        <f ca="1">_xlfn.XLOOKUP(G921&amp;$W$2,BS_CONTROLE[CHAVE],BS_CONTROLE[Quantidade_11],"-")</f>
        <v>-</v>
      </c>
      <c r="X921" s="118" t="str">
        <f ca="1">_xlfn.XLOOKUP(G921&amp;$X$2,BS_CONTROLE[CHAVE],BS_CONTROLE[Quantidade_11],"-")</f>
        <v>-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339" t="str">
        <f>IF(FN_MC!K944="","*",FN_MC!K944)</f>
        <v>*</v>
      </c>
      <c r="O922" s="339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str">
        <f ca="1">_xlfn.XLOOKUP(G922&amp;$V$2,BS_CONTROLE[CHAVE],BS_CONTROLE[Quantidade_11],"-")</f>
        <v>-</v>
      </c>
      <c r="W922" s="118" t="str">
        <f ca="1">_xlfn.XLOOKUP(G922&amp;$W$2,BS_CONTROLE[CHAVE],BS_CONTROLE[Quantidade_11],"-")</f>
        <v>-</v>
      </c>
      <c r="X922" s="118" t="str">
        <f ca="1">_xlfn.XLOOKUP(G922&amp;$X$2,BS_CONTROLE[CHAVE],BS_CONTROLE[Quantidade_11],"-")</f>
        <v>-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339" t="str">
        <f>IF(FN_MC!K945="","*",FN_MC!K945)</f>
        <v>*</v>
      </c>
      <c r="O923" s="339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str">
        <f ca="1">_xlfn.XLOOKUP(G923&amp;$V$2,BS_CONTROLE[CHAVE],BS_CONTROLE[Quantidade_11],"-")</f>
        <v>-</v>
      </c>
      <c r="W923" s="118" t="str">
        <f ca="1">_xlfn.XLOOKUP(G923&amp;$W$2,BS_CONTROLE[CHAVE],BS_CONTROLE[Quantidade_11],"-")</f>
        <v>-</v>
      </c>
      <c r="X923" s="118" t="str">
        <f ca="1">_xlfn.XLOOKUP(G923&amp;$X$2,BS_CONTROLE[CHAVE],BS_CONTROLE[Quantidade_11],"-")</f>
        <v>-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338" t="str">
        <f>IF(FN_MC!K946="","*",FN_MC!K946)</f>
        <v>*</v>
      </c>
      <c r="O924" s="338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str">
        <f ca="1">_xlfn.XLOOKUP(G924&amp;$V$2,BS_CONTROLE[CHAVE],BS_CONTROLE[Quantidade_11],"-")</f>
        <v>-</v>
      </c>
      <c r="W924" s="118" t="str">
        <f ca="1">_xlfn.XLOOKUP(G924&amp;$W$2,BS_CONTROLE[CHAVE],BS_CONTROLE[Quantidade_11],"-")</f>
        <v>-</v>
      </c>
      <c r="X924" s="118" t="str">
        <f ca="1">_xlfn.XLOOKUP(G924&amp;$X$2,BS_CONTROLE[CHAVE],BS_CONTROLE[Quantidade_11],"-")</f>
        <v>-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339" t="str">
        <f>IF(FN_MC!K947="","*",FN_MC!K947)</f>
        <v>*</v>
      </c>
      <c r="O925" s="339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str">
        <f ca="1">_xlfn.XLOOKUP(G925&amp;$V$2,BS_CONTROLE[CHAVE],BS_CONTROLE[Quantidade_11],"-")</f>
        <v>-</v>
      </c>
      <c r="W925" s="118" t="str">
        <f ca="1">_xlfn.XLOOKUP(G925&amp;$W$2,BS_CONTROLE[CHAVE],BS_CONTROLE[Quantidade_11],"-")</f>
        <v>-</v>
      </c>
      <c r="X925" s="118" t="str">
        <f ca="1">_xlfn.XLOOKUP(G925&amp;$X$2,BS_CONTROLE[CHAVE],BS_CONTROLE[Quantidade_11],"-")</f>
        <v>-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339" t="str">
        <f>IF(FN_MC!K948="","*",FN_MC!K948)</f>
        <v>*</v>
      </c>
      <c r="O926" s="339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str">
        <f ca="1">_xlfn.XLOOKUP(G926&amp;$V$2,BS_CONTROLE[CHAVE],BS_CONTROLE[Quantidade_11],"-")</f>
        <v>-</v>
      </c>
      <c r="W926" s="118" t="str">
        <f ca="1">_xlfn.XLOOKUP(G926&amp;$W$2,BS_CONTROLE[CHAVE],BS_CONTROLE[Quantidade_11],"-")</f>
        <v>-</v>
      </c>
      <c r="X926" s="118" t="str">
        <f ca="1">_xlfn.XLOOKUP(G926&amp;$X$2,BS_CONTROLE[CHAVE],BS_CONTROLE[Quantidade_11],"-")</f>
        <v>-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338" t="str">
        <f>IF(FN_MC!K949="","*",FN_MC!K949)</f>
        <v>*</v>
      </c>
      <c r="O927" s="338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str">
        <f ca="1">_xlfn.XLOOKUP(G927&amp;$V$2,BS_CONTROLE[CHAVE],BS_CONTROLE[Quantidade_11],"-")</f>
        <v>-</v>
      </c>
      <c r="W927" s="118" t="str">
        <f ca="1">_xlfn.XLOOKUP(G927&amp;$W$2,BS_CONTROLE[CHAVE],BS_CONTROLE[Quantidade_11],"-")</f>
        <v>-</v>
      </c>
      <c r="X927" s="118" t="str">
        <f ca="1">_xlfn.XLOOKUP(G927&amp;$X$2,BS_CONTROLE[CHAVE],BS_CONTROLE[Quantidade_11],"-")</f>
        <v>-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339" t="str">
        <f>IF(FN_MC!K950="","*",FN_MC!K950)</f>
        <v>*</v>
      </c>
      <c r="O928" s="339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str">
        <f ca="1">_xlfn.XLOOKUP(G928&amp;$V$2,BS_CONTROLE[CHAVE],BS_CONTROLE[Quantidade_11],"-")</f>
        <v>-</v>
      </c>
      <c r="W928" s="118" t="str">
        <f ca="1">_xlfn.XLOOKUP(G928&amp;$W$2,BS_CONTROLE[CHAVE],BS_CONTROLE[Quantidade_11],"-")</f>
        <v>-</v>
      </c>
      <c r="X928" s="118" t="str">
        <f ca="1">_xlfn.XLOOKUP(G928&amp;$X$2,BS_CONTROLE[CHAVE],BS_CONTROLE[Quantidade_11],"-")</f>
        <v>-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339" t="str">
        <f>IF(FN_MC!K951="","*",FN_MC!K951)</f>
        <v>*</v>
      </c>
      <c r="O929" s="339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str">
        <f ca="1">_xlfn.XLOOKUP(G929&amp;$V$2,BS_CONTROLE[CHAVE],BS_CONTROLE[Quantidade_11],"-")</f>
        <v>-</v>
      </c>
      <c r="W929" s="118" t="str">
        <f ca="1">_xlfn.XLOOKUP(G929&amp;$W$2,BS_CONTROLE[CHAVE],BS_CONTROLE[Quantidade_11],"-")</f>
        <v>-</v>
      </c>
      <c r="X929" s="118" t="str">
        <f ca="1">_xlfn.XLOOKUP(G929&amp;$X$2,BS_CONTROLE[CHAVE],BS_CONTROLE[Quantidade_11],"-")</f>
        <v>-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338" t="str">
        <f>IF(FN_MC!K952="","*",FN_MC!K952)</f>
        <v>*</v>
      </c>
      <c r="O930" s="338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str">
        <f ca="1">_xlfn.XLOOKUP(G930&amp;$V$2,BS_CONTROLE[CHAVE],BS_CONTROLE[Quantidade_11],"-")</f>
        <v>-</v>
      </c>
      <c r="W930" s="118" t="str">
        <f ca="1">_xlfn.XLOOKUP(G930&amp;$W$2,BS_CONTROLE[CHAVE],BS_CONTROLE[Quantidade_11],"-")</f>
        <v>-</v>
      </c>
      <c r="X930" s="118" t="str">
        <f ca="1">_xlfn.XLOOKUP(G930&amp;$X$2,BS_CONTROLE[CHAVE],BS_CONTROLE[Quantidade_11],"-")</f>
        <v>-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339" t="str">
        <f>IF(FN_MC!K953="","*",FN_MC!K953)</f>
        <v>*</v>
      </c>
      <c r="O931" s="339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str">
        <f ca="1">_xlfn.XLOOKUP(G931&amp;$V$2,BS_CONTROLE[CHAVE],BS_CONTROLE[Quantidade_11],"-")</f>
        <v>-</v>
      </c>
      <c r="W931" s="118" t="str">
        <f ca="1">_xlfn.XLOOKUP(G931&amp;$W$2,BS_CONTROLE[CHAVE],BS_CONTROLE[Quantidade_11],"-")</f>
        <v>-</v>
      </c>
      <c r="X931" s="118" t="str">
        <f ca="1">_xlfn.XLOOKUP(G931&amp;$X$2,BS_CONTROLE[CHAVE],BS_CONTROLE[Quantidade_11],"-")</f>
        <v>-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339" t="str">
        <f>IF(FN_MC!K954="","*",FN_MC!K954)</f>
        <v>*</v>
      </c>
      <c r="O932" s="339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str">
        <f ca="1">_xlfn.XLOOKUP(G932&amp;$V$2,BS_CONTROLE[CHAVE],BS_CONTROLE[Quantidade_11],"-")</f>
        <v>-</v>
      </c>
      <c r="W932" s="118" t="str">
        <f ca="1">_xlfn.XLOOKUP(G932&amp;$W$2,BS_CONTROLE[CHAVE],BS_CONTROLE[Quantidade_11],"-")</f>
        <v>-</v>
      </c>
      <c r="X932" s="118" t="str">
        <f ca="1">_xlfn.XLOOKUP(G932&amp;$X$2,BS_CONTROLE[CHAVE],BS_CONTROLE[Quantidade_11],"-")</f>
        <v>-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338" t="str">
        <f>IF(FN_MC!K955="","*",FN_MC!K955)</f>
        <v>*</v>
      </c>
      <c r="O933" s="338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str">
        <f ca="1">_xlfn.XLOOKUP(G933&amp;$V$2,BS_CONTROLE[CHAVE],BS_CONTROLE[Quantidade_11],"-")</f>
        <v>-</v>
      </c>
      <c r="W933" s="118" t="str">
        <f ca="1">_xlfn.XLOOKUP(G933&amp;$W$2,BS_CONTROLE[CHAVE],BS_CONTROLE[Quantidade_11],"-")</f>
        <v>-</v>
      </c>
      <c r="X933" s="118" t="str">
        <f ca="1">_xlfn.XLOOKUP(G933&amp;$X$2,BS_CONTROLE[CHAVE],BS_CONTROLE[Quantidade_11],"-")</f>
        <v>-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339" t="str">
        <f>IF(FN_MC!K956="","*",FN_MC!K956)</f>
        <v>*</v>
      </c>
      <c r="O934" s="339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str">
        <f ca="1">_xlfn.XLOOKUP(G934&amp;$V$2,BS_CONTROLE[CHAVE],BS_CONTROLE[Quantidade_11],"-")</f>
        <v>-</v>
      </c>
      <c r="W934" s="118" t="str">
        <f ca="1">_xlfn.XLOOKUP(G934&amp;$W$2,BS_CONTROLE[CHAVE],BS_CONTROLE[Quantidade_11],"-")</f>
        <v>-</v>
      </c>
      <c r="X934" s="118" t="str">
        <f ca="1">_xlfn.XLOOKUP(G934&amp;$X$2,BS_CONTROLE[CHAVE],BS_CONTROLE[Quantidade_11],"-")</f>
        <v>-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339" t="str">
        <f>IF(FN_MC!K957="","*",FN_MC!K957)</f>
        <v>*</v>
      </c>
      <c r="O935" s="339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str">
        <f ca="1">_xlfn.XLOOKUP(G935&amp;$V$2,BS_CONTROLE[CHAVE],BS_CONTROLE[Quantidade_11],"-")</f>
        <v>-</v>
      </c>
      <c r="W935" s="118" t="str">
        <f ca="1">_xlfn.XLOOKUP(G935&amp;$W$2,BS_CONTROLE[CHAVE],BS_CONTROLE[Quantidade_11],"-")</f>
        <v>-</v>
      </c>
      <c r="X935" s="118" t="str">
        <f ca="1">_xlfn.XLOOKUP(G935&amp;$X$2,BS_CONTROLE[CHAVE],BS_CONTROLE[Quantidade_11],"-")</f>
        <v>-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338" t="str">
        <f>IF(FN_MC!K958="","*",FN_MC!K958)</f>
        <v>*</v>
      </c>
      <c r="O936" s="338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str">
        <f ca="1">_xlfn.XLOOKUP(G936&amp;$V$2,BS_CONTROLE[CHAVE],BS_CONTROLE[Quantidade_11],"-")</f>
        <v>-</v>
      </c>
      <c r="W936" s="118" t="str">
        <f ca="1">_xlfn.XLOOKUP(G936&amp;$W$2,BS_CONTROLE[CHAVE],BS_CONTROLE[Quantidade_11],"-")</f>
        <v>-</v>
      </c>
      <c r="X936" s="118" t="str">
        <f ca="1">_xlfn.XLOOKUP(G936&amp;$X$2,BS_CONTROLE[CHAVE],BS_CONTROLE[Quantidade_11],"-")</f>
        <v>-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339" t="str">
        <f>IF(FN_MC!K959="","*",FN_MC!K959)</f>
        <v>*</v>
      </c>
      <c r="O937" s="339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str">
        <f ca="1">_xlfn.XLOOKUP(G937&amp;$V$2,BS_CONTROLE[CHAVE],BS_CONTROLE[Quantidade_11],"-")</f>
        <v>-</v>
      </c>
      <c r="W937" s="118" t="str">
        <f ca="1">_xlfn.XLOOKUP(G937&amp;$W$2,BS_CONTROLE[CHAVE],BS_CONTROLE[Quantidade_11],"-")</f>
        <v>-</v>
      </c>
      <c r="X937" s="118" t="str">
        <f ca="1">_xlfn.XLOOKUP(G937&amp;$X$2,BS_CONTROLE[CHAVE],BS_CONTROLE[Quantidade_11],"-")</f>
        <v>-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339" t="str">
        <f>IF(FN_MC!K960="","*",FN_MC!K960)</f>
        <v>*</v>
      </c>
      <c r="O938" s="339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str">
        <f ca="1">_xlfn.XLOOKUP(G938&amp;$V$2,BS_CONTROLE[CHAVE],BS_CONTROLE[Quantidade_11],"-")</f>
        <v>-</v>
      </c>
      <c r="W938" s="118" t="str">
        <f ca="1">_xlfn.XLOOKUP(G938&amp;$W$2,BS_CONTROLE[CHAVE],BS_CONTROLE[Quantidade_11],"-")</f>
        <v>-</v>
      </c>
      <c r="X938" s="118" t="str">
        <f ca="1">_xlfn.XLOOKUP(G938&amp;$X$2,BS_CONTROLE[CHAVE],BS_CONTROLE[Quantidade_11],"-")</f>
        <v>-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338" t="str">
        <f>IF(FN_MC!K961="","*",FN_MC!K961)</f>
        <v>*</v>
      </c>
      <c r="O939" s="338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str">
        <f ca="1">_xlfn.XLOOKUP(G939&amp;$V$2,BS_CONTROLE[CHAVE],BS_CONTROLE[Quantidade_11],"-")</f>
        <v>-</v>
      </c>
      <c r="W939" s="118" t="str">
        <f ca="1">_xlfn.XLOOKUP(G939&amp;$W$2,BS_CONTROLE[CHAVE],BS_CONTROLE[Quantidade_11],"-")</f>
        <v>-</v>
      </c>
      <c r="X939" s="118" t="str">
        <f ca="1">_xlfn.XLOOKUP(G939&amp;$X$2,BS_CONTROLE[CHAVE],BS_CONTROLE[Quantidade_11],"-")</f>
        <v>-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339" t="str">
        <f>IF(FN_MC!K962="","*",FN_MC!K962)</f>
        <v>*</v>
      </c>
      <c r="O940" s="339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str">
        <f ca="1">_xlfn.XLOOKUP(G940&amp;$V$2,BS_CONTROLE[CHAVE],BS_CONTROLE[Quantidade_11],"-")</f>
        <v>-</v>
      </c>
      <c r="W940" s="118" t="str">
        <f ca="1">_xlfn.XLOOKUP(G940&amp;$W$2,BS_CONTROLE[CHAVE],BS_CONTROLE[Quantidade_11],"-")</f>
        <v>-</v>
      </c>
      <c r="X940" s="118" t="str">
        <f ca="1">_xlfn.XLOOKUP(G940&amp;$X$2,BS_CONTROLE[CHAVE],BS_CONTROLE[Quantidade_11],"-")</f>
        <v>-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339" t="str">
        <f>IF(FN_MC!K963="","*",FN_MC!K963)</f>
        <v>*</v>
      </c>
      <c r="O941" s="339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str">
        <f ca="1">_xlfn.XLOOKUP(G941&amp;$V$2,BS_CONTROLE[CHAVE],BS_CONTROLE[Quantidade_11],"-")</f>
        <v>-</v>
      </c>
      <c r="W941" s="118" t="str">
        <f ca="1">_xlfn.XLOOKUP(G941&amp;$W$2,BS_CONTROLE[CHAVE],BS_CONTROLE[Quantidade_11],"-")</f>
        <v>-</v>
      </c>
      <c r="X941" s="118" t="str">
        <f ca="1">_xlfn.XLOOKUP(G941&amp;$X$2,BS_CONTROLE[CHAVE],BS_CONTROLE[Quantidade_11],"-")</f>
        <v>-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338" t="str">
        <f>IF(FN_MC!K964="","*",FN_MC!K964)</f>
        <v>*</v>
      </c>
      <c r="O942" s="338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str">
        <f ca="1">_xlfn.XLOOKUP(G942&amp;$V$2,BS_CONTROLE[CHAVE],BS_CONTROLE[Quantidade_11],"-")</f>
        <v>-</v>
      </c>
      <c r="W942" s="118" t="str">
        <f ca="1">_xlfn.XLOOKUP(G942&amp;$W$2,BS_CONTROLE[CHAVE],BS_CONTROLE[Quantidade_11],"-")</f>
        <v>-</v>
      </c>
      <c r="X942" s="118" t="str">
        <f ca="1">_xlfn.XLOOKUP(G942&amp;$X$2,BS_CONTROLE[CHAVE],BS_CONTROLE[Quantidade_11],"-")</f>
        <v>-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339" t="str">
        <f>IF(FN_MC!K965="","*",FN_MC!K965)</f>
        <v>*</v>
      </c>
      <c r="O943" s="339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str">
        <f ca="1">_xlfn.XLOOKUP(G943&amp;$V$2,BS_CONTROLE[CHAVE],BS_CONTROLE[Quantidade_11],"-")</f>
        <v>-</v>
      </c>
      <c r="W943" s="118" t="str">
        <f ca="1">_xlfn.XLOOKUP(G943&amp;$W$2,BS_CONTROLE[CHAVE],BS_CONTROLE[Quantidade_11],"-")</f>
        <v>-</v>
      </c>
      <c r="X943" s="118" t="str">
        <f ca="1">_xlfn.XLOOKUP(G943&amp;$X$2,BS_CONTROLE[CHAVE],BS_CONTROLE[Quantidade_11],"-")</f>
        <v>-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339" t="str">
        <f>IF(FN_MC!K966="","*",FN_MC!K966)</f>
        <v>*</v>
      </c>
      <c r="O944" s="339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str">
        <f ca="1">_xlfn.XLOOKUP(G944&amp;$V$2,BS_CONTROLE[CHAVE],BS_CONTROLE[Quantidade_11],"-")</f>
        <v>-</v>
      </c>
      <c r="W944" s="118" t="str">
        <f ca="1">_xlfn.XLOOKUP(G944&amp;$W$2,BS_CONTROLE[CHAVE],BS_CONTROLE[Quantidade_11],"-")</f>
        <v>-</v>
      </c>
      <c r="X944" s="118" t="str">
        <f ca="1">_xlfn.XLOOKUP(G944&amp;$X$2,BS_CONTROLE[CHAVE],BS_CONTROLE[Quantidade_11],"-")</f>
        <v>-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338" t="str">
        <f>IF(FN_MC!K967="","*",FN_MC!K967)</f>
        <v>*</v>
      </c>
      <c r="O945" s="338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str">
        <f ca="1">_xlfn.XLOOKUP(G945&amp;$V$2,BS_CONTROLE[CHAVE],BS_CONTROLE[Quantidade_11],"-")</f>
        <v>-</v>
      </c>
      <c r="W945" s="118" t="str">
        <f ca="1">_xlfn.XLOOKUP(G945&amp;$W$2,BS_CONTROLE[CHAVE],BS_CONTROLE[Quantidade_11],"-")</f>
        <v>-</v>
      </c>
      <c r="X945" s="118" t="str">
        <f ca="1">_xlfn.XLOOKUP(G945&amp;$X$2,BS_CONTROLE[CHAVE],BS_CONTROLE[Quantidade_11],"-")</f>
        <v>-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339" t="str">
        <f>IF(FN_MC!K968="","*",FN_MC!K968)</f>
        <v>*</v>
      </c>
      <c r="O946" s="339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str">
        <f ca="1">_xlfn.XLOOKUP(G946&amp;$V$2,BS_CONTROLE[CHAVE],BS_CONTROLE[Quantidade_11],"-")</f>
        <v>-</v>
      </c>
      <c r="W946" s="118" t="str">
        <f ca="1">_xlfn.XLOOKUP(G946&amp;$W$2,BS_CONTROLE[CHAVE],BS_CONTROLE[Quantidade_11],"-")</f>
        <v>-</v>
      </c>
      <c r="X946" s="118" t="str">
        <f ca="1">_xlfn.XLOOKUP(G946&amp;$X$2,BS_CONTROLE[CHAVE],BS_CONTROLE[Quantidade_11],"-")</f>
        <v>-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339" t="str">
        <f>IF(FN_MC!K969="","*",FN_MC!K969)</f>
        <v>*</v>
      </c>
      <c r="O947" s="339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str">
        <f ca="1">_xlfn.XLOOKUP(G947&amp;$V$2,BS_CONTROLE[CHAVE],BS_CONTROLE[Quantidade_11],"-")</f>
        <v>-</v>
      </c>
      <c r="W947" s="118" t="str">
        <f ca="1">_xlfn.XLOOKUP(G947&amp;$W$2,BS_CONTROLE[CHAVE],BS_CONTROLE[Quantidade_11],"-")</f>
        <v>-</v>
      </c>
      <c r="X947" s="118" t="str">
        <f ca="1">_xlfn.XLOOKUP(G947&amp;$X$2,BS_CONTROLE[CHAVE],BS_CONTROLE[Quantidade_11],"-")</f>
        <v>-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338" t="str">
        <f>IF(FN_MC!K970="","*",FN_MC!K970)</f>
        <v>*</v>
      </c>
      <c r="O948" s="338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str">
        <f ca="1">_xlfn.XLOOKUP(G948&amp;$V$2,BS_CONTROLE[CHAVE],BS_CONTROLE[Quantidade_11],"-")</f>
        <v>-</v>
      </c>
      <c r="W948" s="118" t="str">
        <f ca="1">_xlfn.XLOOKUP(G948&amp;$W$2,BS_CONTROLE[CHAVE],BS_CONTROLE[Quantidade_11],"-")</f>
        <v>-</v>
      </c>
      <c r="X948" s="118" t="str">
        <f ca="1">_xlfn.XLOOKUP(G948&amp;$X$2,BS_CONTROLE[CHAVE],BS_CONTROLE[Quantidade_11],"-")</f>
        <v>-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339" t="str">
        <f>IF(FN_MC!K971="","*",FN_MC!K971)</f>
        <v>*</v>
      </c>
      <c r="O949" s="339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str">
        <f ca="1">_xlfn.XLOOKUP(G949&amp;$V$2,BS_CONTROLE[CHAVE],BS_CONTROLE[Quantidade_11],"-")</f>
        <v>-</v>
      </c>
      <c r="W949" s="118" t="str">
        <f ca="1">_xlfn.XLOOKUP(G949&amp;$W$2,BS_CONTROLE[CHAVE],BS_CONTROLE[Quantidade_11],"-")</f>
        <v>-</v>
      </c>
      <c r="X949" s="118" t="str">
        <f ca="1">_xlfn.XLOOKUP(G949&amp;$X$2,BS_CONTROLE[CHAVE],BS_CONTROLE[Quantidade_11],"-")</f>
        <v>-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339" t="str">
        <f>IF(FN_MC!K972="","*",FN_MC!K972)</f>
        <v>*</v>
      </c>
      <c r="O950" s="339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str">
        <f ca="1">_xlfn.XLOOKUP(G950&amp;$V$2,BS_CONTROLE[CHAVE],BS_CONTROLE[Quantidade_11],"-")</f>
        <v>-</v>
      </c>
      <c r="W950" s="118" t="str">
        <f ca="1">_xlfn.XLOOKUP(G950&amp;$W$2,BS_CONTROLE[CHAVE],BS_CONTROLE[Quantidade_11],"-")</f>
        <v>-</v>
      </c>
      <c r="X950" s="118" t="str">
        <f ca="1">_xlfn.XLOOKUP(G950&amp;$X$2,BS_CONTROLE[CHAVE],BS_CONTROLE[Quantidade_11],"-")</f>
        <v>-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338" t="str">
        <f>IF(FN_MC!K973="","*",FN_MC!K973)</f>
        <v>*</v>
      </c>
      <c r="O951" s="338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str">
        <f ca="1">_xlfn.XLOOKUP(G951&amp;$V$2,BS_CONTROLE[CHAVE],BS_CONTROLE[Quantidade_11],"-")</f>
        <v>-</v>
      </c>
      <c r="W951" s="118" t="str">
        <f ca="1">_xlfn.XLOOKUP(G951&amp;$W$2,BS_CONTROLE[CHAVE],BS_CONTROLE[Quantidade_11],"-")</f>
        <v>-</v>
      </c>
      <c r="X951" s="118" t="str">
        <f ca="1">_xlfn.XLOOKUP(G951&amp;$X$2,BS_CONTROLE[CHAVE],BS_CONTROLE[Quantidade_11],"-")</f>
        <v>-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339" t="str">
        <f>IF(FN_MC!K974="","*",FN_MC!K974)</f>
        <v>*</v>
      </c>
      <c r="O952" s="339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str">
        <f ca="1">_xlfn.XLOOKUP(G952&amp;$V$2,BS_CONTROLE[CHAVE],BS_CONTROLE[Quantidade_11],"-")</f>
        <v>-</v>
      </c>
      <c r="W952" s="118" t="str">
        <f ca="1">_xlfn.XLOOKUP(G952&amp;$W$2,BS_CONTROLE[CHAVE],BS_CONTROLE[Quantidade_11],"-")</f>
        <v>-</v>
      </c>
      <c r="X952" s="118" t="str">
        <f ca="1">_xlfn.XLOOKUP(G952&amp;$X$2,BS_CONTROLE[CHAVE],BS_CONTROLE[Quantidade_11],"-")</f>
        <v>-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339" t="str">
        <f>IF(FN_MC!K975="","*",FN_MC!K975)</f>
        <v>*</v>
      </c>
      <c r="O953" s="339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str">
        <f ca="1">_xlfn.XLOOKUP(G953&amp;$V$2,BS_CONTROLE[CHAVE],BS_CONTROLE[Quantidade_11],"-")</f>
        <v>-</v>
      </c>
      <c r="W953" s="118" t="str">
        <f ca="1">_xlfn.XLOOKUP(G953&amp;$W$2,BS_CONTROLE[CHAVE],BS_CONTROLE[Quantidade_11],"-")</f>
        <v>-</v>
      </c>
      <c r="X953" s="118" t="str">
        <f ca="1">_xlfn.XLOOKUP(G953&amp;$X$2,BS_CONTROLE[CHAVE],BS_CONTROLE[Quantidade_11],"-")</f>
        <v>-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338" t="str">
        <f>IF(FN_MC!K976="","*",FN_MC!K976)</f>
        <v>*</v>
      </c>
      <c r="O954" s="338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str">
        <f ca="1">_xlfn.XLOOKUP(G954&amp;$V$2,BS_CONTROLE[CHAVE],BS_CONTROLE[Quantidade_11],"-")</f>
        <v>-</v>
      </c>
      <c r="W954" s="118" t="str">
        <f ca="1">_xlfn.XLOOKUP(G954&amp;$W$2,BS_CONTROLE[CHAVE],BS_CONTROLE[Quantidade_11],"-")</f>
        <v>-</v>
      </c>
      <c r="X954" s="118" t="str">
        <f ca="1">_xlfn.XLOOKUP(G954&amp;$X$2,BS_CONTROLE[CHAVE],BS_CONTROLE[Quantidade_11],"-")</f>
        <v>-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339" t="str">
        <f>IF(FN_MC!K977="","*",FN_MC!K977)</f>
        <v>*</v>
      </c>
      <c r="O955" s="339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str">
        <f ca="1">_xlfn.XLOOKUP(G955&amp;$V$2,BS_CONTROLE[CHAVE],BS_CONTROLE[Quantidade_11],"-")</f>
        <v>-</v>
      </c>
      <c r="W955" s="118" t="str">
        <f ca="1">_xlfn.XLOOKUP(G955&amp;$W$2,BS_CONTROLE[CHAVE],BS_CONTROLE[Quantidade_11],"-")</f>
        <v>-</v>
      </c>
      <c r="X955" s="118" t="str">
        <f ca="1">_xlfn.XLOOKUP(G955&amp;$X$2,BS_CONTROLE[CHAVE],BS_CONTROLE[Quantidade_11],"-")</f>
        <v>-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339" t="str">
        <f>IF(FN_MC!K978="","*",FN_MC!K978)</f>
        <v>*</v>
      </c>
      <c r="O956" s="339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str">
        <f ca="1">_xlfn.XLOOKUP(G956&amp;$V$2,BS_CONTROLE[CHAVE],BS_CONTROLE[Quantidade_11],"-")</f>
        <v>-</v>
      </c>
      <c r="W956" s="118" t="str">
        <f ca="1">_xlfn.XLOOKUP(G956&amp;$W$2,BS_CONTROLE[CHAVE],BS_CONTROLE[Quantidade_11],"-")</f>
        <v>-</v>
      </c>
      <c r="X956" s="118" t="str">
        <f ca="1">_xlfn.XLOOKUP(G956&amp;$X$2,BS_CONTROLE[CHAVE],BS_CONTROLE[Quantidade_11],"-")</f>
        <v>-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338" t="str">
        <f>IF(FN_MC!K979="","*",FN_MC!K979)</f>
        <v>*</v>
      </c>
      <c r="O957" s="338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str">
        <f ca="1">_xlfn.XLOOKUP(G957&amp;$V$2,BS_CONTROLE[CHAVE],BS_CONTROLE[Quantidade_11],"-")</f>
        <v>-</v>
      </c>
      <c r="W957" s="118" t="str">
        <f ca="1">_xlfn.XLOOKUP(G957&amp;$W$2,BS_CONTROLE[CHAVE],BS_CONTROLE[Quantidade_11],"-")</f>
        <v>-</v>
      </c>
      <c r="X957" s="118" t="str">
        <f ca="1">_xlfn.XLOOKUP(G957&amp;$X$2,BS_CONTROLE[CHAVE],BS_CONTROLE[Quantidade_11],"-")</f>
        <v>-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339" t="str">
        <f>IF(FN_MC!K980="","*",FN_MC!K980)</f>
        <v>*</v>
      </c>
      <c r="O958" s="339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str">
        <f ca="1">_xlfn.XLOOKUP(G958&amp;$V$2,BS_CONTROLE[CHAVE],BS_CONTROLE[Quantidade_11],"-")</f>
        <v>-</v>
      </c>
      <c r="W958" s="118" t="str">
        <f ca="1">_xlfn.XLOOKUP(G958&amp;$W$2,BS_CONTROLE[CHAVE],BS_CONTROLE[Quantidade_11],"-")</f>
        <v>-</v>
      </c>
      <c r="X958" s="118" t="str">
        <f ca="1">_xlfn.XLOOKUP(G958&amp;$X$2,BS_CONTROLE[CHAVE],BS_CONTROLE[Quantidade_11],"-")</f>
        <v>-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339" t="str">
        <f>IF(FN_MC!K981="","*",FN_MC!K981)</f>
        <v>*</v>
      </c>
      <c r="O959" s="339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str">
        <f ca="1">_xlfn.XLOOKUP(G959&amp;$V$2,BS_CONTROLE[CHAVE],BS_CONTROLE[Quantidade_11],"-")</f>
        <v>-</v>
      </c>
      <c r="W959" s="118" t="str">
        <f ca="1">_xlfn.XLOOKUP(G959&amp;$W$2,BS_CONTROLE[CHAVE],BS_CONTROLE[Quantidade_11],"-")</f>
        <v>-</v>
      </c>
      <c r="X959" s="118" t="str">
        <f ca="1">_xlfn.XLOOKUP(G959&amp;$X$2,BS_CONTROLE[CHAVE],BS_CONTROLE[Quantidade_11],"-")</f>
        <v>-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338" t="str">
        <f>IF(FN_MC!K982="","*",FN_MC!K982)</f>
        <v>*</v>
      </c>
      <c r="O960" s="338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str">
        <f ca="1">_xlfn.XLOOKUP(G960&amp;$V$2,BS_CONTROLE[CHAVE],BS_CONTROLE[Quantidade_11],"-")</f>
        <v>-</v>
      </c>
      <c r="W960" s="118" t="str">
        <f ca="1">_xlfn.XLOOKUP(G960&amp;$W$2,BS_CONTROLE[CHAVE],BS_CONTROLE[Quantidade_11],"-")</f>
        <v>-</v>
      </c>
      <c r="X960" s="118" t="str">
        <f ca="1">_xlfn.XLOOKUP(G960&amp;$X$2,BS_CONTROLE[CHAVE],BS_CONTROLE[Quantidade_11],"-")</f>
        <v>-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339" t="str">
        <f>IF(FN_MC!K983="","*",FN_MC!K983)</f>
        <v>*</v>
      </c>
      <c r="O961" s="339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str">
        <f ca="1">_xlfn.XLOOKUP(G961&amp;$V$2,BS_CONTROLE[CHAVE],BS_CONTROLE[Quantidade_11],"-")</f>
        <v>-</v>
      </c>
      <c r="W961" s="118" t="str">
        <f ca="1">_xlfn.XLOOKUP(G961&amp;$W$2,BS_CONTROLE[CHAVE],BS_CONTROLE[Quantidade_11],"-")</f>
        <v>-</v>
      </c>
      <c r="X961" s="118" t="str">
        <f ca="1">_xlfn.XLOOKUP(G961&amp;$X$2,BS_CONTROLE[CHAVE],BS_CONTROLE[Quantidade_11],"-")</f>
        <v>-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339" t="str">
        <f>IF(FN_MC!K984="","*",FN_MC!K984)</f>
        <v>*</v>
      </c>
      <c r="O962" s="339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str">
        <f ca="1">_xlfn.XLOOKUP(G962&amp;$V$2,BS_CONTROLE[CHAVE],BS_CONTROLE[Quantidade_11],"-")</f>
        <v>-</v>
      </c>
      <c r="W962" s="118" t="str">
        <f ca="1">_xlfn.XLOOKUP(G962&amp;$W$2,BS_CONTROLE[CHAVE],BS_CONTROLE[Quantidade_11],"-")</f>
        <v>-</v>
      </c>
      <c r="X962" s="118" t="str">
        <f ca="1">_xlfn.XLOOKUP(G962&amp;$X$2,BS_CONTROLE[CHAVE],BS_CONTROLE[Quantidade_11],"-")</f>
        <v>-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338" t="str">
        <f>IF(FN_MC!K985="","*",FN_MC!K985)</f>
        <v>*</v>
      </c>
      <c r="O963" s="338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str">
        <f ca="1">_xlfn.XLOOKUP(G963&amp;$V$2,BS_CONTROLE[CHAVE],BS_CONTROLE[Quantidade_11],"-")</f>
        <v>-</v>
      </c>
      <c r="W963" s="118" t="str">
        <f ca="1">_xlfn.XLOOKUP(G963&amp;$W$2,BS_CONTROLE[CHAVE],BS_CONTROLE[Quantidade_11],"-")</f>
        <v>-</v>
      </c>
      <c r="X963" s="118" t="str">
        <f ca="1">_xlfn.XLOOKUP(G963&amp;$X$2,BS_CONTROLE[CHAVE],BS_CONTROLE[Quantidade_11],"-")</f>
        <v>-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339" t="str">
        <f>IF(FN_MC!K986="","*",FN_MC!K986)</f>
        <v>*</v>
      </c>
      <c r="O964" s="339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str">
        <f ca="1">_xlfn.XLOOKUP(G964&amp;$V$2,BS_CONTROLE[CHAVE],BS_CONTROLE[Quantidade_11],"-")</f>
        <v>-</v>
      </c>
      <c r="W964" s="118" t="str">
        <f ca="1">_xlfn.XLOOKUP(G964&amp;$W$2,BS_CONTROLE[CHAVE],BS_CONTROLE[Quantidade_11],"-")</f>
        <v>-</v>
      </c>
      <c r="X964" s="118" t="str">
        <f ca="1">_xlfn.XLOOKUP(G964&amp;$X$2,BS_CONTROLE[CHAVE],BS_CONTROLE[Quantidade_11],"-")</f>
        <v>-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339" t="str">
        <f>IF(FN_MC!K987="","*",FN_MC!K987)</f>
        <v>*</v>
      </c>
      <c r="O965" s="339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str">
        <f ca="1">_xlfn.XLOOKUP(G965&amp;$V$2,BS_CONTROLE[CHAVE],BS_CONTROLE[Quantidade_11],"-")</f>
        <v>-</v>
      </c>
      <c r="W965" s="118" t="str">
        <f ca="1">_xlfn.XLOOKUP(G965&amp;$W$2,BS_CONTROLE[CHAVE],BS_CONTROLE[Quantidade_11],"-")</f>
        <v>-</v>
      </c>
      <c r="X965" s="118" t="str">
        <f ca="1">_xlfn.XLOOKUP(G965&amp;$X$2,BS_CONTROLE[CHAVE],BS_CONTROLE[Quantidade_11],"-")</f>
        <v>-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338" t="str">
        <f>IF(FN_MC!K988="","*",FN_MC!K988)</f>
        <v>*</v>
      </c>
      <c r="O966" s="338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str">
        <f ca="1">_xlfn.XLOOKUP(G966&amp;$V$2,BS_CONTROLE[CHAVE],BS_CONTROLE[Quantidade_11],"-")</f>
        <v>-</v>
      </c>
      <c r="W966" s="118" t="str">
        <f ca="1">_xlfn.XLOOKUP(G966&amp;$W$2,BS_CONTROLE[CHAVE],BS_CONTROLE[Quantidade_11],"-")</f>
        <v>-</v>
      </c>
      <c r="X966" s="118" t="str">
        <f ca="1">_xlfn.XLOOKUP(G966&amp;$X$2,BS_CONTROLE[CHAVE],BS_CONTROLE[Quantidade_11],"-")</f>
        <v>-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339" t="str">
        <f>IF(FN_MC!K989="","*",FN_MC!K989)</f>
        <v>*</v>
      </c>
      <c r="O967" s="339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str">
        <f ca="1">_xlfn.XLOOKUP(G967&amp;$V$2,BS_CONTROLE[CHAVE],BS_CONTROLE[Quantidade_11],"-")</f>
        <v>-</v>
      </c>
      <c r="W967" s="118" t="str">
        <f ca="1">_xlfn.XLOOKUP(G967&amp;$W$2,BS_CONTROLE[CHAVE],BS_CONTROLE[Quantidade_11],"-")</f>
        <v>-</v>
      </c>
      <c r="X967" s="118" t="str">
        <f ca="1">_xlfn.XLOOKUP(G967&amp;$X$2,BS_CONTROLE[CHAVE],BS_CONTROLE[Quantidade_11],"-")</f>
        <v>-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339" t="str">
        <f>IF(FN_MC!K990="","*",FN_MC!K990)</f>
        <v>*</v>
      </c>
      <c r="O968" s="339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str">
        <f ca="1">_xlfn.XLOOKUP(G968&amp;$V$2,BS_CONTROLE[CHAVE],BS_CONTROLE[Quantidade_11],"-")</f>
        <v>-</v>
      </c>
      <c r="W968" s="118" t="str">
        <f ca="1">_xlfn.XLOOKUP(G968&amp;$W$2,BS_CONTROLE[CHAVE],BS_CONTROLE[Quantidade_11],"-")</f>
        <v>-</v>
      </c>
      <c r="X968" s="118" t="str">
        <f ca="1">_xlfn.XLOOKUP(G968&amp;$X$2,BS_CONTROLE[CHAVE],BS_CONTROLE[Quantidade_11],"-")</f>
        <v>-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338" t="str">
        <f>IF(FN_MC!K991="","*",FN_MC!K991)</f>
        <v>*</v>
      </c>
      <c r="O969" s="338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str">
        <f ca="1">_xlfn.XLOOKUP(G969&amp;$V$2,BS_CONTROLE[CHAVE],BS_CONTROLE[Quantidade_11],"-")</f>
        <v>-</v>
      </c>
      <c r="W969" s="118" t="str">
        <f ca="1">_xlfn.XLOOKUP(G969&amp;$W$2,BS_CONTROLE[CHAVE],BS_CONTROLE[Quantidade_11],"-")</f>
        <v>-</v>
      </c>
      <c r="X969" s="118" t="str">
        <f ca="1">_xlfn.XLOOKUP(G969&amp;$X$2,BS_CONTROLE[CHAVE],BS_CONTROLE[Quantidade_11],"-")</f>
        <v>-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339" t="str">
        <f>IF(FN_MC!K992="","*",FN_MC!K992)</f>
        <v>*</v>
      </c>
      <c r="O970" s="339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str">
        <f ca="1">_xlfn.XLOOKUP(G970&amp;$V$2,BS_CONTROLE[CHAVE],BS_CONTROLE[Quantidade_11],"-")</f>
        <v>-</v>
      </c>
      <c r="W970" s="118" t="str">
        <f ca="1">_xlfn.XLOOKUP(G970&amp;$W$2,BS_CONTROLE[CHAVE],BS_CONTROLE[Quantidade_11],"-")</f>
        <v>-</v>
      </c>
      <c r="X970" s="118" t="str">
        <f ca="1">_xlfn.XLOOKUP(G970&amp;$X$2,BS_CONTROLE[CHAVE],BS_CONTROLE[Quantidade_11],"-")</f>
        <v>-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339" t="str">
        <f>IF(FN_MC!K993="","*",FN_MC!K993)</f>
        <v>*</v>
      </c>
      <c r="O971" s="339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str">
        <f ca="1">_xlfn.XLOOKUP(G971&amp;$V$2,BS_CONTROLE[CHAVE],BS_CONTROLE[Quantidade_11],"-")</f>
        <v>-</v>
      </c>
      <c r="W971" s="118" t="str">
        <f ca="1">_xlfn.XLOOKUP(G971&amp;$W$2,BS_CONTROLE[CHAVE],BS_CONTROLE[Quantidade_11],"-")</f>
        <v>-</v>
      </c>
      <c r="X971" s="118" t="str">
        <f ca="1">_xlfn.XLOOKUP(G971&amp;$X$2,BS_CONTROLE[CHAVE],BS_CONTROLE[Quantidade_11],"-")</f>
        <v>-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338" t="str">
        <f>IF(FN_MC!K994="","*",FN_MC!K994)</f>
        <v>*</v>
      </c>
      <c r="O972" s="338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str">
        <f ca="1">_xlfn.XLOOKUP(G972&amp;$V$2,BS_CONTROLE[CHAVE],BS_CONTROLE[Quantidade_11],"-")</f>
        <v>-</v>
      </c>
      <c r="W972" s="118" t="str">
        <f ca="1">_xlfn.XLOOKUP(G972&amp;$W$2,BS_CONTROLE[CHAVE],BS_CONTROLE[Quantidade_11],"-")</f>
        <v>-</v>
      </c>
      <c r="X972" s="118" t="str">
        <f ca="1">_xlfn.XLOOKUP(G972&amp;$X$2,BS_CONTROLE[CHAVE],BS_CONTROLE[Quantidade_11],"-")</f>
        <v>-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339" t="str">
        <f>IF(FN_MC!K995="","*",FN_MC!K995)</f>
        <v>*</v>
      </c>
      <c r="O973" s="339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str">
        <f ca="1">_xlfn.XLOOKUP(G973&amp;$V$2,BS_CONTROLE[CHAVE],BS_CONTROLE[Quantidade_11],"-")</f>
        <v>-</v>
      </c>
      <c r="W973" s="118" t="str">
        <f ca="1">_xlfn.XLOOKUP(G973&amp;$W$2,BS_CONTROLE[CHAVE],BS_CONTROLE[Quantidade_11],"-")</f>
        <v>-</v>
      </c>
      <c r="X973" s="118" t="str">
        <f ca="1">_xlfn.XLOOKUP(G973&amp;$X$2,BS_CONTROLE[CHAVE],BS_CONTROLE[Quantidade_11],"-")</f>
        <v>-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339" t="str">
        <f>IF(FN_MC!K996="","*",FN_MC!K996)</f>
        <v>*</v>
      </c>
      <c r="O974" s="339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str">
        <f ca="1">_xlfn.XLOOKUP(G974&amp;$V$2,BS_CONTROLE[CHAVE],BS_CONTROLE[Quantidade_11],"-")</f>
        <v>-</v>
      </c>
      <c r="W974" s="118" t="str">
        <f ca="1">_xlfn.XLOOKUP(G974&amp;$W$2,BS_CONTROLE[CHAVE],BS_CONTROLE[Quantidade_11],"-")</f>
        <v>-</v>
      </c>
      <c r="X974" s="118" t="str">
        <f ca="1">_xlfn.XLOOKUP(G974&amp;$X$2,BS_CONTROLE[CHAVE],BS_CONTROLE[Quantidade_11],"-")</f>
        <v>-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338" t="str">
        <f>IF(FN_MC!K997="","*",FN_MC!K997)</f>
        <v>*</v>
      </c>
      <c r="O975" s="338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str">
        <f ca="1">_xlfn.XLOOKUP(G975&amp;$V$2,BS_CONTROLE[CHAVE],BS_CONTROLE[Quantidade_11],"-")</f>
        <v>-</v>
      </c>
      <c r="W975" s="118" t="str">
        <f ca="1">_xlfn.XLOOKUP(G975&amp;$W$2,BS_CONTROLE[CHAVE],BS_CONTROLE[Quantidade_11],"-")</f>
        <v>-</v>
      </c>
      <c r="X975" s="118" t="str">
        <f ca="1">_xlfn.XLOOKUP(G975&amp;$X$2,BS_CONTROLE[CHAVE],BS_CONTROLE[Quantidade_11],"-")</f>
        <v>-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339" t="str">
        <f>IF(FN_MC!K998="","*",FN_MC!K998)</f>
        <v>*</v>
      </c>
      <c r="O976" s="339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str">
        <f ca="1">_xlfn.XLOOKUP(G976&amp;$V$2,BS_CONTROLE[CHAVE],BS_CONTROLE[Quantidade_11],"-")</f>
        <v>-</v>
      </c>
      <c r="W976" s="118" t="str">
        <f ca="1">_xlfn.XLOOKUP(G976&amp;$W$2,BS_CONTROLE[CHAVE],BS_CONTROLE[Quantidade_11],"-")</f>
        <v>-</v>
      </c>
      <c r="X976" s="118" t="str">
        <f ca="1">_xlfn.XLOOKUP(G976&amp;$X$2,BS_CONTROLE[CHAVE],BS_CONTROLE[Quantidade_11],"-")</f>
        <v>-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339" t="str">
        <f>IF(FN_MC!K999="","*",FN_MC!K999)</f>
        <v>*</v>
      </c>
      <c r="O977" s="339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str">
        <f ca="1">_xlfn.XLOOKUP(G977&amp;$V$2,BS_CONTROLE[CHAVE],BS_CONTROLE[Quantidade_11],"-")</f>
        <v>-</v>
      </c>
      <c r="W977" s="118" t="str">
        <f ca="1">_xlfn.XLOOKUP(G977&amp;$W$2,BS_CONTROLE[CHAVE],BS_CONTROLE[Quantidade_11],"-")</f>
        <v>-</v>
      </c>
      <c r="X977" s="118" t="str">
        <f ca="1">_xlfn.XLOOKUP(G977&amp;$X$2,BS_CONTROLE[CHAVE],BS_CONTROLE[Quantidade_11],"-")</f>
        <v>-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338" t="str">
        <f>IF(FN_MC!K1000="","*",FN_MC!K1000)</f>
        <v>*</v>
      </c>
      <c r="O978" s="338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str">
        <f ca="1">_xlfn.XLOOKUP(G978&amp;$V$2,BS_CONTROLE[CHAVE],BS_CONTROLE[Quantidade_11],"-")</f>
        <v>-</v>
      </c>
      <c r="W978" s="118" t="str">
        <f ca="1">_xlfn.XLOOKUP(G978&amp;$W$2,BS_CONTROLE[CHAVE],BS_CONTROLE[Quantidade_11],"-")</f>
        <v>-</v>
      </c>
      <c r="X978" s="118" t="str">
        <f ca="1">_xlfn.XLOOKUP(G978&amp;$X$2,BS_CONTROLE[CHAVE],BS_CONTROLE[Quantidade_11],"-")</f>
        <v>-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339" t="str">
        <f>IF(FN_MC!K1001="","*",FN_MC!K1001)</f>
        <v>*</v>
      </c>
      <c r="O979" s="339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str">
        <f ca="1">_xlfn.XLOOKUP(G979&amp;$V$2,BS_CONTROLE[CHAVE],BS_CONTROLE[Quantidade_11],"-")</f>
        <v>-</v>
      </c>
      <c r="W979" s="118" t="str">
        <f ca="1">_xlfn.XLOOKUP(G979&amp;$W$2,BS_CONTROLE[CHAVE],BS_CONTROLE[Quantidade_11],"-")</f>
        <v>-</v>
      </c>
      <c r="X979" s="118" t="str">
        <f ca="1">_xlfn.XLOOKUP(G979&amp;$X$2,BS_CONTROLE[CHAVE],BS_CONTROLE[Quantidade_11],"-")</f>
        <v>-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339" t="str">
        <f>IF(FN_MC!K1002="","*",FN_MC!K1002)</f>
        <v>*</v>
      </c>
      <c r="O980" s="339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str">
        <f ca="1">_xlfn.XLOOKUP(G980&amp;$V$2,BS_CONTROLE[CHAVE],BS_CONTROLE[Quantidade_11],"-")</f>
        <v>-</v>
      </c>
      <c r="W980" s="118" t="str">
        <f ca="1">_xlfn.XLOOKUP(G980&amp;$W$2,BS_CONTROLE[CHAVE],BS_CONTROLE[Quantidade_11],"-")</f>
        <v>-</v>
      </c>
      <c r="X980" s="118" t="str">
        <f ca="1">_xlfn.XLOOKUP(G980&amp;$X$2,BS_CONTROLE[CHAVE],BS_CONTROLE[Quantidade_11],"-")</f>
        <v>-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338" t="str">
        <f>IF(FN_MC!K1003="","*",FN_MC!K1003)</f>
        <v>*</v>
      </c>
      <c r="O981" s="338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str">
        <f ca="1">_xlfn.XLOOKUP(G981&amp;$V$2,BS_CONTROLE[CHAVE],BS_CONTROLE[Quantidade_11],"-")</f>
        <v>-</v>
      </c>
      <c r="W981" s="118" t="str">
        <f ca="1">_xlfn.XLOOKUP(G981&amp;$W$2,BS_CONTROLE[CHAVE],BS_CONTROLE[Quantidade_11],"-")</f>
        <v>-</v>
      </c>
      <c r="X981" s="118" t="str">
        <f ca="1">_xlfn.XLOOKUP(G981&amp;$X$2,BS_CONTROLE[CHAVE],BS_CONTROLE[Quantidade_11],"-")</f>
        <v>-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339" t="str">
        <f>IF(FN_MC!K1004="","*",FN_MC!K1004)</f>
        <v>*</v>
      </c>
      <c r="O982" s="339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str">
        <f ca="1">_xlfn.XLOOKUP(G982&amp;$V$2,BS_CONTROLE[CHAVE],BS_CONTROLE[Quantidade_11],"-")</f>
        <v>-</v>
      </c>
      <c r="W982" s="118" t="str">
        <f ca="1">_xlfn.XLOOKUP(G982&amp;$W$2,BS_CONTROLE[CHAVE],BS_CONTROLE[Quantidade_11],"-")</f>
        <v>-</v>
      </c>
      <c r="X982" s="118" t="str">
        <f ca="1">_xlfn.XLOOKUP(G982&amp;$X$2,BS_CONTROLE[CHAVE],BS_CONTROLE[Quantidade_11],"-")</f>
        <v>-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339" t="str">
        <f>IF(FN_MC!K1005="","*",FN_MC!K1005)</f>
        <v>*</v>
      </c>
      <c r="O983" s="339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str">
        <f ca="1">_xlfn.XLOOKUP(G983&amp;$V$2,BS_CONTROLE[CHAVE],BS_CONTROLE[Quantidade_11],"-")</f>
        <v>-</v>
      </c>
      <c r="W983" s="118" t="str">
        <f ca="1">_xlfn.XLOOKUP(G983&amp;$W$2,BS_CONTROLE[CHAVE],BS_CONTROLE[Quantidade_11],"-")</f>
        <v>-</v>
      </c>
      <c r="X983" s="118" t="str">
        <f ca="1">_xlfn.XLOOKUP(G983&amp;$X$2,BS_CONTROLE[CHAVE],BS_CONTROLE[Quantidade_11],"-")</f>
        <v>-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338" t="str">
        <f>IF(FN_MC!K1006="","*",FN_MC!K1006)</f>
        <v>*</v>
      </c>
      <c r="O984" s="338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str">
        <f ca="1">_xlfn.XLOOKUP(G984&amp;$V$2,BS_CONTROLE[CHAVE],BS_CONTROLE[Quantidade_11],"-")</f>
        <v>-</v>
      </c>
      <c r="W984" s="118" t="str">
        <f ca="1">_xlfn.XLOOKUP(G984&amp;$W$2,BS_CONTROLE[CHAVE],BS_CONTROLE[Quantidade_11],"-")</f>
        <v>-</v>
      </c>
      <c r="X984" s="118" t="str">
        <f ca="1">_xlfn.XLOOKUP(G984&amp;$X$2,BS_CONTROLE[CHAVE],BS_CONTROLE[Quantidade_11],"-")</f>
        <v>-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339" t="str">
        <f>IF(FN_MC!K1007="","*",FN_MC!K1007)</f>
        <v>*</v>
      </c>
      <c r="O985" s="339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str">
        <f ca="1">_xlfn.XLOOKUP(G985&amp;$V$2,BS_CONTROLE[CHAVE],BS_CONTROLE[Quantidade_11],"-")</f>
        <v>-</v>
      </c>
      <c r="W985" s="118" t="str">
        <f ca="1">_xlfn.XLOOKUP(G985&amp;$W$2,BS_CONTROLE[CHAVE],BS_CONTROLE[Quantidade_11],"-")</f>
        <v>-</v>
      </c>
      <c r="X985" s="118" t="str">
        <f ca="1">_xlfn.XLOOKUP(G985&amp;$X$2,BS_CONTROLE[CHAVE],BS_CONTROLE[Quantidade_11],"-")</f>
        <v>-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339" t="str">
        <f>IF(FN_MC!K1008="","*",FN_MC!K1008)</f>
        <v>*</v>
      </c>
      <c r="O986" s="339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str">
        <f ca="1">_xlfn.XLOOKUP(G986&amp;$V$2,BS_CONTROLE[CHAVE],BS_CONTROLE[Quantidade_11],"-")</f>
        <v>-</v>
      </c>
      <c r="W986" s="118" t="str">
        <f ca="1">_xlfn.XLOOKUP(G986&amp;$W$2,BS_CONTROLE[CHAVE],BS_CONTROLE[Quantidade_11],"-")</f>
        <v>-</v>
      </c>
      <c r="X986" s="118" t="str">
        <f ca="1">_xlfn.XLOOKUP(G986&amp;$X$2,BS_CONTROLE[CHAVE],BS_CONTROLE[Quantidade_11],"-")</f>
        <v>-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338" t="str">
        <f>IF(FN_MC!K1009="","*",FN_MC!K1009)</f>
        <v>*</v>
      </c>
      <c r="O987" s="338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str">
        <f ca="1">_xlfn.XLOOKUP(G987&amp;$V$2,BS_CONTROLE[CHAVE],BS_CONTROLE[Quantidade_11],"-")</f>
        <v>-</v>
      </c>
      <c r="W987" s="118" t="str">
        <f ca="1">_xlfn.XLOOKUP(G987&amp;$W$2,BS_CONTROLE[CHAVE],BS_CONTROLE[Quantidade_11],"-")</f>
        <v>-</v>
      </c>
      <c r="X987" s="118" t="str">
        <f ca="1">_xlfn.XLOOKUP(G987&amp;$X$2,BS_CONTROLE[CHAVE],BS_CONTROLE[Quantidade_11],"-")</f>
        <v>-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339" t="str">
        <f>IF(FN_MC!K1010="","*",FN_MC!K1010)</f>
        <v>*</v>
      </c>
      <c r="O988" s="339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str">
        <f ca="1">_xlfn.XLOOKUP(G988&amp;$V$2,BS_CONTROLE[CHAVE],BS_CONTROLE[Quantidade_11],"-")</f>
        <v>-</v>
      </c>
      <c r="W988" s="118" t="str">
        <f ca="1">_xlfn.XLOOKUP(G988&amp;$W$2,BS_CONTROLE[CHAVE],BS_CONTROLE[Quantidade_11],"-")</f>
        <v>-</v>
      </c>
      <c r="X988" s="118" t="str">
        <f ca="1">_xlfn.XLOOKUP(G988&amp;$X$2,BS_CONTROLE[CHAVE],BS_CONTROLE[Quantidade_11],"-")</f>
        <v>-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339" t="str">
        <f>IF(FN_MC!K1011="","*",FN_MC!K1011)</f>
        <v>*</v>
      </c>
      <c r="O989" s="339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str">
        <f ca="1">_xlfn.XLOOKUP(G989&amp;$V$2,BS_CONTROLE[CHAVE],BS_CONTROLE[Quantidade_11],"-")</f>
        <v>-</v>
      </c>
      <c r="W989" s="118" t="str">
        <f ca="1">_xlfn.XLOOKUP(G989&amp;$W$2,BS_CONTROLE[CHAVE],BS_CONTROLE[Quantidade_11],"-")</f>
        <v>-</v>
      </c>
      <c r="X989" s="118" t="str">
        <f ca="1">_xlfn.XLOOKUP(G989&amp;$X$2,BS_CONTROLE[CHAVE],BS_CONTROLE[Quantidade_11],"-")</f>
        <v>-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338" t="str">
        <f>IF(FN_MC!K1012="","*",FN_MC!K1012)</f>
        <v>*</v>
      </c>
      <c r="O990" s="338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str">
        <f ca="1">_xlfn.XLOOKUP(G990&amp;$V$2,BS_CONTROLE[CHAVE],BS_CONTROLE[Quantidade_11],"-")</f>
        <v>-</v>
      </c>
      <c r="W990" s="118" t="str">
        <f ca="1">_xlfn.XLOOKUP(G990&amp;$W$2,BS_CONTROLE[CHAVE],BS_CONTROLE[Quantidade_11],"-")</f>
        <v>-</v>
      </c>
      <c r="X990" s="118" t="str">
        <f ca="1">_xlfn.XLOOKUP(G990&amp;$X$2,BS_CONTROLE[CHAVE],BS_CONTROLE[Quantidade_11],"-")</f>
        <v>-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339" t="str">
        <f>IF(FN_MC!K1013="","*",FN_MC!K1013)</f>
        <v>*</v>
      </c>
      <c r="O991" s="339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str">
        <f ca="1">_xlfn.XLOOKUP(G991&amp;$V$2,BS_CONTROLE[CHAVE],BS_CONTROLE[Quantidade_11],"-")</f>
        <v>-</v>
      </c>
      <c r="W991" s="118" t="str">
        <f ca="1">_xlfn.XLOOKUP(G991&amp;$W$2,BS_CONTROLE[CHAVE],BS_CONTROLE[Quantidade_11],"-")</f>
        <v>-</v>
      </c>
      <c r="X991" s="118" t="str">
        <f ca="1">_xlfn.XLOOKUP(G991&amp;$X$2,BS_CONTROLE[CHAVE],BS_CONTROLE[Quantidade_11],"-")</f>
        <v>-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339" t="str">
        <f>IF(FN_MC!K1014="","*",FN_MC!K1014)</f>
        <v>*</v>
      </c>
      <c r="O992" s="339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str">
        <f ca="1">_xlfn.XLOOKUP(G992&amp;$V$2,BS_CONTROLE[CHAVE],BS_CONTROLE[Quantidade_11],"-")</f>
        <v>-</v>
      </c>
      <c r="W992" s="118" t="str">
        <f ca="1">_xlfn.XLOOKUP(G992&amp;$W$2,BS_CONTROLE[CHAVE],BS_CONTROLE[Quantidade_11],"-")</f>
        <v>-</v>
      </c>
      <c r="X992" s="118" t="str">
        <f ca="1">_xlfn.XLOOKUP(G992&amp;$X$2,BS_CONTROLE[CHAVE],BS_CONTROLE[Quantidade_11],"-")</f>
        <v>-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338" t="str">
        <f>IF(FN_MC!K1015="","*",FN_MC!K1015)</f>
        <v>*</v>
      </c>
      <c r="O993" s="338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str">
        <f ca="1">_xlfn.XLOOKUP(G993&amp;$V$2,BS_CONTROLE[CHAVE],BS_CONTROLE[Quantidade_11],"-")</f>
        <v>-</v>
      </c>
      <c r="W993" s="118" t="str">
        <f ca="1">_xlfn.XLOOKUP(G993&amp;$W$2,BS_CONTROLE[CHAVE],BS_CONTROLE[Quantidade_11],"-")</f>
        <v>-</v>
      </c>
      <c r="X993" s="118" t="str">
        <f ca="1">_xlfn.XLOOKUP(G993&amp;$X$2,BS_CONTROLE[CHAVE],BS_CONTROLE[Quantidade_11],"-")</f>
        <v>-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339" t="str">
        <f>IF(FN_MC!K1016="","*",FN_MC!K1016)</f>
        <v>*</v>
      </c>
      <c r="O994" s="339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str">
        <f ca="1">_xlfn.XLOOKUP(G994&amp;$V$2,BS_CONTROLE[CHAVE],BS_CONTROLE[Quantidade_11],"-")</f>
        <v>-</v>
      </c>
      <c r="W994" s="118" t="str">
        <f ca="1">_xlfn.XLOOKUP(G994&amp;$W$2,BS_CONTROLE[CHAVE],BS_CONTROLE[Quantidade_11],"-")</f>
        <v>-</v>
      </c>
      <c r="X994" s="118" t="str">
        <f ca="1">_xlfn.XLOOKUP(G994&amp;$X$2,BS_CONTROLE[CHAVE],BS_CONTROLE[Quantidade_11],"-")</f>
        <v>-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339" t="str">
        <f>IF(FN_MC!K1017="","*",FN_MC!K1017)</f>
        <v>*</v>
      </c>
      <c r="O995" s="339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str">
        <f ca="1">_xlfn.XLOOKUP(G995&amp;$V$2,BS_CONTROLE[CHAVE],BS_CONTROLE[Quantidade_11],"-")</f>
        <v>-</v>
      </c>
      <c r="W995" s="118" t="str">
        <f ca="1">_xlfn.XLOOKUP(G995&amp;$W$2,BS_CONTROLE[CHAVE],BS_CONTROLE[Quantidade_11],"-")</f>
        <v>-</v>
      </c>
      <c r="X995" s="118" t="str">
        <f ca="1">_xlfn.XLOOKUP(G995&amp;$X$2,BS_CONTROLE[CHAVE],BS_CONTROLE[Quantidade_11],"-")</f>
        <v>-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338" t="str">
        <f>IF(FN_MC!K1018="","*",FN_MC!K1018)</f>
        <v>*</v>
      </c>
      <c r="O996" s="338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str">
        <f ca="1">_xlfn.XLOOKUP(G996&amp;$V$2,BS_CONTROLE[CHAVE],BS_CONTROLE[Quantidade_11],"-")</f>
        <v>-</v>
      </c>
      <c r="W996" s="118" t="str">
        <f ca="1">_xlfn.XLOOKUP(G996&amp;$W$2,BS_CONTROLE[CHAVE],BS_CONTROLE[Quantidade_11],"-")</f>
        <v>-</v>
      </c>
      <c r="X996" s="118" t="str">
        <f ca="1">_xlfn.XLOOKUP(G996&amp;$X$2,BS_CONTROLE[CHAVE],BS_CONTROLE[Quantidade_11],"-")</f>
        <v>-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339" t="str">
        <f>IF(FN_MC!K1019="","*",FN_MC!K1019)</f>
        <v>*</v>
      </c>
      <c r="O997" s="339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str">
        <f ca="1">_xlfn.XLOOKUP(G997&amp;$V$2,BS_CONTROLE[CHAVE],BS_CONTROLE[Quantidade_11],"-")</f>
        <v>-</v>
      </c>
      <c r="W997" s="118" t="str">
        <f ca="1">_xlfn.XLOOKUP(G997&amp;$W$2,BS_CONTROLE[CHAVE],BS_CONTROLE[Quantidade_11],"-")</f>
        <v>-</v>
      </c>
      <c r="X997" s="118" t="str">
        <f ca="1">_xlfn.XLOOKUP(G997&amp;$X$2,BS_CONTROLE[CHAVE],BS_CONTROLE[Quantidade_11],"-")</f>
        <v>-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339" t="str">
        <f>IF(FN_MC!K1020="","*",FN_MC!K1020)</f>
        <v>*</v>
      </c>
      <c r="O998" s="339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str">
        <f ca="1">_xlfn.XLOOKUP(G998&amp;$V$2,BS_CONTROLE[CHAVE],BS_CONTROLE[Quantidade_11],"-")</f>
        <v>-</v>
      </c>
      <c r="W998" s="118" t="str">
        <f ca="1">_xlfn.XLOOKUP(G998&amp;$W$2,BS_CONTROLE[CHAVE],BS_CONTROLE[Quantidade_11],"-")</f>
        <v>-</v>
      </c>
      <c r="X998" s="118" t="str">
        <f ca="1">_xlfn.XLOOKUP(G998&amp;$X$2,BS_CONTROLE[CHAVE],BS_CONTROLE[Quantidade_11],"-")</f>
        <v>-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338" t="str">
        <f>IF(FN_MC!K1021="","*",FN_MC!K1021)</f>
        <v>*</v>
      </c>
      <c r="O999" s="338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str">
        <f ca="1">_xlfn.XLOOKUP(G999&amp;$V$2,BS_CONTROLE[CHAVE],BS_CONTROLE[Quantidade_11],"-")</f>
        <v>-</v>
      </c>
      <c r="W999" s="118" t="str">
        <f ca="1">_xlfn.XLOOKUP(G999&amp;$W$2,BS_CONTROLE[CHAVE],BS_CONTROLE[Quantidade_11],"-")</f>
        <v>-</v>
      </c>
      <c r="X999" s="118" t="str">
        <f ca="1">_xlfn.XLOOKUP(G999&amp;$X$2,BS_CONTROLE[CHAVE],BS_CONTROLE[Quantidade_11],"-")</f>
        <v>-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339" t="str">
        <f>IF(FN_MC!K1022="","*",FN_MC!K1022)</f>
        <v>*</v>
      </c>
      <c r="O1000" s="339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str">
        <f ca="1">_xlfn.XLOOKUP(G1000&amp;$V$2,BS_CONTROLE[CHAVE],BS_CONTROLE[Quantidade_11],"-")</f>
        <v>-</v>
      </c>
      <c r="W1000" s="118" t="str">
        <f ca="1">_xlfn.XLOOKUP(G1000&amp;$W$2,BS_CONTROLE[CHAVE],BS_CONTROLE[Quantidade_11],"-")</f>
        <v>-</v>
      </c>
      <c r="X1000" s="118" t="str">
        <f ca="1">_xlfn.XLOOKUP(G1000&amp;$X$2,BS_CONTROLE[CHAVE],BS_CONTROLE[Quantidade_11],"-")</f>
        <v>-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339" t="str">
        <f>IF(FN_MC!K1023="","*",FN_MC!K1023)</f>
        <v>*</v>
      </c>
      <c r="O1001" s="339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str">
        <f ca="1">_xlfn.XLOOKUP(G1001&amp;$V$2,BS_CONTROLE[CHAVE],BS_CONTROLE[Quantidade_11],"-")</f>
        <v>-</v>
      </c>
      <c r="W1001" s="118" t="str">
        <f ca="1">_xlfn.XLOOKUP(G1001&amp;$W$2,BS_CONTROLE[CHAVE],BS_CONTROLE[Quantidade_11],"-")</f>
        <v>-</v>
      </c>
      <c r="X1001" s="118" t="str">
        <f ca="1">_xlfn.XLOOKUP(G1001&amp;$X$2,BS_CONTROLE[CHAVE],BS_CONTROLE[Quantidade_11],"-")</f>
        <v>-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338" t="str">
        <f>IF(FN_MC!K1024="","*",FN_MC!K1024)</f>
        <v>*</v>
      </c>
      <c r="O1002" s="338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str">
        <f ca="1">_xlfn.XLOOKUP(G1002&amp;$V$2,BS_CONTROLE[CHAVE],BS_CONTROLE[Quantidade_11],"-")</f>
        <v>-</v>
      </c>
      <c r="W1002" s="118" t="str">
        <f ca="1">_xlfn.XLOOKUP(G1002&amp;$W$2,BS_CONTROLE[CHAVE],BS_CONTROLE[Quantidade_11],"-")</f>
        <v>-</v>
      </c>
      <c r="X1002" s="118" t="str">
        <f ca="1">_xlfn.XLOOKUP(G1002&amp;$X$2,BS_CONTROLE[CHAVE],BS_CONTROLE[Quantidade_11],"-")</f>
        <v>-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339" t="str">
        <f>IF(FN_MC!K1025="","*",FN_MC!K1025)</f>
        <v>*</v>
      </c>
      <c r="O1003" s="339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str">
        <f ca="1">_xlfn.XLOOKUP(G1003&amp;$V$2,BS_CONTROLE[CHAVE],BS_CONTROLE[Quantidade_11],"-")</f>
        <v>-</v>
      </c>
      <c r="W1003" s="118" t="str">
        <f ca="1">_xlfn.XLOOKUP(G1003&amp;$W$2,BS_CONTROLE[CHAVE],BS_CONTROLE[Quantidade_11],"-")</f>
        <v>-</v>
      </c>
      <c r="X1003" s="118" t="str">
        <f ca="1">_xlfn.XLOOKUP(G1003&amp;$X$2,BS_CONTROLE[CHAVE],BS_CONTROLE[Quantidade_11],"-")</f>
        <v>-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339" t="str">
        <f>IF(FN_MC!K1026="","*",FN_MC!K1026)</f>
        <v>*</v>
      </c>
      <c r="O1004" s="339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str">
        <f ca="1">_xlfn.XLOOKUP(G1004&amp;$V$2,BS_CONTROLE[CHAVE],BS_CONTROLE[Quantidade_11],"-")</f>
        <v>-</v>
      </c>
      <c r="W1004" s="118" t="str">
        <f ca="1">_xlfn.XLOOKUP(G1004&amp;$W$2,BS_CONTROLE[CHAVE],BS_CONTROLE[Quantidade_11],"-")</f>
        <v>-</v>
      </c>
      <c r="X1004" s="118" t="str">
        <f ca="1">_xlfn.XLOOKUP(G1004&amp;$X$2,BS_CONTROLE[CHAVE],BS_CONTROLE[Quantidade_11],"-")</f>
        <v>-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338" t="str">
        <f>IF(FN_MC!K1027="","*",FN_MC!K1027)</f>
        <v>*</v>
      </c>
      <c r="O1005" s="338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str">
        <f ca="1">_xlfn.XLOOKUP(G1005&amp;$V$2,BS_CONTROLE[CHAVE],BS_CONTROLE[Quantidade_11],"-")</f>
        <v>-</v>
      </c>
      <c r="W1005" s="118" t="str">
        <f ca="1">_xlfn.XLOOKUP(G1005&amp;$W$2,BS_CONTROLE[CHAVE],BS_CONTROLE[Quantidade_11],"-")</f>
        <v>-</v>
      </c>
      <c r="X1005" s="118" t="str">
        <f ca="1">_xlfn.XLOOKUP(G1005&amp;$X$2,BS_CONTROLE[CHAVE],BS_CONTROLE[Quantidade_11],"-")</f>
        <v>-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339" t="str">
        <f>IF(FN_MC!K1028="","*",FN_MC!K1028)</f>
        <v>*</v>
      </c>
      <c r="O1006" s="339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str">
        <f ca="1">_xlfn.XLOOKUP(G1006&amp;$V$2,BS_CONTROLE[CHAVE],BS_CONTROLE[Quantidade_11],"-")</f>
        <v>-</v>
      </c>
      <c r="W1006" s="118" t="str">
        <f ca="1">_xlfn.XLOOKUP(G1006&amp;$W$2,BS_CONTROLE[CHAVE],BS_CONTROLE[Quantidade_11],"-")</f>
        <v>-</v>
      </c>
      <c r="X1006" s="118" t="str">
        <f ca="1">_xlfn.XLOOKUP(G1006&amp;$X$2,BS_CONTROLE[CHAVE],BS_CONTROLE[Quantidade_11],"-")</f>
        <v>-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339" t="str">
        <f>IF(FN_MC!K1029="","*",FN_MC!K1029)</f>
        <v>*</v>
      </c>
      <c r="O1007" s="339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str">
        <f ca="1">_xlfn.XLOOKUP(G1007&amp;$V$2,BS_CONTROLE[CHAVE],BS_CONTROLE[Quantidade_11],"-")</f>
        <v>-</v>
      </c>
      <c r="W1007" s="118" t="str">
        <f ca="1">_xlfn.XLOOKUP(G1007&amp;$W$2,BS_CONTROLE[CHAVE],BS_CONTROLE[Quantidade_11],"-")</f>
        <v>-</v>
      </c>
      <c r="X1007" s="118" t="str">
        <f ca="1">_xlfn.XLOOKUP(G1007&amp;$X$2,BS_CONTROLE[CHAVE],BS_CONTROLE[Quantidade_11],"-")</f>
        <v>-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338" t="str">
        <f>IF(FN_MC!K1030="","*",FN_MC!K1030)</f>
        <v>*</v>
      </c>
      <c r="O1008" s="338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str">
        <f ca="1">_xlfn.XLOOKUP(G1008&amp;$V$2,BS_CONTROLE[CHAVE],BS_CONTROLE[Quantidade_11],"-")</f>
        <v>-</v>
      </c>
      <c r="W1008" s="118" t="str">
        <f ca="1">_xlfn.XLOOKUP(G1008&amp;$W$2,BS_CONTROLE[CHAVE],BS_CONTROLE[Quantidade_11],"-")</f>
        <v>-</v>
      </c>
      <c r="X1008" s="118" t="str">
        <f ca="1">_xlfn.XLOOKUP(G1008&amp;$X$2,BS_CONTROLE[CHAVE],BS_CONTROLE[Quantidade_11],"-")</f>
        <v>-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339" t="str">
        <f>IF(FN_MC!K1031="","*",FN_MC!K1031)</f>
        <v>*</v>
      </c>
      <c r="O1009" s="339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str">
        <f ca="1">_xlfn.XLOOKUP(G1009&amp;$V$2,BS_CONTROLE[CHAVE],BS_CONTROLE[Quantidade_11],"-")</f>
        <v>-</v>
      </c>
      <c r="W1009" s="118" t="str">
        <f ca="1">_xlfn.XLOOKUP(G1009&amp;$W$2,BS_CONTROLE[CHAVE],BS_CONTROLE[Quantidade_11],"-")</f>
        <v>-</v>
      </c>
      <c r="X1009" s="118" t="str">
        <f ca="1">_xlfn.XLOOKUP(G1009&amp;$X$2,BS_CONTROLE[CHAVE],BS_CONTROLE[Quantidade_11],"-")</f>
        <v>-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339" t="str">
        <f>IF(FN_MC!K1032="","*",FN_MC!K1032)</f>
        <v>*</v>
      </c>
      <c r="O1010" s="339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str">
        <f ca="1">_xlfn.XLOOKUP(G1010&amp;$V$2,BS_CONTROLE[CHAVE],BS_CONTROLE[Quantidade_11],"-")</f>
        <v>-</v>
      </c>
      <c r="W1010" s="118" t="str">
        <f ca="1">_xlfn.XLOOKUP(G1010&amp;$W$2,BS_CONTROLE[CHAVE],BS_CONTROLE[Quantidade_11],"-")</f>
        <v>-</v>
      </c>
      <c r="X1010" s="118" t="str">
        <f ca="1">_xlfn.XLOOKUP(G1010&amp;$X$2,BS_CONTROLE[CHAVE],BS_CONTROLE[Quantidade_11],"-")</f>
        <v>-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338" t="str">
        <f>IF(FN_MC!K1033="","*",FN_MC!K1033)</f>
        <v>*</v>
      </c>
      <c r="O1011" s="338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str">
        <f ca="1">_xlfn.XLOOKUP(G1011&amp;$V$2,BS_CONTROLE[CHAVE],BS_CONTROLE[Quantidade_11],"-")</f>
        <v>-</v>
      </c>
      <c r="W1011" s="118" t="str">
        <f ca="1">_xlfn.XLOOKUP(G1011&amp;$W$2,BS_CONTROLE[CHAVE],BS_CONTROLE[Quantidade_11],"-")</f>
        <v>-</v>
      </c>
      <c r="X1011" s="118" t="str">
        <f ca="1">_xlfn.XLOOKUP(G1011&amp;$X$2,BS_CONTROLE[CHAVE],BS_CONTROLE[Quantidade_11],"-")</f>
        <v>-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339" t="str">
        <f>IF(FN_MC!K1034="","*",FN_MC!K1034)</f>
        <v>*</v>
      </c>
      <c r="O1012" s="339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str">
        <f ca="1">_xlfn.XLOOKUP(G1012&amp;$V$2,BS_CONTROLE[CHAVE],BS_CONTROLE[Quantidade_11],"-")</f>
        <v>-</v>
      </c>
      <c r="W1012" s="118" t="str">
        <f ca="1">_xlfn.XLOOKUP(G1012&amp;$W$2,BS_CONTROLE[CHAVE],BS_CONTROLE[Quantidade_11],"-")</f>
        <v>-</v>
      </c>
      <c r="X1012" s="118" t="str">
        <f ca="1">_xlfn.XLOOKUP(G1012&amp;$X$2,BS_CONTROLE[CHAVE],BS_CONTROLE[Quantidade_11],"-")</f>
        <v>-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339" t="str">
        <f>IF(FN_MC!K1035="","*",FN_MC!K1035)</f>
        <v>*</v>
      </c>
      <c r="O1013" s="339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str">
        <f ca="1">_xlfn.XLOOKUP(G1013&amp;$V$2,BS_CONTROLE[CHAVE],BS_CONTROLE[Quantidade_11],"-")</f>
        <v>-</v>
      </c>
      <c r="W1013" s="118" t="str">
        <f ca="1">_xlfn.XLOOKUP(G1013&amp;$W$2,BS_CONTROLE[CHAVE],BS_CONTROLE[Quantidade_11],"-")</f>
        <v>-</v>
      </c>
      <c r="X1013" s="118" t="str">
        <f ca="1">_xlfn.XLOOKUP(G1013&amp;$X$2,BS_CONTROLE[CHAVE],BS_CONTROLE[Quantidade_11],"-")</f>
        <v>-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338" t="str">
        <f>IF(FN_MC!K1036="","*",FN_MC!K1036)</f>
        <v>*</v>
      </c>
      <c r="O1014" s="338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str">
        <f ca="1">_xlfn.XLOOKUP(G1014&amp;$V$2,BS_CONTROLE[CHAVE],BS_CONTROLE[Quantidade_11],"-")</f>
        <v>-</v>
      </c>
      <c r="W1014" s="118" t="str">
        <f ca="1">_xlfn.XLOOKUP(G1014&amp;$W$2,BS_CONTROLE[CHAVE],BS_CONTROLE[Quantidade_11],"-")</f>
        <v>-</v>
      </c>
      <c r="X1014" s="118" t="str">
        <f ca="1">_xlfn.XLOOKUP(G1014&amp;$X$2,BS_CONTROLE[CHAVE],BS_CONTROLE[Quantidade_11],"-")</f>
        <v>-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339" t="str">
        <f>IF(FN_MC!K1037="","*",FN_MC!K1037)</f>
        <v>*</v>
      </c>
      <c r="O1015" s="339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str">
        <f ca="1">_xlfn.XLOOKUP(G1015&amp;$V$2,BS_CONTROLE[CHAVE],BS_CONTROLE[Quantidade_11],"-")</f>
        <v>-</v>
      </c>
      <c r="W1015" s="118" t="str">
        <f ca="1">_xlfn.XLOOKUP(G1015&amp;$W$2,BS_CONTROLE[CHAVE],BS_CONTROLE[Quantidade_11],"-")</f>
        <v>-</v>
      </c>
      <c r="X1015" s="118" t="str">
        <f ca="1">_xlfn.XLOOKUP(G1015&amp;$X$2,BS_CONTROLE[CHAVE],BS_CONTROLE[Quantidade_11],"-")</f>
        <v>-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339" t="str">
        <f>IF(FN_MC!K1038="","*",FN_MC!K1038)</f>
        <v>*</v>
      </c>
      <c r="O1016" s="339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str">
        <f ca="1">_xlfn.XLOOKUP(G1016&amp;$V$2,BS_CONTROLE[CHAVE],BS_CONTROLE[Quantidade_11],"-")</f>
        <v>-</v>
      </c>
      <c r="W1016" s="118" t="str">
        <f ca="1">_xlfn.XLOOKUP(G1016&amp;$W$2,BS_CONTROLE[CHAVE],BS_CONTROLE[Quantidade_11],"-")</f>
        <v>-</v>
      </c>
      <c r="X1016" s="118" t="str">
        <f ca="1">_xlfn.XLOOKUP(G1016&amp;$X$2,BS_CONTROLE[CHAVE],BS_CONTROLE[Quantidade_11],"-")</f>
        <v>-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338" t="str">
        <f>IF(FN_MC!K1039="","*",FN_MC!K1039)</f>
        <v>*</v>
      </c>
      <c r="O1017" s="338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str">
        <f ca="1">_xlfn.XLOOKUP(G1017&amp;$V$2,BS_CONTROLE[CHAVE],BS_CONTROLE[Quantidade_11],"-")</f>
        <v>-</v>
      </c>
      <c r="W1017" s="118" t="str">
        <f ca="1">_xlfn.XLOOKUP(G1017&amp;$W$2,BS_CONTROLE[CHAVE],BS_CONTROLE[Quantidade_11],"-")</f>
        <v>-</v>
      </c>
      <c r="X1017" s="118" t="str">
        <f ca="1">_xlfn.XLOOKUP(G1017&amp;$X$2,BS_CONTROLE[CHAVE],BS_CONTROLE[Quantidade_11],"-")</f>
        <v>-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339" t="str">
        <f>IF(FN_MC!K1040="","*",FN_MC!K1040)</f>
        <v>*</v>
      </c>
      <c r="O1018" s="339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str">
        <f ca="1">_xlfn.XLOOKUP(G1018&amp;$V$2,BS_CONTROLE[CHAVE],BS_CONTROLE[Quantidade_11],"-")</f>
        <v>-</v>
      </c>
      <c r="W1018" s="118" t="str">
        <f ca="1">_xlfn.XLOOKUP(G1018&amp;$W$2,BS_CONTROLE[CHAVE],BS_CONTROLE[Quantidade_11],"-")</f>
        <v>-</v>
      </c>
      <c r="X1018" s="118" t="str">
        <f ca="1">_xlfn.XLOOKUP(G1018&amp;$X$2,BS_CONTROLE[CHAVE],BS_CONTROLE[Quantidade_11],"-")</f>
        <v>-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339" t="str">
        <f>IF(FN_MC!K1041="","*",FN_MC!K1041)</f>
        <v>*</v>
      </c>
      <c r="O1019" s="339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str">
        <f ca="1">_xlfn.XLOOKUP(G1019&amp;$V$2,BS_CONTROLE[CHAVE],BS_CONTROLE[Quantidade_11],"-")</f>
        <v>-</v>
      </c>
      <c r="W1019" s="118" t="str">
        <f ca="1">_xlfn.XLOOKUP(G1019&amp;$W$2,BS_CONTROLE[CHAVE],BS_CONTROLE[Quantidade_11],"-")</f>
        <v>-</v>
      </c>
      <c r="X1019" s="118" t="str">
        <f ca="1">_xlfn.XLOOKUP(G1019&amp;$X$2,BS_CONTROLE[CHAVE],BS_CONTROLE[Quantidade_11],"-")</f>
        <v>-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338" t="str">
        <f>IF(FN_MC!K1042="","*",FN_MC!K1042)</f>
        <v>*</v>
      </c>
      <c r="O1020" s="338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str">
        <f ca="1">_xlfn.XLOOKUP(G1020&amp;$V$2,BS_CONTROLE[CHAVE],BS_CONTROLE[Quantidade_11],"-")</f>
        <v>-</v>
      </c>
      <c r="W1020" s="118" t="str">
        <f ca="1">_xlfn.XLOOKUP(G1020&amp;$W$2,BS_CONTROLE[CHAVE],BS_CONTROLE[Quantidade_11],"-")</f>
        <v>-</v>
      </c>
      <c r="X1020" s="118" t="str">
        <f ca="1">_xlfn.XLOOKUP(G1020&amp;$X$2,BS_CONTROLE[CHAVE],BS_CONTROLE[Quantidade_11],"-")</f>
        <v>-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339" t="str">
        <f>IF(FN_MC!K1043="","*",FN_MC!K1043)</f>
        <v>*</v>
      </c>
      <c r="O1021" s="339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str">
        <f ca="1">_xlfn.XLOOKUP(G1021&amp;$V$2,BS_CONTROLE[CHAVE],BS_CONTROLE[Quantidade_11],"-")</f>
        <v>-</v>
      </c>
      <c r="W1021" s="118" t="str">
        <f ca="1">_xlfn.XLOOKUP(G1021&amp;$W$2,BS_CONTROLE[CHAVE],BS_CONTROLE[Quantidade_11],"-")</f>
        <v>-</v>
      </c>
      <c r="X1021" s="118" t="str">
        <f ca="1">_xlfn.XLOOKUP(G1021&amp;$X$2,BS_CONTROLE[CHAVE],BS_CONTROLE[Quantidade_11],"-")</f>
        <v>-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339" t="str">
        <f>IF(FN_MC!K1044="","*",FN_MC!K1044)</f>
        <v>*</v>
      </c>
      <c r="O1022" s="339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str">
        <f ca="1">_xlfn.XLOOKUP(G1022&amp;$V$2,BS_CONTROLE[CHAVE],BS_CONTROLE[Quantidade_11],"-")</f>
        <v>-</v>
      </c>
      <c r="W1022" s="118" t="str">
        <f ca="1">_xlfn.XLOOKUP(G1022&amp;$W$2,BS_CONTROLE[CHAVE],BS_CONTROLE[Quantidade_11],"-")</f>
        <v>-</v>
      </c>
      <c r="X1022" s="118" t="str">
        <f ca="1">_xlfn.XLOOKUP(G1022&amp;$X$2,BS_CONTROLE[CHAVE],BS_CONTROLE[Quantidade_11],"-")</f>
        <v>-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338" t="str">
        <f>IF(FN_MC!K1045="","*",FN_MC!K1045)</f>
        <v>*</v>
      </c>
      <c r="O1023" s="338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str">
        <f ca="1">_xlfn.XLOOKUP(G1023&amp;$V$2,BS_CONTROLE[CHAVE],BS_CONTROLE[Quantidade_11],"-")</f>
        <v>-</v>
      </c>
      <c r="W1023" s="118" t="str">
        <f ca="1">_xlfn.XLOOKUP(G1023&amp;$W$2,BS_CONTROLE[CHAVE],BS_CONTROLE[Quantidade_11],"-")</f>
        <v>-</v>
      </c>
      <c r="X1023" s="118" t="str">
        <f ca="1">_xlfn.XLOOKUP(G1023&amp;$X$2,BS_CONTROLE[CHAVE],BS_CONTROLE[Quantidade_11],"-")</f>
        <v>-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339" t="str">
        <f>IF(FN_MC!K1046="","*",FN_MC!K1046)</f>
        <v>*</v>
      </c>
      <c r="O1024" s="339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str">
        <f ca="1">_xlfn.XLOOKUP(G1024&amp;$V$2,BS_CONTROLE[CHAVE],BS_CONTROLE[Quantidade_11],"-")</f>
        <v>-</v>
      </c>
      <c r="W1024" s="118" t="str">
        <f ca="1">_xlfn.XLOOKUP(G1024&amp;$W$2,BS_CONTROLE[CHAVE],BS_CONTROLE[Quantidade_11],"-")</f>
        <v>-</v>
      </c>
      <c r="X1024" s="118" t="str">
        <f ca="1">_xlfn.XLOOKUP(G1024&amp;$X$2,BS_CONTROLE[CHAVE],BS_CONTROLE[Quantidade_11],"-")</f>
        <v>-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339" t="str">
        <f>IF(FN_MC!K1047="","*",FN_MC!K1047)</f>
        <v>*</v>
      </c>
      <c r="O1025" s="339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str">
        <f ca="1">_xlfn.XLOOKUP(G1025&amp;$V$2,BS_CONTROLE[CHAVE],BS_CONTROLE[Quantidade_11],"-")</f>
        <v>-</v>
      </c>
      <c r="W1025" s="118" t="str">
        <f ca="1">_xlfn.XLOOKUP(G1025&amp;$W$2,BS_CONTROLE[CHAVE],BS_CONTROLE[Quantidade_11],"-")</f>
        <v>-</v>
      </c>
      <c r="X1025" s="118" t="str">
        <f ca="1">_xlfn.XLOOKUP(G1025&amp;$X$2,BS_CONTROLE[CHAVE],BS_CONTROLE[Quantidade_11],"-")</f>
        <v>-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338" t="str">
        <f>IF(FN_MC!K1048="","*",FN_MC!K1048)</f>
        <v>*</v>
      </c>
      <c r="O1026" s="338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str">
        <f ca="1">_xlfn.XLOOKUP(G1026&amp;$V$2,BS_CONTROLE[CHAVE],BS_CONTROLE[Quantidade_11],"-")</f>
        <v>-</v>
      </c>
      <c r="W1026" s="118" t="str">
        <f ca="1">_xlfn.XLOOKUP(G1026&amp;$W$2,BS_CONTROLE[CHAVE],BS_CONTROLE[Quantidade_11],"-")</f>
        <v>-</v>
      </c>
      <c r="X1026" s="118" t="str">
        <f ca="1">_xlfn.XLOOKUP(G1026&amp;$X$2,BS_CONTROLE[CHAVE],BS_CONTROLE[Quantidade_11],"-")</f>
        <v>-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339" t="str">
        <f>IF(FN_MC!K1049="","*",FN_MC!K1049)</f>
        <v>*</v>
      </c>
      <c r="O1027" s="339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str">
        <f ca="1">_xlfn.XLOOKUP(G1027&amp;$V$2,BS_CONTROLE[CHAVE],BS_CONTROLE[Quantidade_11],"-")</f>
        <v>-</v>
      </c>
      <c r="W1027" s="118" t="str">
        <f ca="1">_xlfn.XLOOKUP(G1027&amp;$W$2,BS_CONTROLE[CHAVE],BS_CONTROLE[Quantidade_11],"-")</f>
        <v>-</v>
      </c>
      <c r="X1027" s="118" t="str">
        <f ca="1">_xlfn.XLOOKUP(G1027&amp;$X$2,BS_CONTROLE[CHAVE],BS_CONTROLE[Quantidade_11],"-")</f>
        <v>-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339" t="str">
        <f>IF(FN_MC!K1050="","*",FN_MC!K1050)</f>
        <v>*</v>
      </c>
      <c r="O1028" s="339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str">
        <f ca="1">_xlfn.XLOOKUP(G1028&amp;$V$2,BS_CONTROLE[CHAVE],BS_CONTROLE[Quantidade_11],"-")</f>
        <v>-</v>
      </c>
      <c r="W1028" s="118" t="str">
        <f ca="1">_xlfn.XLOOKUP(G1028&amp;$W$2,BS_CONTROLE[CHAVE],BS_CONTROLE[Quantidade_11],"-")</f>
        <v>-</v>
      </c>
      <c r="X1028" s="118" t="str">
        <f ca="1">_xlfn.XLOOKUP(G1028&amp;$X$2,BS_CONTROLE[CHAVE],BS_CONTROLE[Quantidade_11],"-")</f>
        <v>-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338" t="str">
        <f>IF(FN_MC!K1051="","*",FN_MC!K1051)</f>
        <v>*</v>
      </c>
      <c r="O1029" s="338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str">
        <f ca="1">_xlfn.XLOOKUP(G1029&amp;$V$2,BS_CONTROLE[CHAVE],BS_CONTROLE[Quantidade_11],"-")</f>
        <v>-</v>
      </c>
      <c r="W1029" s="118" t="str">
        <f ca="1">_xlfn.XLOOKUP(G1029&amp;$W$2,BS_CONTROLE[CHAVE],BS_CONTROLE[Quantidade_11],"-")</f>
        <v>-</v>
      </c>
      <c r="X1029" s="118" t="str">
        <f ca="1">_xlfn.XLOOKUP(G1029&amp;$X$2,BS_CONTROLE[CHAVE],BS_CONTROLE[Quantidade_11],"-")</f>
        <v>-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339" t="str">
        <f>IF(FN_MC!K1052="","*",FN_MC!K1052)</f>
        <v>*</v>
      </c>
      <c r="O1030" s="339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str">
        <f ca="1">_xlfn.XLOOKUP(G1030&amp;$V$2,BS_CONTROLE[CHAVE],BS_CONTROLE[Quantidade_11],"-")</f>
        <v>-</v>
      </c>
      <c r="W1030" s="118" t="str">
        <f ca="1">_xlfn.XLOOKUP(G1030&amp;$W$2,BS_CONTROLE[CHAVE],BS_CONTROLE[Quantidade_11],"-")</f>
        <v>-</v>
      </c>
      <c r="X1030" s="118" t="str">
        <f ca="1">_xlfn.XLOOKUP(G1030&amp;$X$2,BS_CONTROLE[CHAVE],BS_CONTROLE[Quantidade_11],"-")</f>
        <v>-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339" t="str">
        <f>IF(FN_MC!K1053="","*",FN_MC!K1053)</f>
        <v>*</v>
      </c>
      <c r="O1031" s="339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str">
        <f ca="1">_xlfn.XLOOKUP(G1031&amp;$V$2,BS_CONTROLE[CHAVE],BS_CONTROLE[Quantidade_11],"-")</f>
        <v>-</v>
      </c>
      <c r="W1031" s="118" t="str">
        <f ca="1">_xlfn.XLOOKUP(G1031&amp;$W$2,BS_CONTROLE[CHAVE],BS_CONTROLE[Quantidade_11],"-")</f>
        <v>-</v>
      </c>
      <c r="X1031" s="118" t="str">
        <f ca="1">_xlfn.XLOOKUP(G1031&amp;$X$2,BS_CONTROLE[CHAVE],BS_CONTROLE[Quantidade_11],"-")</f>
        <v>-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338" t="str">
        <f>IF(FN_MC!K1054="","*",FN_MC!K1054)</f>
        <v>*</v>
      </c>
      <c r="O1032" s="338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str">
        <f ca="1">_xlfn.XLOOKUP(G1032&amp;$V$2,BS_CONTROLE[CHAVE],BS_CONTROLE[Quantidade_11],"-")</f>
        <v>-</v>
      </c>
      <c r="W1032" s="118" t="str">
        <f ca="1">_xlfn.XLOOKUP(G1032&amp;$W$2,BS_CONTROLE[CHAVE],BS_CONTROLE[Quantidade_11],"-")</f>
        <v>-</v>
      </c>
      <c r="X1032" s="118" t="str">
        <f ca="1">_xlfn.XLOOKUP(G1032&amp;$X$2,BS_CONTROLE[CHAVE],BS_CONTROLE[Quantidade_11],"-")</f>
        <v>-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339" t="str">
        <f>IF(FN_MC!K1055="","*",FN_MC!K1055)</f>
        <v>*</v>
      </c>
      <c r="O1033" s="339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str">
        <f ca="1">_xlfn.XLOOKUP(G1033&amp;$V$2,BS_CONTROLE[CHAVE],BS_CONTROLE[Quantidade_11],"-")</f>
        <v>-</v>
      </c>
      <c r="W1033" s="118" t="str">
        <f ca="1">_xlfn.XLOOKUP(G1033&amp;$W$2,BS_CONTROLE[CHAVE],BS_CONTROLE[Quantidade_11],"-")</f>
        <v>-</v>
      </c>
      <c r="X1033" s="118" t="str">
        <f ca="1">_xlfn.XLOOKUP(G1033&amp;$X$2,BS_CONTROLE[CHAVE],BS_CONTROLE[Quantidade_11],"-")</f>
        <v>-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339" t="str">
        <f>IF(FN_MC!K1056="","*",FN_MC!K1056)</f>
        <v>*</v>
      </c>
      <c r="O1034" s="339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str">
        <f ca="1">_xlfn.XLOOKUP(G1034&amp;$V$2,BS_CONTROLE[CHAVE],BS_CONTROLE[Quantidade_11],"-")</f>
        <v>-</v>
      </c>
      <c r="W1034" s="118" t="str">
        <f ca="1">_xlfn.XLOOKUP(G1034&amp;$W$2,BS_CONTROLE[CHAVE],BS_CONTROLE[Quantidade_11],"-")</f>
        <v>-</v>
      </c>
      <c r="X1034" s="118" t="str">
        <f ca="1">_xlfn.XLOOKUP(G1034&amp;$X$2,BS_CONTROLE[CHAVE],BS_CONTROLE[Quantidade_11],"-")</f>
        <v>-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338" t="str">
        <f>IF(FN_MC!K1057="","*",FN_MC!K1057)</f>
        <v>*</v>
      </c>
      <c r="O1035" s="338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str">
        <f ca="1">_xlfn.XLOOKUP(G1035&amp;$V$2,BS_CONTROLE[CHAVE],BS_CONTROLE[Quantidade_11],"-")</f>
        <v>-</v>
      </c>
      <c r="W1035" s="118" t="str">
        <f ca="1">_xlfn.XLOOKUP(G1035&amp;$W$2,BS_CONTROLE[CHAVE],BS_CONTROLE[Quantidade_11],"-")</f>
        <v>-</v>
      </c>
      <c r="X1035" s="118" t="str">
        <f ca="1">_xlfn.XLOOKUP(G1035&amp;$X$2,BS_CONTROLE[CHAVE],BS_CONTROLE[Quantidade_11],"-")</f>
        <v>-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339" t="str">
        <f>IF(FN_MC!K1058="","*",FN_MC!K1058)</f>
        <v>*</v>
      </c>
      <c r="O1036" s="339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str">
        <f ca="1">_xlfn.XLOOKUP(G1036&amp;$V$2,BS_CONTROLE[CHAVE],BS_CONTROLE[Quantidade_11],"-")</f>
        <v>-</v>
      </c>
      <c r="W1036" s="118" t="str">
        <f ca="1">_xlfn.XLOOKUP(G1036&amp;$W$2,BS_CONTROLE[CHAVE],BS_CONTROLE[Quantidade_11],"-")</f>
        <v>-</v>
      </c>
      <c r="X1036" s="118" t="str">
        <f ca="1">_xlfn.XLOOKUP(G1036&amp;$X$2,BS_CONTROLE[CHAVE],BS_CONTROLE[Quantidade_11],"-")</f>
        <v>-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339" t="str">
        <f>IF(FN_MC!K1059="","*",FN_MC!K1059)</f>
        <v>*</v>
      </c>
      <c r="O1037" s="339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str">
        <f ca="1">_xlfn.XLOOKUP(G1037&amp;$V$2,BS_CONTROLE[CHAVE],BS_CONTROLE[Quantidade_11],"-")</f>
        <v>-</v>
      </c>
      <c r="W1037" s="118" t="str">
        <f ca="1">_xlfn.XLOOKUP(G1037&amp;$W$2,BS_CONTROLE[CHAVE],BS_CONTROLE[Quantidade_11],"-")</f>
        <v>-</v>
      </c>
      <c r="X1037" s="118" t="str">
        <f ca="1">_xlfn.XLOOKUP(G1037&amp;$X$2,BS_CONTROLE[CHAVE],BS_CONTROLE[Quantidade_11],"-")</f>
        <v>-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338" t="str">
        <f>IF(FN_MC!K1060="","*",FN_MC!K1060)</f>
        <v>*</v>
      </c>
      <c r="O1038" s="338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str">
        <f ca="1">_xlfn.XLOOKUP(G1038&amp;$V$2,BS_CONTROLE[CHAVE],BS_CONTROLE[Quantidade_11],"-")</f>
        <v>-</v>
      </c>
      <c r="W1038" s="118" t="str">
        <f ca="1">_xlfn.XLOOKUP(G1038&amp;$W$2,BS_CONTROLE[CHAVE],BS_CONTROLE[Quantidade_11],"-")</f>
        <v>-</v>
      </c>
      <c r="X1038" s="118" t="str">
        <f ca="1">_xlfn.XLOOKUP(G1038&amp;$X$2,BS_CONTROLE[CHAVE],BS_CONTROLE[Quantidade_11],"-")</f>
        <v>-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339" t="str">
        <f>IF(FN_MC!K1061="","*",FN_MC!K1061)</f>
        <v>*</v>
      </c>
      <c r="O1039" s="339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str">
        <f ca="1">_xlfn.XLOOKUP(G1039&amp;$V$2,BS_CONTROLE[CHAVE],BS_CONTROLE[Quantidade_11],"-")</f>
        <v>-</v>
      </c>
      <c r="W1039" s="118" t="str">
        <f ca="1">_xlfn.XLOOKUP(G1039&amp;$W$2,BS_CONTROLE[CHAVE],BS_CONTROLE[Quantidade_11],"-")</f>
        <v>-</v>
      </c>
      <c r="X1039" s="118" t="str">
        <f ca="1">_xlfn.XLOOKUP(G1039&amp;$X$2,BS_CONTROLE[CHAVE],BS_CONTROLE[Quantidade_11],"-")</f>
        <v>-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339" t="str">
        <f>IF(FN_MC!K1062="","*",FN_MC!K1062)</f>
        <v>*</v>
      </c>
      <c r="O1040" s="339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str">
        <f ca="1">_xlfn.XLOOKUP(G1040&amp;$V$2,BS_CONTROLE[CHAVE],BS_CONTROLE[Quantidade_11],"-")</f>
        <v>-</v>
      </c>
      <c r="W1040" s="118" t="str">
        <f ca="1">_xlfn.XLOOKUP(G1040&amp;$W$2,BS_CONTROLE[CHAVE],BS_CONTROLE[Quantidade_11],"-")</f>
        <v>-</v>
      </c>
      <c r="X1040" s="118" t="str">
        <f ca="1">_xlfn.XLOOKUP(G1040&amp;$X$2,BS_CONTROLE[CHAVE],BS_CONTROLE[Quantidade_11],"-")</f>
        <v>-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338" t="str">
        <f>IF(FN_MC!K1063="","*",FN_MC!K1063)</f>
        <v>*</v>
      </c>
      <c r="O1041" s="338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str">
        <f ca="1">_xlfn.XLOOKUP(G1041&amp;$V$2,BS_CONTROLE[CHAVE],BS_CONTROLE[Quantidade_11],"-")</f>
        <v>-</v>
      </c>
      <c r="W1041" s="118" t="str">
        <f ca="1">_xlfn.XLOOKUP(G1041&amp;$W$2,BS_CONTROLE[CHAVE],BS_CONTROLE[Quantidade_11],"-")</f>
        <v>-</v>
      </c>
      <c r="X1041" s="118" t="str">
        <f ca="1">_xlfn.XLOOKUP(G1041&amp;$X$2,BS_CONTROLE[CHAVE],BS_CONTROLE[Quantidade_11],"-")</f>
        <v>-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339" t="str">
        <f>IF(FN_MC!K1064="","*",FN_MC!K1064)</f>
        <v>*</v>
      </c>
      <c r="O1042" s="339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str">
        <f ca="1">_xlfn.XLOOKUP(G1042&amp;$V$2,BS_CONTROLE[CHAVE],BS_CONTROLE[Quantidade_11],"-")</f>
        <v>-</v>
      </c>
      <c r="W1042" s="118" t="str">
        <f ca="1">_xlfn.XLOOKUP(G1042&amp;$W$2,BS_CONTROLE[CHAVE],BS_CONTROLE[Quantidade_11],"-")</f>
        <v>-</v>
      </c>
      <c r="X1042" s="118" t="str">
        <f ca="1">_xlfn.XLOOKUP(G1042&amp;$X$2,BS_CONTROLE[CHAVE],BS_CONTROLE[Quantidade_11],"-")</f>
        <v>-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339" t="str">
        <f>IF(FN_MC!K1065="","*",FN_MC!K1065)</f>
        <v>*</v>
      </c>
      <c r="O1043" s="339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str">
        <f ca="1">_xlfn.XLOOKUP(G1043&amp;$V$2,BS_CONTROLE[CHAVE],BS_CONTROLE[Quantidade_11],"-")</f>
        <v>-</v>
      </c>
      <c r="W1043" s="118" t="str">
        <f ca="1">_xlfn.XLOOKUP(G1043&amp;$W$2,BS_CONTROLE[CHAVE],BS_CONTROLE[Quantidade_11],"-")</f>
        <v>-</v>
      </c>
      <c r="X1043" s="118" t="str">
        <f ca="1">_xlfn.XLOOKUP(G1043&amp;$X$2,BS_CONTROLE[CHAVE],BS_CONTROLE[Quantidade_11],"-")</f>
        <v>-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338" t="str">
        <f>IF(FN_MC!K1066="","*",FN_MC!K1066)</f>
        <v>*</v>
      </c>
      <c r="O1044" s="338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str">
        <f ca="1">_xlfn.XLOOKUP(G1044&amp;$V$2,BS_CONTROLE[CHAVE],BS_CONTROLE[Quantidade_11],"-")</f>
        <v>-</v>
      </c>
      <c r="W1044" s="118" t="str">
        <f ca="1">_xlfn.XLOOKUP(G1044&amp;$W$2,BS_CONTROLE[CHAVE],BS_CONTROLE[Quantidade_11],"-")</f>
        <v>-</v>
      </c>
      <c r="X1044" s="118" t="str">
        <f ca="1">_xlfn.XLOOKUP(G1044&amp;$X$2,BS_CONTROLE[CHAVE],BS_CONTROLE[Quantidade_11],"-")</f>
        <v>-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339" t="str">
        <f>IF(FN_MC!K1067="","*",FN_MC!K1067)</f>
        <v>*</v>
      </c>
      <c r="O1045" s="339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str">
        <f ca="1">_xlfn.XLOOKUP(G1045&amp;$V$2,BS_CONTROLE[CHAVE],BS_CONTROLE[Quantidade_11],"-")</f>
        <v>-</v>
      </c>
      <c r="W1045" s="118" t="str">
        <f ca="1">_xlfn.XLOOKUP(G1045&amp;$W$2,BS_CONTROLE[CHAVE],BS_CONTROLE[Quantidade_11],"-")</f>
        <v>-</v>
      </c>
      <c r="X1045" s="118" t="str">
        <f ca="1">_xlfn.XLOOKUP(G1045&amp;$X$2,BS_CONTROLE[CHAVE],BS_CONTROLE[Quantidade_11],"-")</f>
        <v>-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339" t="str">
        <f>IF(FN_MC!K1068="","*",FN_MC!K1068)</f>
        <v>*</v>
      </c>
      <c r="O1046" s="339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str">
        <f ca="1">_xlfn.XLOOKUP(G1046&amp;$V$2,BS_CONTROLE[CHAVE],BS_CONTROLE[Quantidade_11],"-")</f>
        <v>-</v>
      </c>
      <c r="W1046" s="118" t="str">
        <f ca="1">_xlfn.XLOOKUP(G1046&amp;$W$2,BS_CONTROLE[CHAVE],BS_CONTROLE[Quantidade_11],"-")</f>
        <v>-</v>
      </c>
      <c r="X1046" s="118" t="str">
        <f ca="1">_xlfn.XLOOKUP(G1046&amp;$X$2,BS_CONTROLE[CHAVE],BS_CONTROLE[Quantidade_11],"-")</f>
        <v>-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338" t="str">
        <f>IF(FN_MC!K1069="","*",FN_MC!K1069)</f>
        <v>*</v>
      </c>
      <c r="O1047" s="338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str">
        <f ca="1">_xlfn.XLOOKUP(G1047&amp;$V$2,BS_CONTROLE[CHAVE],BS_CONTROLE[Quantidade_11],"-")</f>
        <v>-</v>
      </c>
      <c r="W1047" s="118" t="str">
        <f ca="1">_xlfn.XLOOKUP(G1047&amp;$W$2,BS_CONTROLE[CHAVE],BS_CONTROLE[Quantidade_11],"-")</f>
        <v>-</v>
      </c>
      <c r="X1047" s="118" t="str">
        <f ca="1">_xlfn.XLOOKUP(G1047&amp;$X$2,BS_CONTROLE[CHAVE],BS_CONTROLE[Quantidade_11],"-")</f>
        <v>-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339" t="str">
        <f>IF(FN_MC!K1070="","*",FN_MC!K1070)</f>
        <v>*</v>
      </c>
      <c r="O1048" s="339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str">
        <f ca="1">_xlfn.XLOOKUP(G1048&amp;$V$2,BS_CONTROLE[CHAVE],BS_CONTROLE[Quantidade_11],"-")</f>
        <v>-</v>
      </c>
      <c r="W1048" s="118" t="str">
        <f ca="1">_xlfn.XLOOKUP(G1048&amp;$W$2,BS_CONTROLE[CHAVE],BS_CONTROLE[Quantidade_11],"-")</f>
        <v>-</v>
      </c>
      <c r="X1048" s="118" t="str">
        <f ca="1">_xlfn.XLOOKUP(G1048&amp;$X$2,BS_CONTROLE[CHAVE],BS_CONTROLE[Quantidade_11],"-")</f>
        <v>-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339" t="str">
        <f>IF(FN_MC!K1071="","*",FN_MC!K1071)</f>
        <v>*</v>
      </c>
      <c r="O1049" s="339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str">
        <f ca="1">_xlfn.XLOOKUP(G1049&amp;$V$2,BS_CONTROLE[CHAVE],BS_CONTROLE[Quantidade_11],"-")</f>
        <v>-</v>
      </c>
      <c r="W1049" s="118" t="str">
        <f ca="1">_xlfn.XLOOKUP(G1049&amp;$W$2,BS_CONTROLE[CHAVE],BS_CONTROLE[Quantidade_11],"-")</f>
        <v>-</v>
      </c>
      <c r="X1049" s="118" t="str">
        <f ca="1">_xlfn.XLOOKUP(G1049&amp;$X$2,BS_CONTROLE[CHAVE],BS_CONTROLE[Quantidade_11],"-")</f>
        <v>-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338" t="str">
        <f>IF(FN_MC!K1072="","*",FN_MC!K1072)</f>
        <v>*</v>
      </c>
      <c r="O1050" s="338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str">
        <f ca="1">_xlfn.XLOOKUP(G1050&amp;$V$2,BS_CONTROLE[CHAVE],BS_CONTROLE[Quantidade_11],"-")</f>
        <v>-</v>
      </c>
      <c r="W1050" s="118" t="str">
        <f ca="1">_xlfn.XLOOKUP(G1050&amp;$W$2,BS_CONTROLE[CHAVE],BS_CONTROLE[Quantidade_11],"-")</f>
        <v>-</v>
      </c>
      <c r="X1050" s="118" t="str">
        <f ca="1">_xlfn.XLOOKUP(G1050&amp;$X$2,BS_CONTROLE[CHAVE],BS_CONTROLE[Quantidade_11],"-")</f>
        <v>-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339" t="str">
        <f>IF(FN_MC!K1073="","*",FN_MC!K1073)</f>
        <v>*</v>
      </c>
      <c r="O1051" s="339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str">
        <f ca="1">_xlfn.XLOOKUP(G1051&amp;$V$2,BS_CONTROLE[CHAVE],BS_CONTROLE[Quantidade_11],"-")</f>
        <v>-</v>
      </c>
      <c r="W1051" s="118" t="str">
        <f ca="1">_xlfn.XLOOKUP(G1051&amp;$W$2,BS_CONTROLE[CHAVE],BS_CONTROLE[Quantidade_11],"-")</f>
        <v>-</v>
      </c>
      <c r="X1051" s="118" t="str">
        <f ca="1">_xlfn.XLOOKUP(G1051&amp;$X$2,BS_CONTROLE[CHAVE],BS_CONTROLE[Quantidade_11],"-")</f>
        <v>-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339" t="str">
        <f>IF(FN_MC!K1074="","*",FN_MC!K1074)</f>
        <v>*</v>
      </c>
      <c r="O1052" s="339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str">
        <f ca="1">_xlfn.XLOOKUP(G1052&amp;$V$2,BS_CONTROLE[CHAVE],BS_CONTROLE[Quantidade_11],"-")</f>
        <v>-</v>
      </c>
      <c r="W1052" s="118" t="str">
        <f ca="1">_xlfn.XLOOKUP(G1052&amp;$W$2,BS_CONTROLE[CHAVE],BS_CONTROLE[Quantidade_11],"-")</f>
        <v>-</v>
      </c>
      <c r="X1052" s="118" t="str">
        <f ca="1">_xlfn.XLOOKUP(G1052&amp;$X$2,BS_CONTROLE[CHAVE],BS_CONTROLE[Quantidade_11],"-")</f>
        <v>-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338" t="str">
        <f>IF(FN_MC!K1075="","*",FN_MC!K1075)</f>
        <v>*</v>
      </c>
      <c r="O1053" s="338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str">
        <f ca="1">_xlfn.XLOOKUP(G1053&amp;$V$2,BS_CONTROLE[CHAVE],BS_CONTROLE[Quantidade_11],"-")</f>
        <v>-</v>
      </c>
      <c r="W1053" s="118" t="str">
        <f ca="1">_xlfn.XLOOKUP(G1053&amp;$W$2,BS_CONTROLE[CHAVE],BS_CONTROLE[Quantidade_11],"-")</f>
        <v>-</v>
      </c>
      <c r="X1053" s="118" t="str">
        <f ca="1">_xlfn.XLOOKUP(G1053&amp;$X$2,BS_CONTROLE[CHAVE],BS_CONTROLE[Quantidade_11],"-")</f>
        <v>-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339" t="str">
        <f>IF(FN_MC!K1076="","*",FN_MC!K1076)</f>
        <v>*</v>
      </c>
      <c r="O1054" s="339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str">
        <f ca="1">_xlfn.XLOOKUP(G1054&amp;$V$2,BS_CONTROLE[CHAVE],BS_CONTROLE[Quantidade_11],"-")</f>
        <v>-</v>
      </c>
      <c r="W1054" s="118" t="str">
        <f ca="1">_xlfn.XLOOKUP(G1054&amp;$W$2,BS_CONTROLE[CHAVE],BS_CONTROLE[Quantidade_11],"-")</f>
        <v>-</v>
      </c>
      <c r="X1054" s="118" t="str">
        <f ca="1">_xlfn.XLOOKUP(G1054&amp;$X$2,BS_CONTROLE[CHAVE],BS_CONTROLE[Quantidade_11],"-")</f>
        <v>-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339" t="str">
        <f>IF(FN_MC!K1077="","*",FN_MC!K1077)</f>
        <v>*</v>
      </c>
      <c r="O1055" s="339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str">
        <f ca="1">_xlfn.XLOOKUP(G1055&amp;$V$2,BS_CONTROLE[CHAVE],BS_CONTROLE[Quantidade_11],"-")</f>
        <v>-</v>
      </c>
      <c r="W1055" s="118" t="str">
        <f ca="1">_xlfn.XLOOKUP(G1055&amp;$W$2,BS_CONTROLE[CHAVE],BS_CONTROLE[Quantidade_11],"-")</f>
        <v>-</v>
      </c>
      <c r="X1055" s="118" t="str">
        <f ca="1">_xlfn.XLOOKUP(G1055&amp;$X$2,BS_CONTROLE[CHAVE],BS_CONTROLE[Quantidade_11],"-")</f>
        <v>-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338" t="str">
        <f>IF(FN_MC!K1078="","*",FN_MC!K1078)</f>
        <v>*</v>
      </c>
      <c r="O1056" s="338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str">
        <f ca="1">_xlfn.XLOOKUP(G1056&amp;$V$2,BS_CONTROLE[CHAVE],BS_CONTROLE[Quantidade_11],"-")</f>
        <v>-</v>
      </c>
      <c r="W1056" s="118" t="str">
        <f ca="1">_xlfn.XLOOKUP(G1056&amp;$W$2,BS_CONTROLE[CHAVE],BS_CONTROLE[Quantidade_11],"-")</f>
        <v>-</v>
      </c>
      <c r="X1056" s="118" t="str">
        <f ca="1">_xlfn.XLOOKUP(G1056&amp;$X$2,BS_CONTROLE[CHAVE],BS_CONTROLE[Quantidade_11],"-")</f>
        <v>-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339" t="str">
        <f>IF(FN_MC!K1079="","*",FN_MC!K1079)</f>
        <v>*</v>
      </c>
      <c r="O1057" s="339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str">
        <f ca="1">_xlfn.XLOOKUP(G1057&amp;$V$2,BS_CONTROLE[CHAVE],BS_CONTROLE[Quantidade_11],"-")</f>
        <v>-</v>
      </c>
      <c r="W1057" s="118" t="str">
        <f ca="1">_xlfn.XLOOKUP(G1057&amp;$W$2,BS_CONTROLE[CHAVE],BS_CONTROLE[Quantidade_11],"-")</f>
        <v>-</v>
      </c>
      <c r="X1057" s="118" t="str">
        <f ca="1">_xlfn.XLOOKUP(G1057&amp;$X$2,BS_CONTROLE[CHAVE],BS_CONTROLE[Quantidade_11],"-")</f>
        <v>-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339" t="str">
        <f>IF(FN_MC!K1080="","*",FN_MC!K1080)</f>
        <v>*</v>
      </c>
      <c r="O1058" s="339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str">
        <f ca="1">_xlfn.XLOOKUP(G1058&amp;$V$2,BS_CONTROLE[CHAVE],BS_CONTROLE[Quantidade_11],"-")</f>
        <v>-</v>
      </c>
      <c r="W1058" s="118" t="str">
        <f ca="1">_xlfn.XLOOKUP(G1058&amp;$W$2,BS_CONTROLE[CHAVE],BS_CONTROLE[Quantidade_11],"-")</f>
        <v>-</v>
      </c>
      <c r="X1058" s="118" t="str">
        <f ca="1">_xlfn.XLOOKUP(G1058&amp;$X$2,BS_CONTROLE[CHAVE],BS_CONTROLE[Quantidade_11],"-")</f>
        <v>-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338" t="str">
        <f>IF(FN_MC!K1081="","*",FN_MC!K1081)</f>
        <v>*</v>
      </c>
      <c r="O1059" s="338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str">
        <f ca="1">_xlfn.XLOOKUP(G1059&amp;$V$2,BS_CONTROLE[CHAVE],BS_CONTROLE[Quantidade_11],"-")</f>
        <v>-</v>
      </c>
      <c r="W1059" s="118" t="str">
        <f ca="1">_xlfn.XLOOKUP(G1059&amp;$W$2,BS_CONTROLE[CHAVE],BS_CONTROLE[Quantidade_11],"-")</f>
        <v>-</v>
      </c>
      <c r="X1059" s="118" t="str">
        <f ca="1">_xlfn.XLOOKUP(G1059&amp;$X$2,BS_CONTROLE[CHAVE],BS_CONTROLE[Quantidade_11],"-")</f>
        <v>-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339" t="str">
        <f>IF(FN_MC!K1082="","*",FN_MC!K1082)</f>
        <v>*</v>
      </c>
      <c r="O1060" s="339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str">
        <f ca="1">_xlfn.XLOOKUP(G1060&amp;$V$2,BS_CONTROLE[CHAVE],BS_CONTROLE[Quantidade_11],"-")</f>
        <v>-</v>
      </c>
      <c r="W1060" s="118" t="str">
        <f ca="1">_xlfn.XLOOKUP(G1060&amp;$W$2,BS_CONTROLE[CHAVE],BS_CONTROLE[Quantidade_11],"-")</f>
        <v>-</v>
      </c>
      <c r="X1060" s="118" t="str">
        <f ca="1">_xlfn.XLOOKUP(G1060&amp;$X$2,BS_CONTROLE[CHAVE],BS_CONTROLE[Quantidade_11],"-")</f>
        <v>-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339" t="str">
        <f>IF(FN_MC!K1083="","*",FN_MC!K1083)</f>
        <v>*</v>
      </c>
      <c r="O1061" s="339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str">
        <f ca="1">_xlfn.XLOOKUP(G1061&amp;$V$2,BS_CONTROLE[CHAVE],BS_CONTROLE[Quantidade_11],"-")</f>
        <v>-</v>
      </c>
      <c r="W1061" s="118" t="str">
        <f ca="1">_xlfn.XLOOKUP(G1061&amp;$W$2,BS_CONTROLE[CHAVE],BS_CONTROLE[Quantidade_11],"-")</f>
        <v>-</v>
      </c>
      <c r="X1061" s="118" t="str">
        <f ca="1">_xlfn.XLOOKUP(G1061&amp;$X$2,BS_CONTROLE[CHAVE],BS_CONTROLE[Quantidade_11],"-")</f>
        <v>-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338" t="str">
        <f>IF(FN_MC!K1084="","*",FN_MC!K1084)</f>
        <v>*</v>
      </c>
      <c r="O1062" s="338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str">
        <f ca="1">_xlfn.XLOOKUP(G1062&amp;$V$2,BS_CONTROLE[CHAVE],BS_CONTROLE[Quantidade_11],"-")</f>
        <v>-</v>
      </c>
      <c r="W1062" s="118" t="str">
        <f ca="1">_xlfn.XLOOKUP(G1062&amp;$W$2,BS_CONTROLE[CHAVE],BS_CONTROLE[Quantidade_11],"-")</f>
        <v>-</v>
      </c>
      <c r="X1062" s="118" t="str">
        <f ca="1">_xlfn.XLOOKUP(G1062&amp;$X$2,BS_CONTROLE[CHAVE],BS_CONTROLE[Quantidade_11],"-")</f>
        <v>-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339" t="str">
        <f>IF(FN_MC!K1085="","*",FN_MC!K1085)</f>
        <v>*</v>
      </c>
      <c r="O1063" s="339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str">
        <f ca="1">_xlfn.XLOOKUP(G1063&amp;$V$2,BS_CONTROLE[CHAVE],BS_CONTROLE[Quantidade_11],"-")</f>
        <v>-</v>
      </c>
      <c r="W1063" s="118" t="str">
        <f ca="1">_xlfn.XLOOKUP(G1063&amp;$W$2,BS_CONTROLE[CHAVE],BS_CONTROLE[Quantidade_11],"-")</f>
        <v>-</v>
      </c>
      <c r="X1063" s="118" t="str">
        <f ca="1">_xlfn.XLOOKUP(G1063&amp;$X$2,BS_CONTROLE[CHAVE],BS_CONTROLE[Quantidade_11],"-")</f>
        <v>-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339" t="str">
        <f>IF(FN_MC!K1086="","*",FN_MC!K1086)</f>
        <v>*</v>
      </c>
      <c r="O1064" s="339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str">
        <f ca="1">_xlfn.XLOOKUP(G1064&amp;$V$2,BS_CONTROLE[CHAVE],BS_CONTROLE[Quantidade_11],"-")</f>
        <v>-</v>
      </c>
      <c r="W1064" s="118" t="str">
        <f ca="1">_xlfn.XLOOKUP(G1064&amp;$W$2,BS_CONTROLE[CHAVE],BS_CONTROLE[Quantidade_11],"-")</f>
        <v>-</v>
      </c>
      <c r="X1064" s="118" t="str">
        <f ca="1">_xlfn.XLOOKUP(G1064&amp;$X$2,BS_CONTROLE[CHAVE],BS_CONTROLE[Quantidade_11],"-")</f>
        <v>-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338" t="str">
        <f>IF(FN_MC!K1087="","*",FN_MC!K1087)</f>
        <v>*</v>
      </c>
      <c r="O1065" s="338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str">
        <f ca="1">_xlfn.XLOOKUP(G1065&amp;$V$2,BS_CONTROLE[CHAVE],BS_CONTROLE[Quantidade_11],"-")</f>
        <v>-</v>
      </c>
      <c r="W1065" s="118" t="str">
        <f ca="1">_xlfn.XLOOKUP(G1065&amp;$W$2,BS_CONTROLE[CHAVE],BS_CONTROLE[Quantidade_11],"-")</f>
        <v>-</v>
      </c>
      <c r="X1065" s="118" t="str">
        <f ca="1">_xlfn.XLOOKUP(G1065&amp;$X$2,BS_CONTROLE[CHAVE],BS_CONTROLE[Quantidade_11],"-")</f>
        <v>-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339" t="str">
        <f>IF(FN_MC!K1088="","*",FN_MC!K1088)</f>
        <v>*</v>
      </c>
      <c r="O1066" s="339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str">
        <f ca="1">_xlfn.XLOOKUP(G1066&amp;$V$2,BS_CONTROLE[CHAVE],BS_CONTROLE[Quantidade_11],"-")</f>
        <v>-</v>
      </c>
      <c r="W1066" s="118" t="str">
        <f ca="1">_xlfn.XLOOKUP(G1066&amp;$W$2,BS_CONTROLE[CHAVE],BS_CONTROLE[Quantidade_11],"-")</f>
        <v>-</v>
      </c>
      <c r="X1066" s="118" t="str">
        <f ca="1">_xlfn.XLOOKUP(G1066&amp;$X$2,BS_CONTROLE[CHAVE],BS_CONTROLE[Quantidade_11],"-")</f>
        <v>-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339" t="str">
        <f>IF(FN_MC!K1089="","*",FN_MC!K1089)</f>
        <v>*</v>
      </c>
      <c r="O1067" s="339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str">
        <f ca="1">_xlfn.XLOOKUP(G1067&amp;$V$2,BS_CONTROLE[CHAVE],BS_CONTROLE[Quantidade_11],"-")</f>
        <v>-</v>
      </c>
      <c r="W1067" s="118" t="str">
        <f ca="1">_xlfn.XLOOKUP(G1067&amp;$W$2,BS_CONTROLE[CHAVE],BS_CONTROLE[Quantidade_11],"-")</f>
        <v>-</v>
      </c>
      <c r="X1067" s="118" t="str">
        <f ca="1">_xlfn.XLOOKUP(G1067&amp;$X$2,BS_CONTROLE[CHAVE],BS_CONTROLE[Quantidade_11],"-")</f>
        <v>-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338" t="str">
        <f>IF(FN_MC!K1090="","*",FN_MC!K1090)</f>
        <v>*</v>
      </c>
      <c r="O1068" s="338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str">
        <f ca="1">_xlfn.XLOOKUP(G1068&amp;$V$2,BS_CONTROLE[CHAVE],BS_CONTROLE[Quantidade_11],"-")</f>
        <v>-</v>
      </c>
      <c r="W1068" s="118" t="str">
        <f ca="1">_xlfn.XLOOKUP(G1068&amp;$W$2,BS_CONTROLE[CHAVE],BS_CONTROLE[Quantidade_11],"-")</f>
        <v>-</v>
      </c>
      <c r="X1068" s="118" t="str">
        <f ca="1">_xlfn.XLOOKUP(G1068&amp;$X$2,BS_CONTROLE[CHAVE],BS_CONTROLE[Quantidade_11],"-")</f>
        <v>-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339" t="str">
        <f>IF(FN_MC!K1091="","*",FN_MC!K1091)</f>
        <v>*</v>
      </c>
      <c r="O1069" s="339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str">
        <f ca="1">_xlfn.XLOOKUP(G1069&amp;$V$2,BS_CONTROLE[CHAVE],BS_CONTROLE[Quantidade_11],"-")</f>
        <v>-</v>
      </c>
      <c r="W1069" s="118" t="str">
        <f ca="1">_xlfn.XLOOKUP(G1069&amp;$W$2,BS_CONTROLE[CHAVE],BS_CONTROLE[Quantidade_11],"-")</f>
        <v>-</v>
      </c>
      <c r="X1069" s="118" t="str">
        <f ca="1">_xlfn.XLOOKUP(G1069&amp;$X$2,BS_CONTROLE[CHAVE],BS_CONTROLE[Quantidade_11],"-")</f>
        <v>-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339" t="str">
        <f>IF(FN_MC!K1092="","*",FN_MC!K1092)</f>
        <v>*</v>
      </c>
      <c r="O1070" s="339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str">
        <f ca="1">_xlfn.XLOOKUP(G1070&amp;$V$2,BS_CONTROLE[CHAVE],BS_CONTROLE[Quantidade_11],"-")</f>
        <v>-</v>
      </c>
      <c r="W1070" s="118" t="str">
        <f ca="1">_xlfn.XLOOKUP(G1070&amp;$W$2,BS_CONTROLE[CHAVE],BS_CONTROLE[Quantidade_11],"-")</f>
        <v>-</v>
      </c>
      <c r="X1070" s="118" t="str">
        <f ca="1">_xlfn.XLOOKUP(G1070&amp;$X$2,BS_CONTROLE[CHAVE],BS_CONTROLE[Quantidade_11],"-")</f>
        <v>-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338" t="str">
        <f>IF(FN_MC!K1093="","*",FN_MC!K1093)</f>
        <v>*</v>
      </c>
      <c r="O1071" s="338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str">
        <f ca="1">_xlfn.XLOOKUP(G1071&amp;$V$2,BS_CONTROLE[CHAVE],BS_CONTROLE[Quantidade_11],"-")</f>
        <v>-</v>
      </c>
      <c r="W1071" s="118" t="str">
        <f ca="1">_xlfn.XLOOKUP(G1071&amp;$W$2,BS_CONTROLE[CHAVE],BS_CONTROLE[Quantidade_11],"-")</f>
        <v>-</v>
      </c>
      <c r="X1071" s="118" t="str">
        <f ca="1">_xlfn.XLOOKUP(G1071&amp;$X$2,BS_CONTROLE[CHAVE],BS_CONTROLE[Quantidade_11],"-")</f>
        <v>-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339" t="str">
        <f>IF(FN_MC!K1094="","*",FN_MC!K1094)</f>
        <v>*</v>
      </c>
      <c r="O1072" s="339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str">
        <f ca="1">_xlfn.XLOOKUP(G1072&amp;$V$2,BS_CONTROLE[CHAVE],BS_CONTROLE[Quantidade_11],"-")</f>
        <v>-</v>
      </c>
      <c r="W1072" s="118" t="str">
        <f ca="1">_xlfn.XLOOKUP(G1072&amp;$W$2,BS_CONTROLE[CHAVE],BS_CONTROLE[Quantidade_11],"-")</f>
        <v>-</v>
      </c>
      <c r="X1072" s="118" t="str">
        <f ca="1">_xlfn.XLOOKUP(G1072&amp;$X$2,BS_CONTROLE[CHAVE],BS_CONTROLE[Quantidade_11],"-")</f>
        <v>-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339" t="str">
        <f>IF(FN_MC!K1095="","*",FN_MC!K1095)</f>
        <v>*</v>
      </c>
      <c r="O1073" s="339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str">
        <f ca="1">_xlfn.XLOOKUP(G1073&amp;$V$2,BS_CONTROLE[CHAVE],BS_CONTROLE[Quantidade_11],"-")</f>
        <v>-</v>
      </c>
      <c r="W1073" s="118" t="str">
        <f ca="1">_xlfn.XLOOKUP(G1073&amp;$W$2,BS_CONTROLE[CHAVE],BS_CONTROLE[Quantidade_11],"-")</f>
        <v>-</v>
      </c>
      <c r="X1073" s="118" t="str">
        <f ca="1">_xlfn.XLOOKUP(G1073&amp;$X$2,BS_CONTROLE[CHAVE],BS_CONTROLE[Quantidade_11],"-")</f>
        <v>-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338" t="str">
        <f>IF(FN_MC!K1096="","*",FN_MC!K1096)</f>
        <v>*</v>
      </c>
      <c r="O1074" s="338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str">
        <f ca="1">_xlfn.XLOOKUP(G1074&amp;$V$2,BS_CONTROLE[CHAVE],BS_CONTROLE[Quantidade_11],"-")</f>
        <v>-</v>
      </c>
      <c r="W1074" s="118" t="str">
        <f ca="1">_xlfn.XLOOKUP(G1074&amp;$W$2,BS_CONTROLE[CHAVE],BS_CONTROLE[Quantidade_11],"-")</f>
        <v>-</v>
      </c>
      <c r="X1074" s="118" t="str">
        <f ca="1">_xlfn.XLOOKUP(G1074&amp;$X$2,BS_CONTROLE[CHAVE],BS_CONTROLE[Quantidade_11],"-")</f>
        <v>-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339" t="str">
        <f>IF(FN_MC!K1097="","*",FN_MC!K1097)</f>
        <v>*</v>
      </c>
      <c r="O1075" s="339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str">
        <f ca="1">_xlfn.XLOOKUP(G1075&amp;$V$2,BS_CONTROLE[CHAVE],BS_CONTROLE[Quantidade_11],"-")</f>
        <v>-</v>
      </c>
      <c r="W1075" s="118" t="str">
        <f ca="1">_xlfn.XLOOKUP(G1075&amp;$W$2,BS_CONTROLE[CHAVE],BS_CONTROLE[Quantidade_11],"-")</f>
        <v>-</v>
      </c>
      <c r="X1075" s="118" t="str">
        <f ca="1">_xlfn.XLOOKUP(G1075&amp;$X$2,BS_CONTROLE[CHAVE],BS_CONTROLE[Quantidade_11],"-")</f>
        <v>-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339" t="str">
        <f>IF(FN_MC!K1098="","*",FN_MC!K1098)</f>
        <v>*</v>
      </c>
      <c r="O1076" s="339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str">
        <f ca="1">_xlfn.XLOOKUP(G1076&amp;$V$2,BS_CONTROLE[CHAVE],BS_CONTROLE[Quantidade_11],"-")</f>
        <v>-</v>
      </c>
      <c r="W1076" s="118" t="str">
        <f ca="1">_xlfn.XLOOKUP(G1076&amp;$W$2,BS_CONTROLE[CHAVE],BS_CONTROLE[Quantidade_11],"-")</f>
        <v>-</v>
      </c>
      <c r="X1076" s="118" t="str">
        <f ca="1">_xlfn.XLOOKUP(G1076&amp;$X$2,BS_CONTROLE[CHAVE],BS_CONTROLE[Quantidade_11],"-")</f>
        <v>-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338" t="str">
        <f>IF(FN_MC!K1099="","*",FN_MC!K1099)</f>
        <v>*</v>
      </c>
      <c r="O1077" s="338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str">
        <f ca="1">_xlfn.XLOOKUP(G1077&amp;$V$2,BS_CONTROLE[CHAVE],BS_CONTROLE[Quantidade_11],"-")</f>
        <v>-</v>
      </c>
      <c r="W1077" s="118" t="str">
        <f ca="1">_xlfn.XLOOKUP(G1077&amp;$W$2,BS_CONTROLE[CHAVE],BS_CONTROLE[Quantidade_11],"-")</f>
        <v>-</v>
      </c>
      <c r="X1077" s="118" t="str">
        <f ca="1">_xlfn.XLOOKUP(G1077&amp;$X$2,BS_CONTROLE[CHAVE],BS_CONTROLE[Quantidade_11],"-")</f>
        <v>-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339" t="str">
        <f>IF(FN_MC!K1100="","*",FN_MC!K1100)</f>
        <v>*</v>
      </c>
      <c r="O1078" s="339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str">
        <f ca="1">_xlfn.XLOOKUP(G1078&amp;$V$2,BS_CONTROLE[CHAVE],BS_CONTROLE[Quantidade_11],"-")</f>
        <v>-</v>
      </c>
      <c r="W1078" s="118" t="str">
        <f ca="1">_xlfn.XLOOKUP(G1078&amp;$W$2,BS_CONTROLE[CHAVE],BS_CONTROLE[Quantidade_11],"-")</f>
        <v>-</v>
      </c>
      <c r="X1078" s="118" t="str">
        <f ca="1">_xlfn.XLOOKUP(G1078&amp;$X$2,BS_CONTROLE[CHAVE],BS_CONTROLE[Quantidade_11],"-")</f>
        <v>-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339" t="str">
        <f>IF(FN_MC!K1101="","*",FN_MC!K1101)</f>
        <v>*</v>
      </c>
      <c r="O1079" s="339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str">
        <f ca="1">_xlfn.XLOOKUP(G1079&amp;$V$2,BS_CONTROLE[CHAVE],BS_CONTROLE[Quantidade_11],"-")</f>
        <v>-</v>
      </c>
      <c r="W1079" s="118" t="str">
        <f ca="1">_xlfn.XLOOKUP(G1079&amp;$W$2,BS_CONTROLE[CHAVE],BS_CONTROLE[Quantidade_11],"-")</f>
        <v>-</v>
      </c>
      <c r="X1079" s="118" t="str">
        <f ca="1">_xlfn.XLOOKUP(G1079&amp;$X$2,BS_CONTROLE[CHAVE],BS_CONTROLE[Quantidade_11],"-")</f>
        <v>-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338" t="str">
        <f>IF(FN_MC!K1102="","*",FN_MC!K1102)</f>
        <v>*</v>
      </c>
      <c r="O1080" s="338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str">
        <f ca="1">_xlfn.XLOOKUP(G1080&amp;$V$2,BS_CONTROLE[CHAVE],BS_CONTROLE[Quantidade_11],"-")</f>
        <v>-</v>
      </c>
      <c r="W1080" s="118" t="str">
        <f ca="1">_xlfn.XLOOKUP(G1080&amp;$W$2,BS_CONTROLE[CHAVE],BS_CONTROLE[Quantidade_11],"-")</f>
        <v>-</v>
      </c>
      <c r="X1080" s="118" t="str">
        <f ca="1">_xlfn.XLOOKUP(G1080&amp;$X$2,BS_CONTROLE[CHAVE],BS_CONTROLE[Quantidade_11],"-")</f>
        <v>-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339" t="str">
        <f>IF(FN_MC!K1103="","*",FN_MC!K1103)</f>
        <v>*</v>
      </c>
      <c r="O1081" s="339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str">
        <f ca="1">_xlfn.XLOOKUP(G1081&amp;$V$2,BS_CONTROLE[CHAVE],BS_CONTROLE[Quantidade_11],"-")</f>
        <v>-</v>
      </c>
      <c r="W1081" s="118" t="str">
        <f ca="1">_xlfn.XLOOKUP(G1081&amp;$W$2,BS_CONTROLE[CHAVE],BS_CONTROLE[Quantidade_11],"-")</f>
        <v>-</v>
      </c>
      <c r="X1081" s="118" t="str">
        <f ca="1">_xlfn.XLOOKUP(G1081&amp;$X$2,BS_CONTROLE[CHAVE],BS_CONTROLE[Quantidade_11],"-")</f>
        <v>-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339" t="str">
        <f>IF(FN_MC!K1104="","*",FN_MC!K1104)</f>
        <v>*</v>
      </c>
      <c r="O1082" s="339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str">
        <f ca="1">_xlfn.XLOOKUP(G1082&amp;$V$2,BS_CONTROLE[CHAVE],BS_CONTROLE[Quantidade_11],"-")</f>
        <v>-</v>
      </c>
      <c r="W1082" s="118" t="str">
        <f ca="1">_xlfn.XLOOKUP(G1082&amp;$W$2,BS_CONTROLE[CHAVE],BS_CONTROLE[Quantidade_11],"-")</f>
        <v>-</v>
      </c>
      <c r="X1082" s="118" t="str">
        <f ca="1">_xlfn.XLOOKUP(G1082&amp;$X$2,BS_CONTROLE[CHAVE],BS_CONTROLE[Quantidade_11],"-")</f>
        <v>-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338" t="str">
        <f>IF(FN_MC!K1105="","*",FN_MC!K1105)</f>
        <v>*</v>
      </c>
      <c r="O1083" s="338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str">
        <f ca="1">_xlfn.XLOOKUP(G1083&amp;$V$2,BS_CONTROLE[CHAVE],BS_CONTROLE[Quantidade_11],"-")</f>
        <v>-</v>
      </c>
      <c r="W1083" s="118" t="str">
        <f ca="1">_xlfn.XLOOKUP(G1083&amp;$W$2,BS_CONTROLE[CHAVE],BS_CONTROLE[Quantidade_11],"-")</f>
        <v>-</v>
      </c>
      <c r="X1083" s="118" t="str">
        <f ca="1">_xlfn.XLOOKUP(G1083&amp;$X$2,BS_CONTROLE[CHAVE],BS_CONTROLE[Quantidade_11],"-")</f>
        <v>-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339" t="str">
        <f>IF(FN_MC!K1106="","*",FN_MC!K1106)</f>
        <v>*</v>
      </c>
      <c r="O1084" s="339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str">
        <f ca="1">_xlfn.XLOOKUP(G1084&amp;$V$2,BS_CONTROLE[CHAVE],BS_CONTROLE[Quantidade_11],"-")</f>
        <v>-</v>
      </c>
      <c r="W1084" s="118" t="str">
        <f ca="1">_xlfn.XLOOKUP(G1084&amp;$W$2,BS_CONTROLE[CHAVE],BS_CONTROLE[Quantidade_11],"-")</f>
        <v>-</v>
      </c>
      <c r="X1084" s="118" t="str">
        <f ca="1">_xlfn.XLOOKUP(G1084&amp;$X$2,BS_CONTROLE[CHAVE],BS_CONTROLE[Quantidade_11],"-")</f>
        <v>-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339" t="str">
        <f>IF(FN_MC!K1107="","*",FN_MC!K1107)</f>
        <v>*</v>
      </c>
      <c r="O1085" s="339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str">
        <f ca="1">_xlfn.XLOOKUP(G1085&amp;$V$2,BS_CONTROLE[CHAVE],BS_CONTROLE[Quantidade_11],"-")</f>
        <v>-</v>
      </c>
      <c r="W1085" s="118" t="str">
        <f ca="1">_xlfn.XLOOKUP(G1085&amp;$W$2,BS_CONTROLE[CHAVE],BS_CONTROLE[Quantidade_11],"-")</f>
        <v>-</v>
      </c>
      <c r="X1085" s="118" t="str">
        <f ca="1">_xlfn.XLOOKUP(G1085&amp;$X$2,BS_CONTROLE[CHAVE],BS_CONTROLE[Quantidade_11],"-")</f>
        <v>-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338" t="str">
        <f>IF(FN_MC!K1108="","*",FN_MC!K1108)</f>
        <v>*</v>
      </c>
      <c r="O1086" s="338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str">
        <f ca="1">_xlfn.XLOOKUP(G1086&amp;$V$2,BS_CONTROLE[CHAVE],BS_CONTROLE[Quantidade_11],"-")</f>
        <v>-</v>
      </c>
      <c r="W1086" s="118" t="str">
        <f ca="1">_xlfn.XLOOKUP(G1086&amp;$W$2,BS_CONTROLE[CHAVE],BS_CONTROLE[Quantidade_11],"-")</f>
        <v>-</v>
      </c>
      <c r="X1086" s="118" t="str">
        <f ca="1">_xlfn.XLOOKUP(G1086&amp;$X$2,BS_CONTROLE[CHAVE],BS_CONTROLE[Quantidade_11],"-")</f>
        <v>-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339" t="str">
        <f>IF(FN_MC!K1109="","*",FN_MC!K1109)</f>
        <v>*</v>
      </c>
      <c r="O1087" s="339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str">
        <f ca="1">_xlfn.XLOOKUP(G1087&amp;$V$2,BS_CONTROLE[CHAVE],BS_CONTROLE[Quantidade_11],"-")</f>
        <v>-</v>
      </c>
      <c r="W1087" s="118" t="str">
        <f ca="1">_xlfn.XLOOKUP(G1087&amp;$W$2,BS_CONTROLE[CHAVE],BS_CONTROLE[Quantidade_11],"-")</f>
        <v>-</v>
      </c>
      <c r="X1087" s="118" t="str">
        <f ca="1">_xlfn.XLOOKUP(G1087&amp;$X$2,BS_CONTROLE[CHAVE],BS_CONTROLE[Quantidade_11],"-")</f>
        <v>-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339" t="str">
        <f>IF(FN_MC!K1110="","*",FN_MC!K1110)</f>
        <v>*</v>
      </c>
      <c r="O1088" s="339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str">
        <f ca="1">_xlfn.XLOOKUP(G1088&amp;$V$2,BS_CONTROLE[CHAVE],BS_CONTROLE[Quantidade_11],"-")</f>
        <v>-</v>
      </c>
      <c r="W1088" s="118" t="str">
        <f ca="1">_xlfn.XLOOKUP(G1088&amp;$W$2,BS_CONTROLE[CHAVE],BS_CONTROLE[Quantidade_11],"-")</f>
        <v>-</v>
      </c>
      <c r="X1088" s="118" t="str">
        <f ca="1">_xlfn.XLOOKUP(G1088&amp;$X$2,BS_CONTROLE[CHAVE],BS_CONTROLE[Quantidade_11],"-")</f>
        <v>-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338" t="str">
        <f>IF(FN_MC!K1111="","*",FN_MC!K1111)</f>
        <v>*</v>
      </c>
      <c r="O1089" s="338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str">
        <f ca="1">_xlfn.XLOOKUP(G1089&amp;$V$2,BS_CONTROLE[CHAVE],BS_CONTROLE[Quantidade_11],"-")</f>
        <v>-</v>
      </c>
      <c r="W1089" s="118" t="str">
        <f ca="1">_xlfn.XLOOKUP(G1089&amp;$W$2,BS_CONTROLE[CHAVE],BS_CONTROLE[Quantidade_11],"-")</f>
        <v>-</v>
      </c>
      <c r="X1089" s="118" t="str">
        <f ca="1">_xlfn.XLOOKUP(G1089&amp;$X$2,BS_CONTROLE[CHAVE],BS_CONTROLE[Quantidade_11],"-")</f>
        <v>-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339" t="str">
        <f>IF(FN_MC!K1112="","*",FN_MC!K1112)</f>
        <v>*</v>
      </c>
      <c r="O1090" s="339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str">
        <f ca="1">_xlfn.XLOOKUP(G1090&amp;$V$2,BS_CONTROLE[CHAVE],BS_CONTROLE[Quantidade_11],"-")</f>
        <v>-</v>
      </c>
      <c r="W1090" s="118" t="str">
        <f ca="1">_xlfn.XLOOKUP(G1090&amp;$W$2,BS_CONTROLE[CHAVE],BS_CONTROLE[Quantidade_11],"-")</f>
        <v>-</v>
      </c>
      <c r="X1090" s="118" t="str">
        <f ca="1">_xlfn.XLOOKUP(G1090&amp;$X$2,BS_CONTROLE[CHAVE],BS_CONTROLE[Quantidade_11],"-")</f>
        <v>-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339" t="str">
        <f>IF(FN_MC!K1113="","*",FN_MC!K1113)</f>
        <v>*</v>
      </c>
      <c r="O1091" s="339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str">
        <f ca="1">_xlfn.XLOOKUP(G1091&amp;$V$2,BS_CONTROLE[CHAVE],BS_CONTROLE[Quantidade_11],"-")</f>
        <v>-</v>
      </c>
      <c r="W1091" s="118" t="str">
        <f ca="1">_xlfn.XLOOKUP(G1091&amp;$W$2,BS_CONTROLE[CHAVE],BS_CONTROLE[Quantidade_11],"-")</f>
        <v>-</v>
      </c>
      <c r="X1091" s="118" t="str">
        <f ca="1">_xlfn.XLOOKUP(G1091&amp;$X$2,BS_CONTROLE[CHAVE],BS_CONTROLE[Quantidade_11],"-")</f>
        <v>-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338" t="str">
        <f>IF(FN_MC!K1114="","*",FN_MC!K1114)</f>
        <v>*</v>
      </c>
      <c r="O1092" s="338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str">
        <f ca="1">_xlfn.XLOOKUP(G1092&amp;$V$2,BS_CONTROLE[CHAVE],BS_CONTROLE[Quantidade_11],"-")</f>
        <v>-</v>
      </c>
      <c r="W1092" s="118" t="str">
        <f ca="1">_xlfn.XLOOKUP(G1092&amp;$W$2,BS_CONTROLE[CHAVE],BS_CONTROLE[Quantidade_11],"-")</f>
        <v>-</v>
      </c>
      <c r="X1092" s="118" t="str">
        <f ca="1">_xlfn.XLOOKUP(G1092&amp;$X$2,BS_CONTROLE[CHAVE],BS_CONTROLE[Quantidade_11],"-")</f>
        <v>-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339" t="str">
        <f>IF(FN_MC!K1115="","*",FN_MC!K1115)</f>
        <v>*</v>
      </c>
      <c r="O1093" s="339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str">
        <f ca="1">_xlfn.XLOOKUP(G1093&amp;$V$2,BS_CONTROLE[CHAVE],BS_CONTROLE[Quantidade_11],"-")</f>
        <v>-</v>
      </c>
      <c r="W1093" s="118" t="str">
        <f ca="1">_xlfn.XLOOKUP(G1093&amp;$W$2,BS_CONTROLE[CHAVE],BS_CONTROLE[Quantidade_11],"-")</f>
        <v>-</v>
      </c>
      <c r="X1093" s="118" t="str">
        <f ca="1">_xlfn.XLOOKUP(G1093&amp;$X$2,BS_CONTROLE[CHAVE],BS_CONTROLE[Quantidade_11],"-")</f>
        <v>-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339" t="str">
        <f>IF(FN_MC!K1116="","*",FN_MC!K1116)</f>
        <v>*</v>
      </c>
      <c r="O1094" s="339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str">
        <f ca="1">_xlfn.XLOOKUP(G1094&amp;$V$2,BS_CONTROLE[CHAVE],BS_CONTROLE[Quantidade_11],"-")</f>
        <v>-</v>
      </c>
      <c r="W1094" s="118" t="str">
        <f ca="1">_xlfn.XLOOKUP(G1094&amp;$W$2,BS_CONTROLE[CHAVE],BS_CONTROLE[Quantidade_11],"-")</f>
        <v>-</v>
      </c>
      <c r="X1094" s="118" t="str">
        <f ca="1">_xlfn.XLOOKUP(G1094&amp;$X$2,BS_CONTROLE[CHAVE],BS_CONTROLE[Quantidade_11],"-")</f>
        <v>-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338" t="str">
        <f>IF(FN_MC!K1117="","*",FN_MC!K1117)</f>
        <v>*</v>
      </c>
      <c r="O1095" s="338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str">
        <f ca="1">_xlfn.XLOOKUP(G1095&amp;$V$2,BS_CONTROLE[CHAVE],BS_CONTROLE[Quantidade_11],"-")</f>
        <v>-</v>
      </c>
      <c r="W1095" s="118" t="str">
        <f ca="1">_xlfn.XLOOKUP(G1095&amp;$W$2,BS_CONTROLE[CHAVE],BS_CONTROLE[Quantidade_11],"-")</f>
        <v>-</v>
      </c>
      <c r="X1095" s="118" t="str">
        <f ca="1">_xlfn.XLOOKUP(G1095&amp;$X$2,BS_CONTROLE[CHAVE],BS_CONTROLE[Quantidade_11],"-")</f>
        <v>-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339" t="str">
        <f>IF(FN_MC!K1118="","*",FN_MC!K1118)</f>
        <v>*</v>
      </c>
      <c r="O1096" s="339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str">
        <f ca="1">_xlfn.XLOOKUP(G1096&amp;$V$2,BS_CONTROLE[CHAVE],BS_CONTROLE[Quantidade_11],"-")</f>
        <v>-</v>
      </c>
      <c r="W1096" s="118" t="str">
        <f ca="1">_xlfn.XLOOKUP(G1096&amp;$W$2,BS_CONTROLE[CHAVE],BS_CONTROLE[Quantidade_11],"-")</f>
        <v>-</v>
      </c>
      <c r="X1096" s="118" t="str">
        <f ca="1">_xlfn.XLOOKUP(G1096&amp;$X$2,BS_CONTROLE[CHAVE],BS_CONTROLE[Quantidade_11],"-")</f>
        <v>-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339" t="str">
        <f>IF(FN_MC!K1119="","*",FN_MC!K1119)</f>
        <v>*</v>
      </c>
      <c r="O1097" s="339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str">
        <f ca="1">_xlfn.XLOOKUP(G1097&amp;$V$2,BS_CONTROLE[CHAVE],BS_CONTROLE[Quantidade_11],"-")</f>
        <v>-</v>
      </c>
      <c r="W1097" s="118" t="str">
        <f ca="1">_xlfn.XLOOKUP(G1097&amp;$W$2,BS_CONTROLE[CHAVE],BS_CONTROLE[Quantidade_11],"-")</f>
        <v>-</v>
      </c>
      <c r="X1097" s="118" t="str">
        <f ca="1">_xlfn.XLOOKUP(G1097&amp;$X$2,BS_CONTROLE[CHAVE],BS_CONTROLE[Quantidade_11],"-")</f>
        <v>-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338" t="str">
        <f>IF(FN_MC!K1120="","*",FN_MC!K1120)</f>
        <v>*</v>
      </c>
      <c r="O1098" s="338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str">
        <f ca="1">_xlfn.XLOOKUP(G1098&amp;$V$2,BS_CONTROLE[CHAVE],BS_CONTROLE[Quantidade_11],"-")</f>
        <v>-</v>
      </c>
      <c r="W1098" s="118" t="str">
        <f ca="1">_xlfn.XLOOKUP(G1098&amp;$W$2,BS_CONTROLE[CHAVE],BS_CONTROLE[Quantidade_11],"-")</f>
        <v>-</v>
      </c>
      <c r="X1098" s="118" t="str">
        <f ca="1">_xlfn.XLOOKUP(G1098&amp;$X$2,BS_CONTROLE[CHAVE],BS_CONTROLE[Quantidade_11],"-")</f>
        <v>-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339" t="str">
        <f>IF(FN_MC!K1121="","*",FN_MC!K1121)</f>
        <v>*</v>
      </c>
      <c r="O1099" s="339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str">
        <f ca="1">_xlfn.XLOOKUP(G1099&amp;$V$2,BS_CONTROLE[CHAVE],BS_CONTROLE[Quantidade_11],"-")</f>
        <v>-</v>
      </c>
      <c r="W1099" s="118" t="str">
        <f ca="1">_xlfn.XLOOKUP(G1099&amp;$W$2,BS_CONTROLE[CHAVE],BS_CONTROLE[Quantidade_11],"-")</f>
        <v>-</v>
      </c>
      <c r="X1099" s="118" t="str">
        <f ca="1">_xlfn.XLOOKUP(G1099&amp;$X$2,BS_CONTROLE[CHAVE],BS_CONTROLE[Quantidade_11],"-")</f>
        <v>-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339" t="str">
        <f>IF(FN_MC!K1122="","*",FN_MC!K1122)</f>
        <v>*</v>
      </c>
      <c r="O1100" s="339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str">
        <f ca="1">_xlfn.XLOOKUP(G1100&amp;$V$2,BS_CONTROLE[CHAVE],BS_CONTROLE[Quantidade_11],"-")</f>
        <v>-</v>
      </c>
      <c r="W1100" s="118" t="str">
        <f ca="1">_xlfn.XLOOKUP(G1100&amp;$W$2,BS_CONTROLE[CHAVE],BS_CONTROLE[Quantidade_11],"-")</f>
        <v>-</v>
      </c>
      <c r="X1100" s="118" t="str">
        <f ca="1">_xlfn.XLOOKUP(G1100&amp;$X$2,BS_CONTROLE[CHAVE],BS_CONTROLE[Quantidade_11],"-")</f>
        <v>-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338" t="str">
        <f>IF(FN_MC!K1123="","*",FN_MC!K1123)</f>
        <v>*</v>
      </c>
      <c r="O1101" s="338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str">
        <f ca="1">_xlfn.XLOOKUP(G1101&amp;$V$2,BS_CONTROLE[CHAVE],BS_CONTROLE[Quantidade_11],"-")</f>
        <v>-</v>
      </c>
      <c r="W1101" s="118" t="str">
        <f ca="1">_xlfn.XLOOKUP(G1101&amp;$W$2,BS_CONTROLE[CHAVE],BS_CONTROLE[Quantidade_11],"-")</f>
        <v>-</v>
      </c>
      <c r="X1101" s="118" t="str">
        <f ca="1">_xlfn.XLOOKUP(G1101&amp;$X$2,BS_CONTROLE[CHAVE],BS_CONTROLE[Quantidade_11],"-")</f>
        <v>-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339" t="str">
        <f>IF(FN_MC!K1124="","*",FN_MC!K1124)</f>
        <v>*</v>
      </c>
      <c r="O1102" s="339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str">
        <f ca="1">_xlfn.XLOOKUP(G1102&amp;$V$2,BS_CONTROLE[CHAVE],BS_CONTROLE[Quantidade_11],"-")</f>
        <v>-</v>
      </c>
      <c r="W1102" s="118" t="str">
        <f ca="1">_xlfn.XLOOKUP(G1102&amp;$W$2,BS_CONTROLE[CHAVE],BS_CONTROLE[Quantidade_11],"-")</f>
        <v>-</v>
      </c>
      <c r="X1102" s="118" t="str">
        <f ca="1">_xlfn.XLOOKUP(G1102&amp;$X$2,BS_CONTROLE[CHAVE],BS_CONTROLE[Quantidade_11],"-")</f>
        <v>-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339" t="str">
        <f>IF(FN_MC!K1125="","*",FN_MC!K1125)</f>
        <v>*</v>
      </c>
      <c r="O1103" s="339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str">
        <f ca="1">_xlfn.XLOOKUP(G1103&amp;$V$2,BS_CONTROLE[CHAVE],BS_CONTROLE[Quantidade_11],"-")</f>
        <v>-</v>
      </c>
      <c r="W1103" s="118" t="str">
        <f ca="1">_xlfn.XLOOKUP(G1103&amp;$W$2,BS_CONTROLE[CHAVE],BS_CONTROLE[Quantidade_11],"-")</f>
        <v>-</v>
      </c>
      <c r="X1103" s="118" t="str">
        <f ca="1">_xlfn.XLOOKUP(G1103&amp;$X$2,BS_CONTROLE[CHAVE],BS_CONTROLE[Quantidade_11],"-")</f>
        <v>-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338" t="str">
        <f>IF(FN_MC!K1126="","*",FN_MC!K1126)</f>
        <v>*</v>
      </c>
      <c r="O1104" s="338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str">
        <f ca="1">_xlfn.XLOOKUP(G1104&amp;$V$2,BS_CONTROLE[CHAVE],BS_CONTROLE[Quantidade_11],"-")</f>
        <v>-</v>
      </c>
      <c r="W1104" s="118" t="str">
        <f ca="1">_xlfn.XLOOKUP(G1104&amp;$W$2,BS_CONTROLE[CHAVE],BS_CONTROLE[Quantidade_11],"-")</f>
        <v>-</v>
      </c>
      <c r="X1104" s="118" t="str">
        <f ca="1">_xlfn.XLOOKUP(G1104&amp;$X$2,BS_CONTROLE[CHAVE],BS_CONTROLE[Quantidade_11],"-")</f>
        <v>-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339" t="str">
        <f>IF(FN_MC!K1127="","*",FN_MC!K1127)</f>
        <v>*</v>
      </c>
      <c r="O1105" s="339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str">
        <f ca="1">_xlfn.XLOOKUP(G1105&amp;$V$2,BS_CONTROLE[CHAVE],BS_CONTROLE[Quantidade_11],"-")</f>
        <v>-</v>
      </c>
      <c r="W1105" s="118" t="str">
        <f ca="1">_xlfn.XLOOKUP(G1105&amp;$W$2,BS_CONTROLE[CHAVE],BS_CONTROLE[Quantidade_11],"-")</f>
        <v>-</v>
      </c>
      <c r="X1105" s="118" t="str">
        <f ca="1">_xlfn.XLOOKUP(G1105&amp;$X$2,BS_CONTROLE[CHAVE],BS_CONTROLE[Quantidade_11],"-")</f>
        <v>-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339" t="str">
        <f>IF(FN_MC!K1128="","*",FN_MC!K1128)</f>
        <v>*</v>
      </c>
      <c r="O1106" s="339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str">
        <f ca="1">_xlfn.XLOOKUP(G1106&amp;$V$2,BS_CONTROLE[CHAVE],BS_CONTROLE[Quantidade_11],"-")</f>
        <v>-</v>
      </c>
      <c r="W1106" s="118" t="str">
        <f ca="1">_xlfn.XLOOKUP(G1106&amp;$W$2,BS_CONTROLE[CHAVE],BS_CONTROLE[Quantidade_11],"-")</f>
        <v>-</v>
      </c>
      <c r="X1106" s="118" t="str">
        <f ca="1">_xlfn.XLOOKUP(G1106&amp;$X$2,BS_CONTROLE[CHAVE],BS_CONTROLE[Quantidade_11],"-")</f>
        <v>-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338" t="str">
        <f>IF(FN_MC!K1129="","*",FN_MC!K1129)</f>
        <v>*</v>
      </c>
      <c r="O1107" s="338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str">
        <f ca="1">_xlfn.XLOOKUP(G1107&amp;$V$2,BS_CONTROLE[CHAVE],BS_CONTROLE[Quantidade_11],"-")</f>
        <v>-</v>
      </c>
      <c r="W1107" s="118" t="str">
        <f ca="1">_xlfn.XLOOKUP(G1107&amp;$W$2,BS_CONTROLE[CHAVE],BS_CONTROLE[Quantidade_11],"-")</f>
        <v>-</v>
      </c>
      <c r="X1107" s="118" t="str">
        <f ca="1">_xlfn.XLOOKUP(G1107&amp;$X$2,BS_CONTROLE[CHAVE],BS_CONTROLE[Quantidade_11],"-")</f>
        <v>-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339" t="str">
        <f>IF(FN_MC!K1130="","*",FN_MC!K1130)</f>
        <v>*</v>
      </c>
      <c r="O1108" s="339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str">
        <f ca="1">_xlfn.XLOOKUP(G1108&amp;$V$2,BS_CONTROLE[CHAVE],BS_CONTROLE[Quantidade_11],"-")</f>
        <v>-</v>
      </c>
      <c r="W1108" s="118" t="str">
        <f ca="1">_xlfn.XLOOKUP(G1108&amp;$W$2,BS_CONTROLE[CHAVE],BS_CONTROLE[Quantidade_11],"-")</f>
        <v>-</v>
      </c>
      <c r="X1108" s="118" t="str">
        <f ca="1">_xlfn.XLOOKUP(G1108&amp;$X$2,BS_CONTROLE[CHAVE],BS_CONTROLE[Quantidade_11],"-")</f>
        <v>-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339" t="str">
        <f>IF(FN_MC!K1131="","*",FN_MC!K1131)</f>
        <v>*</v>
      </c>
      <c r="O1109" s="339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str">
        <f ca="1">_xlfn.XLOOKUP(G1109&amp;$V$2,BS_CONTROLE[CHAVE],BS_CONTROLE[Quantidade_11],"-")</f>
        <v>-</v>
      </c>
      <c r="W1109" s="118" t="str">
        <f ca="1">_xlfn.XLOOKUP(G1109&amp;$W$2,BS_CONTROLE[CHAVE],BS_CONTROLE[Quantidade_11],"-")</f>
        <v>-</v>
      </c>
      <c r="X1109" s="118" t="str">
        <f ca="1">_xlfn.XLOOKUP(G1109&amp;$X$2,BS_CONTROLE[CHAVE],BS_CONTROLE[Quantidade_11],"-")</f>
        <v>-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338" t="str">
        <f>IF(FN_MC!K1132="","*",FN_MC!K1132)</f>
        <v>*</v>
      </c>
      <c r="O1110" s="338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str">
        <f ca="1">_xlfn.XLOOKUP(G1110&amp;$V$2,BS_CONTROLE[CHAVE],BS_CONTROLE[Quantidade_11],"-")</f>
        <v>-</v>
      </c>
      <c r="W1110" s="118" t="str">
        <f ca="1">_xlfn.XLOOKUP(G1110&amp;$W$2,BS_CONTROLE[CHAVE],BS_CONTROLE[Quantidade_11],"-")</f>
        <v>-</v>
      </c>
      <c r="X1110" s="118" t="str">
        <f ca="1">_xlfn.XLOOKUP(G1110&amp;$X$2,BS_CONTROLE[CHAVE],BS_CONTROLE[Quantidade_11],"-")</f>
        <v>-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339" t="str">
        <f>IF(FN_MC!K1133="","*",FN_MC!K1133)</f>
        <v>*</v>
      </c>
      <c r="O1111" s="339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str">
        <f ca="1">_xlfn.XLOOKUP(G1111&amp;$V$2,BS_CONTROLE[CHAVE],BS_CONTROLE[Quantidade_11],"-")</f>
        <v>-</v>
      </c>
      <c r="W1111" s="118" t="str">
        <f ca="1">_xlfn.XLOOKUP(G1111&amp;$W$2,BS_CONTROLE[CHAVE],BS_CONTROLE[Quantidade_11],"-")</f>
        <v>-</v>
      </c>
      <c r="X1111" s="118" t="str">
        <f ca="1">_xlfn.XLOOKUP(G1111&amp;$X$2,BS_CONTROLE[CHAVE],BS_CONTROLE[Quantidade_11],"-")</f>
        <v>-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339" t="str">
        <f>IF(FN_MC!K1134="","*",FN_MC!K1134)</f>
        <v>*</v>
      </c>
      <c r="O1112" s="339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str">
        <f ca="1">_xlfn.XLOOKUP(G1112&amp;$V$2,BS_CONTROLE[CHAVE],BS_CONTROLE[Quantidade_11],"-")</f>
        <v>-</v>
      </c>
      <c r="W1112" s="118" t="str">
        <f ca="1">_xlfn.XLOOKUP(G1112&amp;$W$2,BS_CONTROLE[CHAVE],BS_CONTROLE[Quantidade_11],"-")</f>
        <v>-</v>
      </c>
      <c r="X1112" s="118" t="str">
        <f ca="1">_xlfn.XLOOKUP(G1112&amp;$X$2,BS_CONTROLE[CHAVE],BS_CONTROLE[Quantidade_11],"-")</f>
        <v>-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338" t="str">
        <f>IF(FN_MC!K1135="","*",FN_MC!K1135)</f>
        <v>*</v>
      </c>
      <c r="O1113" s="338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str">
        <f ca="1">_xlfn.XLOOKUP(G1113&amp;$V$2,BS_CONTROLE[CHAVE],BS_CONTROLE[Quantidade_11],"-")</f>
        <v>-</v>
      </c>
      <c r="W1113" s="118" t="str">
        <f ca="1">_xlfn.XLOOKUP(G1113&amp;$W$2,BS_CONTROLE[CHAVE],BS_CONTROLE[Quantidade_11],"-")</f>
        <v>-</v>
      </c>
      <c r="X1113" s="118" t="str">
        <f ca="1">_xlfn.XLOOKUP(G1113&amp;$X$2,BS_CONTROLE[CHAVE],BS_CONTROLE[Quantidade_11],"-")</f>
        <v>-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339" t="str">
        <f>IF(FN_MC!K1136="","*",FN_MC!K1136)</f>
        <v>*</v>
      </c>
      <c r="O1114" s="339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str">
        <f ca="1">_xlfn.XLOOKUP(G1114&amp;$V$2,BS_CONTROLE[CHAVE],BS_CONTROLE[Quantidade_11],"-")</f>
        <v>-</v>
      </c>
      <c r="W1114" s="118" t="str">
        <f ca="1">_xlfn.XLOOKUP(G1114&amp;$W$2,BS_CONTROLE[CHAVE],BS_CONTROLE[Quantidade_11],"-")</f>
        <v>-</v>
      </c>
      <c r="X1114" s="118" t="str">
        <f ca="1">_xlfn.XLOOKUP(G1114&amp;$X$2,BS_CONTROLE[CHAVE],BS_CONTROLE[Quantidade_11],"-")</f>
        <v>-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339" t="str">
        <f>IF(FN_MC!K1137="","*",FN_MC!K1137)</f>
        <v>*</v>
      </c>
      <c r="O1115" s="339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str">
        <f ca="1">_xlfn.XLOOKUP(G1115&amp;$V$2,BS_CONTROLE[CHAVE],BS_CONTROLE[Quantidade_11],"-")</f>
        <v>-</v>
      </c>
      <c r="W1115" s="118" t="str">
        <f ca="1">_xlfn.XLOOKUP(G1115&amp;$W$2,BS_CONTROLE[CHAVE],BS_CONTROLE[Quantidade_11],"-")</f>
        <v>-</v>
      </c>
      <c r="X1115" s="118" t="str">
        <f ca="1">_xlfn.XLOOKUP(G1115&amp;$X$2,BS_CONTROLE[CHAVE],BS_CONTROLE[Quantidade_11],"-")</f>
        <v>-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338" t="str">
        <f>IF(FN_MC!K1138="","*",FN_MC!K1138)</f>
        <v>*</v>
      </c>
      <c r="O1116" s="338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str">
        <f ca="1">_xlfn.XLOOKUP(G1116&amp;$V$2,BS_CONTROLE[CHAVE],BS_CONTROLE[Quantidade_11],"-")</f>
        <v>-</v>
      </c>
      <c r="W1116" s="118" t="str">
        <f ca="1">_xlfn.XLOOKUP(G1116&amp;$W$2,BS_CONTROLE[CHAVE],BS_CONTROLE[Quantidade_11],"-")</f>
        <v>-</v>
      </c>
      <c r="X1116" s="118" t="str">
        <f ca="1">_xlfn.XLOOKUP(G1116&amp;$X$2,BS_CONTROLE[CHAVE],BS_CONTROLE[Quantidade_11],"-")</f>
        <v>-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339" t="str">
        <f>IF(FN_MC!K1139="","*",FN_MC!K1139)</f>
        <v>*</v>
      </c>
      <c r="O1117" s="339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str">
        <f ca="1">_xlfn.XLOOKUP(G1117&amp;$V$2,BS_CONTROLE[CHAVE],BS_CONTROLE[Quantidade_11],"-")</f>
        <v>-</v>
      </c>
      <c r="W1117" s="118" t="str">
        <f ca="1">_xlfn.XLOOKUP(G1117&amp;$W$2,BS_CONTROLE[CHAVE],BS_CONTROLE[Quantidade_11],"-")</f>
        <v>-</v>
      </c>
      <c r="X1117" s="118" t="str">
        <f ca="1">_xlfn.XLOOKUP(G1117&amp;$X$2,BS_CONTROLE[CHAVE],BS_CONTROLE[Quantidade_11],"-")</f>
        <v>-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339" t="str">
        <f>IF(FN_MC!K1140="","*",FN_MC!K1140)</f>
        <v>*</v>
      </c>
      <c r="O1118" s="339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str">
        <f ca="1">_xlfn.XLOOKUP(G1118&amp;$V$2,BS_CONTROLE[CHAVE],BS_CONTROLE[Quantidade_11],"-")</f>
        <v>-</v>
      </c>
      <c r="W1118" s="118" t="str">
        <f ca="1">_xlfn.XLOOKUP(G1118&amp;$W$2,BS_CONTROLE[CHAVE],BS_CONTROLE[Quantidade_11],"-")</f>
        <v>-</v>
      </c>
      <c r="X1118" s="118" t="str">
        <f ca="1">_xlfn.XLOOKUP(G1118&amp;$X$2,BS_CONTROLE[CHAVE],BS_CONTROLE[Quantidade_11],"-")</f>
        <v>-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338" t="str">
        <f>IF(FN_MC!K1141="","*",FN_MC!K1141)</f>
        <v>*</v>
      </c>
      <c r="O1119" s="338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str">
        <f ca="1">_xlfn.XLOOKUP(G1119&amp;$V$2,BS_CONTROLE[CHAVE],BS_CONTROLE[Quantidade_11],"-")</f>
        <v>-</v>
      </c>
      <c r="W1119" s="118" t="str">
        <f ca="1">_xlfn.XLOOKUP(G1119&amp;$W$2,BS_CONTROLE[CHAVE],BS_CONTROLE[Quantidade_11],"-")</f>
        <v>-</v>
      </c>
      <c r="X1119" s="118" t="str">
        <f ca="1">_xlfn.XLOOKUP(G1119&amp;$X$2,BS_CONTROLE[CHAVE],BS_CONTROLE[Quantidade_11],"-")</f>
        <v>-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339" t="str">
        <f>IF(FN_MC!K1142="","*",FN_MC!K1142)</f>
        <v>*</v>
      </c>
      <c r="O1120" s="339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str">
        <f ca="1">_xlfn.XLOOKUP(G1120&amp;$V$2,BS_CONTROLE[CHAVE],BS_CONTROLE[Quantidade_11],"-")</f>
        <v>-</v>
      </c>
      <c r="W1120" s="118" t="str">
        <f ca="1">_xlfn.XLOOKUP(G1120&amp;$W$2,BS_CONTROLE[CHAVE],BS_CONTROLE[Quantidade_11],"-")</f>
        <v>-</v>
      </c>
      <c r="X1120" s="118" t="str">
        <f ca="1">_xlfn.XLOOKUP(G1120&amp;$X$2,BS_CONTROLE[CHAVE],BS_CONTROLE[Quantidade_11],"-")</f>
        <v>-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339" t="str">
        <f>IF(FN_MC!K1143="","*",FN_MC!K1143)</f>
        <v>*</v>
      </c>
      <c r="O1121" s="339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str">
        <f ca="1">_xlfn.XLOOKUP(G1121&amp;$V$2,BS_CONTROLE[CHAVE],BS_CONTROLE[Quantidade_11],"-")</f>
        <v>-</v>
      </c>
      <c r="W1121" s="118" t="str">
        <f ca="1">_xlfn.XLOOKUP(G1121&amp;$W$2,BS_CONTROLE[CHAVE],BS_CONTROLE[Quantidade_11],"-")</f>
        <v>-</v>
      </c>
      <c r="X1121" s="118" t="str">
        <f ca="1">_xlfn.XLOOKUP(G1121&amp;$X$2,BS_CONTROLE[CHAVE],BS_CONTROLE[Quantidade_11],"-")</f>
        <v>-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338" t="str">
        <f>IF(FN_MC!K1144="","*",FN_MC!K1144)</f>
        <v>*</v>
      </c>
      <c r="O1122" s="338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str">
        <f ca="1">_xlfn.XLOOKUP(G1122&amp;$V$2,BS_CONTROLE[CHAVE],BS_CONTROLE[Quantidade_11],"-")</f>
        <v>-</v>
      </c>
      <c r="W1122" s="118" t="str">
        <f ca="1">_xlfn.XLOOKUP(G1122&amp;$W$2,BS_CONTROLE[CHAVE],BS_CONTROLE[Quantidade_11],"-")</f>
        <v>-</v>
      </c>
      <c r="X1122" s="118" t="str">
        <f ca="1">_xlfn.XLOOKUP(G1122&amp;$X$2,BS_CONTROLE[CHAVE],BS_CONTROLE[Quantidade_11],"-")</f>
        <v>-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339" t="str">
        <f>IF(FN_MC!K1145="","*",FN_MC!K1145)</f>
        <v>*</v>
      </c>
      <c r="O1123" s="339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str">
        <f ca="1">_xlfn.XLOOKUP(G1123&amp;$V$2,BS_CONTROLE[CHAVE],BS_CONTROLE[Quantidade_11],"-")</f>
        <v>-</v>
      </c>
      <c r="W1123" s="118" t="str">
        <f ca="1">_xlfn.XLOOKUP(G1123&amp;$W$2,BS_CONTROLE[CHAVE],BS_CONTROLE[Quantidade_11],"-")</f>
        <v>-</v>
      </c>
      <c r="X1123" s="118" t="str">
        <f ca="1">_xlfn.XLOOKUP(G1123&amp;$X$2,BS_CONTROLE[CHAVE],BS_CONTROLE[Quantidade_11],"-")</f>
        <v>-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339" t="str">
        <f>IF(FN_MC!K1146="","*",FN_MC!K1146)</f>
        <v>*</v>
      </c>
      <c r="O1124" s="339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str">
        <f ca="1">_xlfn.XLOOKUP(G1124&amp;$V$2,BS_CONTROLE[CHAVE],BS_CONTROLE[Quantidade_11],"-")</f>
        <v>-</v>
      </c>
      <c r="W1124" s="118" t="str">
        <f ca="1">_xlfn.XLOOKUP(G1124&amp;$W$2,BS_CONTROLE[CHAVE],BS_CONTROLE[Quantidade_11],"-")</f>
        <v>-</v>
      </c>
      <c r="X1124" s="118" t="str">
        <f ca="1">_xlfn.XLOOKUP(G1124&amp;$X$2,BS_CONTROLE[CHAVE],BS_CONTROLE[Quantidade_11],"-")</f>
        <v>-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338" t="str">
        <f>IF(FN_MC!K1147="","*",FN_MC!K1147)</f>
        <v>*</v>
      </c>
      <c r="O1125" s="338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str">
        <f ca="1">_xlfn.XLOOKUP(G1125&amp;$V$2,BS_CONTROLE[CHAVE],BS_CONTROLE[Quantidade_11],"-")</f>
        <v>-</v>
      </c>
      <c r="W1125" s="118" t="str">
        <f ca="1">_xlfn.XLOOKUP(G1125&amp;$W$2,BS_CONTROLE[CHAVE],BS_CONTROLE[Quantidade_11],"-")</f>
        <v>-</v>
      </c>
      <c r="X1125" s="118" t="str">
        <f ca="1">_xlfn.XLOOKUP(G1125&amp;$X$2,BS_CONTROLE[CHAVE],BS_CONTROLE[Quantidade_11],"-")</f>
        <v>-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339" t="str">
        <f>IF(FN_MC!K1148="","*",FN_MC!K1148)</f>
        <v>*</v>
      </c>
      <c r="O1126" s="339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str">
        <f ca="1">_xlfn.XLOOKUP(G1126&amp;$V$2,BS_CONTROLE[CHAVE],BS_CONTROLE[Quantidade_11],"-")</f>
        <v>-</v>
      </c>
      <c r="W1126" s="118" t="str">
        <f ca="1">_xlfn.XLOOKUP(G1126&amp;$W$2,BS_CONTROLE[CHAVE],BS_CONTROLE[Quantidade_11],"-")</f>
        <v>-</v>
      </c>
      <c r="X1126" s="118" t="str">
        <f ca="1">_xlfn.XLOOKUP(G1126&amp;$X$2,BS_CONTROLE[CHAVE],BS_CONTROLE[Quantidade_11],"-")</f>
        <v>-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339" t="str">
        <f>IF(FN_MC!K1149="","*",FN_MC!K1149)</f>
        <v>*</v>
      </c>
      <c r="O1127" s="339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str">
        <f ca="1">_xlfn.XLOOKUP(G1127&amp;$V$2,BS_CONTROLE[CHAVE],BS_CONTROLE[Quantidade_11],"-")</f>
        <v>-</v>
      </c>
      <c r="W1127" s="118" t="str">
        <f ca="1">_xlfn.XLOOKUP(G1127&amp;$W$2,BS_CONTROLE[CHAVE],BS_CONTROLE[Quantidade_11],"-")</f>
        <v>-</v>
      </c>
      <c r="X1127" s="118" t="str">
        <f ca="1">_xlfn.XLOOKUP(G1127&amp;$X$2,BS_CONTROLE[CHAVE],BS_CONTROLE[Quantidade_11],"-")</f>
        <v>-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338" t="str">
        <f>IF(FN_MC!K1150="","*",FN_MC!K1150)</f>
        <v>*</v>
      </c>
      <c r="O1128" s="338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str">
        <f ca="1">_xlfn.XLOOKUP(G1128&amp;$V$2,BS_CONTROLE[CHAVE],BS_CONTROLE[Quantidade_11],"-")</f>
        <v>-</v>
      </c>
      <c r="W1128" s="118" t="str">
        <f ca="1">_xlfn.XLOOKUP(G1128&amp;$W$2,BS_CONTROLE[CHAVE],BS_CONTROLE[Quantidade_11],"-")</f>
        <v>-</v>
      </c>
      <c r="X1128" s="118" t="str">
        <f ca="1">_xlfn.XLOOKUP(G1128&amp;$X$2,BS_CONTROLE[CHAVE],BS_CONTROLE[Quantidade_11],"-")</f>
        <v>-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339" t="str">
        <f>IF(FN_MC!K1151="","*",FN_MC!K1151)</f>
        <v>*</v>
      </c>
      <c r="O1129" s="339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str">
        <f ca="1">_xlfn.XLOOKUP(G1129&amp;$V$2,BS_CONTROLE[CHAVE],BS_CONTROLE[Quantidade_11],"-")</f>
        <v>-</v>
      </c>
      <c r="W1129" s="118" t="str">
        <f ca="1">_xlfn.XLOOKUP(G1129&amp;$W$2,BS_CONTROLE[CHAVE],BS_CONTROLE[Quantidade_11],"-")</f>
        <v>-</v>
      </c>
      <c r="X1129" s="118" t="str">
        <f ca="1">_xlfn.XLOOKUP(G1129&amp;$X$2,BS_CONTROLE[CHAVE],BS_CONTROLE[Quantidade_11],"-")</f>
        <v>-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339" t="str">
        <f>IF(FN_MC!K1152="","*",FN_MC!K1152)</f>
        <v>*</v>
      </c>
      <c r="O1130" s="339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str">
        <f ca="1">_xlfn.XLOOKUP(G1130&amp;$V$2,BS_CONTROLE[CHAVE],BS_CONTROLE[Quantidade_11],"-")</f>
        <v>-</v>
      </c>
      <c r="W1130" s="118" t="str">
        <f ca="1">_xlfn.XLOOKUP(G1130&amp;$W$2,BS_CONTROLE[CHAVE],BS_CONTROLE[Quantidade_11],"-")</f>
        <v>-</v>
      </c>
      <c r="X1130" s="118" t="str">
        <f ca="1">_xlfn.XLOOKUP(G1130&amp;$X$2,BS_CONTROLE[CHAVE],BS_CONTROLE[Quantidade_11],"-")</f>
        <v>-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338" t="str">
        <f>IF(FN_MC!K1153="","*",FN_MC!K1153)</f>
        <v>*</v>
      </c>
      <c r="O1131" s="338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str">
        <f ca="1">_xlfn.XLOOKUP(G1131&amp;$V$2,BS_CONTROLE[CHAVE],BS_CONTROLE[Quantidade_11],"-")</f>
        <v>-</v>
      </c>
      <c r="W1131" s="118" t="str">
        <f ca="1">_xlfn.XLOOKUP(G1131&amp;$W$2,BS_CONTROLE[CHAVE],BS_CONTROLE[Quantidade_11],"-")</f>
        <v>-</v>
      </c>
      <c r="X1131" s="118" t="str">
        <f ca="1">_xlfn.XLOOKUP(G1131&amp;$X$2,BS_CONTROLE[CHAVE],BS_CONTROLE[Quantidade_11],"-")</f>
        <v>-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339" t="str">
        <f>IF(FN_MC!K1154="","*",FN_MC!K1154)</f>
        <v>*</v>
      </c>
      <c r="O1132" s="339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str">
        <f ca="1">_xlfn.XLOOKUP(G1132&amp;$V$2,BS_CONTROLE[CHAVE],BS_CONTROLE[Quantidade_11],"-")</f>
        <v>-</v>
      </c>
      <c r="W1132" s="118" t="str">
        <f ca="1">_xlfn.XLOOKUP(G1132&amp;$W$2,BS_CONTROLE[CHAVE],BS_CONTROLE[Quantidade_11],"-")</f>
        <v>-</v>
      </c>
      <c r="X1132" s="118" t="str">
        <f ca="1">_xlfn.XLOOKUP(G1132&amp;$X$2,BS_CONTROLE[CHAVE],BS_CONTROLE[Quantidade_11],"-")</f>
        <v>-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339" t="str">
        <f>IF(FN_MC!K1155="","*",FN_MC!K1155)</f>
        <v>*</v>
      </c>
      <c r="O1133" s="339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str">
        <f ca="1">_xlfn.XLOOKUP(G1133&amp;$V$2,BS_CONTROLE[CHAVE],BS_CONTROLE[Quantidade_11],"-")</f>
        <v>-</v>
      </c>
      <c r="W1133" s="118" t="str">
        <f ca="1">_xlfn.XLOOKUP(G1133&amp;$W$2,BS_CONTROLE[CHAVE],BS_CONTROLE[Quantidade_11],"-")</f>
        <v>-</v>
      </c>
      <c r="X1133" s="118" t="str">
        <f ca="1">_xlfn.XLOOKUP(G1133&amp;$X$2,BS_CONTROLE[CHAVE],BS_CONTROLE[Quantidade_11],"-")</f>
        <v>-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338" t="str">
        <f>IF(FN_MC!K1156="","*",FN_MC!K1156)</f>
        <v>*</v>
      </c>
      <c r="O1134" s="338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str">
        <f ca="1">_xlfn.XLOOKUP(G1134&amp;$V$2,BS_CONTROLE[CHAVE],BS_CONTROLE[Quantidade_11],"-")</f>
        <v>-</v>
      </c>
      <c r="W1134" s="118" t="str">
        <f ca="1">_xlfn.XLOOKUP(G1134&amp;$W$2,BS_CONTROLE[CHAVE],BS_CONTROLE[Quantidade_11],"-")</f>
        <v>-</v>
      </c>
      <c r="X1134" s="118" t="str">
        <f ca="1">_xlfn.XLOOKUP(G1134&amp;$X$2,BS_CONTROLE[CHAVE],BS_CONTROLE[Quantidade_11],"-")</f>
        <v>-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339" t="str">
        <f>IF(FN_MC!K1157="","*",FN_MC!K1157)</f>
        <v>*</v>
      </c>
      <c r="O1135" s="339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str">
        <f ca="1">_xlfn.XLOOKUP(G1135&amp;$V$2,BS_CONTROLE[CHAVE],BS_CONTROLE[Quantidade_11],"-")</f>
        <v>-</v>
      </c>
      <c r="W1135" s="118" t="str">
        <f ca="1">_xlfn.XLOOKUP(G1135&amp;$W$2,BS_CONTROLE[CHAVE],BS_CONTROLE[Quantidade_11],"-")</f>
        <v>-</v>
      </c>
      <c r="X1135" s="118" t="str">
        <f ca="1">_xlfn.XLOOKUP(G1135&amp;$X$2,BS_CONTROLE[CHAVE],BS_CONTROLE[Quantidade_11],"-")</f>
        <v>-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339" t="str">
        <f>IF(FN_MC!K1158="","*",FN_MC!K1158)</f>
        <v>*</v>
      </c>
      <c r="O1136" s="339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str">
        <f ca="1">_xlfn.XLOOKUP(G1136&amp;$V$2,BS_CONTROLE[CHAVE],BS_CONTROLE[Quantidade_11],"-")</f>
        <v>-</v>
      </c>
      <c r="W1136" s="118" t="str">
        <f ca="1">_xlfn.XLOOKUP(G1136&amp;$W$2,BS_CONTROLE[CHAVE],BS_CONTROLE[Quantidade_11],"-")</f>
        <v>-</v>
      </c>
      <c r="X1136" s="118" t="str">
        <f ca="1">_xlfn.XLOOKUP(G1136&amp;$X$2,BS_CONTROLE[CHAVE],BS_CONTROLE[Quantidade_11],"-")</f>
        <v>-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338" t="str">
        <f>IF(FN_MC!K1159="","*",FN_MC!K1159)</f>
        <v>*</v>
      </c>
      <c r="O1137" s="338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str">
        <f ca="1">_xlfn.XLOOKUP(G1137&amp;$V$2,BS_CONTROLE[CHAVE],BS_CONTROLE[Quantidade_11],"-")</f>
        <v>-</v>
      </c>
      <c r="W1137" s="118" t="str">
        <f ca="1">_xlfn.XLOOKUP(G1137&amp;$W$2,BS_CONTROLE[CHAVE],BS_CONTROLE[Quantidade_11],"-")</f>
        <v>-</v>
      </c>
      <c r="X1137" s="118" t="str">
        <f ca="1">_xlfn.XLOOKUP(G1137&amp;$X$2,BS_CONTROLE[CHAVE],BS_CONTROLE[Quantidade_11],"-")</f>
        <v>-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339" t="str">
        <f>IF(FN_MC!K1160="","*",FN_MC!K1160)</f>
        <v>*</v>
      </c>
      <c r="O1138" s="339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str">
        <f ca="1">_xlfn.XLOOKUP(G1138&amp;$V$2,BS_CONTROLE[CHAVE],BS_CONTROLE[Quantidade_11],"-")</f>
        <v>-</v>
      </c>
      <c r="W1138" s="118" t="str">
        <f ca="1">_xlfn.XLOOKUP(G1138&amp;$W$2,BS_CONTROLE[CHAVE],BS_CONTROLE[Quantidade_11],"-")</f>
        <v>-</v>
      </c>
      <c r="X1138" s="118" t="str">
        <f ca="1">_xlfn.XLOOKUP(G1138&amp;$X$2,BS_CONTROLE[CHAVE],BS_CONTROLE[Quantidade_11],"-")</f>
        <v>-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339" t="str">
        <f>IF(FN_MC!K1161="","*",FN_MC!K1161)</f>
        <v>*</v>
      </c>
      <c r="O1139" s="339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str">
        <f ca="1">_xlfn.XLOOKUP(G1139&amp;$V$2,BS_CONTROLE[CHAVE],BS_CONTROLE[Quantidade_11],"-")</f>
        <v>-</v>
      </c>
      <c r="W1139" s="118" t="str">
        <f ca="1">_xlfn.XLOOKUP(G1139&amp;$W$2,BS_CONTROLE[CHAVE],BS_CONTROLE[Quantidade_11],"-")</f>
        <v>-</v>
      </c>
      <c r="X1139" s="118" t="str">
        <f ca="1">_xlfn.XLOOKUP(G1139&amp;$X$2,BS_CONTROLE[CHAVE],BS_CONTROLE[Quantidade_11],"-")</f>
        <v>-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338" t="str">
        <f>IF(FN_MC!K1162="","*",FN_MC!K1162)</f>
        <v>*</v>
      </c>
      <c r="O1140" s="338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str">
        <f ca="1">_xlfn.XLOOKUP(G1140&amp;$V$2,BS_CONTROLE[CHAVE],BS_CONTROLE[Quantidade_11],"-")</f>
        <v>-</v>
      </c>
      <c r="W1140" s="118" t="str">
        <f ca="1">_xlfn.XLOOKUP(G1140&amp;$W$2,BS_CONTROLE[CHAVE],BS_CONTROLE[Quantidade_11],"-")</f>
        <v>-</v>
      </c>
      <c r="X1140" s="118" t="str">
        <f ca="1">_xlfn.XLOOKUP(G1140&amp;$X$2,BS_CONTROLE[CHAVE],BS_CONTROLE[Quantidade_11],"-")</f>
        <v>-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339" t="str">
        <f>IF(FN_MC!K1163="","*",FN_MC!K1163)</f>
        <v>*</v>
      </c>
      <c r="O1141" s="339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str">
        <f ca="1">_xlfn.XLOOKUP(G1141&amp;$V$2,BS_CONTROLE[CHAVE],BS_CONTROLE[Quantidade_11],"-")</f>
        <v>-</v>
      </c>
      <c r="W1141" s="118" t="str">
        <f ca="1">_xlfn.XLOOKUP(G1141&amp;$W$2,BS_CONTROLE[CHAVE],BS_CONTROLE[Quantidade_11],"-")</f>
        <v>-</v>
      </c>
      <c r="X1141" s="118" t="str">
        <f ca="1">_xlfn.XLOOKUP(G1141&amp;$X$2,BS_CONTROLE[CHAVE],BS_CONTROLE[Quantidade_11],"-")</f>
        <v>-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339" t="str">
        <f>IF(FN_MC!K1164="","*",FN_MC!K1164)</f>
        <v>*</v>
      </c>
      <c r="O1142" s="339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str">
        <f ca="1">_xlfn.XLOOKUP(G1142&amp;$V$2,BS_CONTROLE[CHAVE],BS_CONTROLE[Quantidade_11],"-")</f>
        <v>-</v>
      </c>
      <c r="W1142" s="118" t="str">
        <f ca="1">_xlfn.XLOOKUP(G1142&amp;$W$2,BS_CONTROLE[CHAVE],BS_CONTROLE[Quantidade_11],"-")</f>
        <v>-</v>
      </c>
      <c r="X1142" s="118" t="str">
        <f ca="1">_xlfn.XLOOKUP(G1142&amp;$X$2,BS_CONTROLE[CHAVE],BS_CONTROLE[Quantidade_11],"-")</f>
        <v>-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338" t="str">
        <f>IF(FN_MC!K1165="","*",FN_MC!K1165)</f>
        <v>*</v>
      </c>
      <c r="O1143" s="338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str">
        <f ca="1">_xlfn.XLOOKUP(G1143&amp;$V$2,BS_CONTROLE[CHAVE],BS_CONTROLE[Quantidade_11],"-")</f>
        <v>-</v>
      </c>
      <c r="W1143" s="118" t="str">
        <f ca="1">_xlfn.XLOOKUP(G1143&amp;$W$2,BS_CONTROLE[CHAVE],BS_CONTROLE[Quantidade_11],"-")</f>
        <v>-</v>
      </c>
      <c r="X1143" s="118" t="str">
        <f ca="1">_xlfn.XLOOKUP(G1143&amp;$X$2,BS_CONTROLE[CHAVE],BS_CONTROLE[Quantidade_11],"-")</f>
        <v>-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339" t="str">
        <f>IF(FN_MC!K1166="","*",FN_MC!K1166)</f>
        <v>*</v>
      </c>
      <c r="O1144" s="339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str">
        <f ca="1">_xlfn.XLOOKUP(G1144&amp;$V$2,BS_CONTROLE[CHAVE],BS_CONTROLE[Quantidade_11],"-")</f>
        <v>-</v>
      </c>
      <c r="W1144" s="118" t="str">
        <f ca="1">_xlfn.XLOOKUP(G1144&amp;$W$2,BS_CONTROLE[CHAVE],BS_CONTROLE[Quantidade_11],"-")</f>
        <v>-</v>
      </c>
      <c r="X1144" s="118" t="str">
        <f ca="1">_xlfn.XLOOKUP(G1144&amp;$X$2,BS_CONTROLE[CHAVE],BS_CONTROLE[Quantidade_11],"-")</f>
        <v>-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339" t="str">
        <f>IF(FN_MC!K1167="","*",FN_MC!K1167)</f>
        <v>*</v>
      </c>
      <c r="O1145" s="339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str">
        <f ca="1">_xlfn.XLOOKUP(G1145&amp;$V$2,BS_CONTROLE[CHAVE],BS_CONTROLE[Quantidade_11],"-")</f>
        <v>-</v>
      </c>
      <c r="W1145" s="118" t="str">
        <f ca="1">_xlfn.XLOOKUP(G1145&amp;$W$2,BS_CONTROLE[CHAVE],BS_CONTROLE[Quantidade_11],"-")</f>
        <v>-</v>
      </c>
      <c r="X1145" s="118" t="str">
        <f ca="1">_xlfn.XLOOKUP(G1145&amp;$X$2,BS_CONTROLE[CHAVE],BS_CONTROLE[Quantidade_11],"-")</f>
        <v>-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338" t="str">
        <f>IF(FN_MC!K1168="","*",FN_MC!K1168)</f>
        <v>*</v>
      </c>
      <c r="O1146" s="338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str">
        <f ca="1">_xlfn.XLOOKUP(G1146&amp;$V$2,BS_CONTROLE[CHAVE],BS_CONTROLE[Quantidade_11],"-")</f>
        <v>-</v>
      </c>
      <c r="W1146" s="118" t="str">
        <f ca="1">_xlfn.XLOOKUP(G1146&amp;$W$2,BS_CONTROLE[CHAVE],BS_CONTROLE[Quantidade_11],"-")</f>
        <v>-</v>
      </c>
      <c r="X1146" s="118" t="str">
        <f ca="1">_xlfn.XLOOKUP(G1146&amp;$X$2,BS_CONTROLE[CHAVE],BS_CONTROLE[Quantidade_11],"-")</f>
        <v>-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339" t="str">
        <f>IF(FN_MC!K1169="","*",FN_MC!K1169)</f>
        <v>*</v>
      </c>
      <c r="O1147" s="339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str">
        <f ca="1">_xlfn.XLOOKUP(G1147&amp;$V$2,BS_CONTROLE[CHAVE],BS_CONTROLE[Quantidade_11],"-")</f>
        <v>-</v>
      </c>
      <c r="W1147" s="118" t="str">
        <f ca="1">_xlfn.XLOOKUP(G1147&amp;$W$2,BS_CONTROLE[CHAVE],BS_CONTROLE[Quantidade_11],"-")</f>
        <v>-</v>
      </c>
      <c r="X1147" s="118" t="str">
        <f ca="1">_xlfn.XLOOKUP(G1147&amp;$X$2,BS_CONTROLE[CHAVE],BS_CONTROLE[Quantidade_11],"-")</f>
        <v>-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339" t="str">
        <f>IF(FN_MC!K1170="","*",FN_MC!K1170)</f>
        <v>*</v>
      </c>
      <c r="O1148" s="339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str">
        <f ca="1">_xlfn.XLOOKUP(G1148&amp;$V$2,BS_CONTROLE[CHAVE],BS_CONTROLE[Quantidade_11],"-")</f>
        <v>-</v>
      </c>
      <c r="W1148" s="118" t="str">
        <f ca="1">_xlfn.XLOOKUP(G1148&amp;$W$2,BS_CONTROLE[CHAVE],BS_CONTROLE[Quantidade_11],"-")</f>
        <v>-</v>
      </c>
      <c r="X1148" s="118" t="str">
        <f ca="1">_xlfn.XLOOKUP(G1148&amp;$X$2,BS_CONTROLE[CHAVE],BS_CONTROLE[Quantidade_11],"-")</f>
        <v>-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338" t="str">
        <f>IF(FN_MC!K1171="","*",FN_MC!K1171)</f>
        <v>*</v>
      </c>
      <c r="O1149" s="338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str">
        <f ca="1">_xlfn.XLOOKUP(G1149&amp;$V$2,BS_CONTROLE[CHAVE],BS_CONTROLE[Quantidade_11],"-")</f>
        <v>-</v>
      </c>
      <c r="W1149" s="118" t="str">
        <f ca="1">_xlfn.XLOOKUP(G1149&amp;$W$2,BS_CONTROLE[CHAVE],BS_CONTROLE[Quantidade_11],"-")</f>
        <v>-</v>
      </c>
      <c r="X1149" s="118" t="str">
        <f ca="1">_xlfn.XLOOKUP(G1149&amp;$X$2,BS_CONTROLE[CHAVE],BS_CONTROLE[Quantidade_11],"-")</f>
        <v>-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339" t="str">
        <f>IF(FN_MC!K1172="","*",FN_MC!K1172)</f>
        <v>*</v>
      </c>
      <c r="O1150" s="339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str">
        <f ca="1">_xlfn.XLOOKUP(G1150&amp;$V$2,BS_CONTROLE[CHAVE],BS_CONTROLE[Quantidade_11],"-")</f>
        <v>-</v>
      </c>
      <c r="W1150" s="118" t="str">
        <f ca="1">_xlfn.XLOOKUP(G1150&amp;$W$2,BS_CONTROLE[CHAVE],BS_CONTROLE[Quantidade_11],"-")</f>
        <v>-</v>
      </c>
      <c r="X1150" s="118" t="str">
        <f ca="1">_xlfn.XLOOKUP(G1150&amp;$X$2,BS_CONTROLE[CHAVE],BS_CONTROLE[Quantidade_11],"-")</f>
        <v>-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339" t="str">
        <f>IF(FN_MC!K1173="","*",FN_MC!K1173)</f>
        <v>*</v>
      </c>
      <c r="O1151" s="339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str">
        <f ca="1">_xlfn.XLOOKUP(G1151&amp;$V$2,BS_CONTROLE[CHAVE],BS_CONTROLE[Quantidade_11],"-")</f>
        <v>-</v>
      </c>
      <c r="W1151" s="118" t="str">
        <f ca="1">_xlfn.XLOOKUP(G1151&amp;$W$2,BS_CONTROLE[CHAVE],BS_CONTROLE[Quantidade_11],"-")</f>
        <v>-</v>
      </c>
      <c r="X1151" s="118" t="str">
        <f ca="1">_xlfn.XLOOKUP(G1151&amp;$X$2,BS_CONTROLE[CHAVE],BS_CONTROLE[Quantidade_11],"-")</f>
        <v>-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338" t="str">
        <f>IF(FN_MC!K1174="","*",FN_MC!K1174)</f>
        <v>*</v>
      </c>
      <c r="O1152" s="338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str">
        <f ca="1">_xlfn.XLOOKUP(G1152&amp;$V$2,BS_CONTROLE[CHAVE],BS_CONTROLE[Quantidade_11],"-")</f>
        <v>-</v>
      </c>
      <c r="W1152" s="118" t="str">
        <f ca="1">_xlfn.XLOOKUP(G1152&amp;$W$2,BS_CONTROLE[CHAVE],BS_CONTROLE[Quantidade_11],"-")</f>
        <v>-</v>
      </c>
      <c r="X1152" s="118" t="str">
        <f ca="1">_xlfn.XLOOKUP(G1152&amp;$X$2,BS_CONTROLE[CHAVE],BS_CONTROLE[Quantidade_11],"-")</f>
        <v>-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339" t="str">
        <f>IF(FN_MC!K1175="","*",FN_MC!K1175)</f>
        <v>*</v>
      </c>
      <c r="O1153" s="339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str">
        <f ca="1">_xlfn.XLOOKUP(G1153&amp;$V$2,BS_CONTROLE[CHAVE],BS_CONTROLE[Quantidade_11],"-")</f>
        <v>-</v>
      </c>
      <c r="W1153" s="118" t="str">
        <f ca="1">_xlfn.XLOOKUP(G1153&amp;$W$2,BS_CONTROLE[CHAVE],BS_CONTROLE[Quantidade_11],"-")</f>
        <v>-</v>
      </c>
      <c r="X1153" s="118" t="str">
        <f ca="1">_xlfn.XLOOKUP(G1153&amp;$X$2,BS_CONTROLE[CHAVE],BS_CONTROLE[Quantidade_11],"-")</f>
        <v>-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339" t="str">
        <f>IF(FN_MC!K1176="","*",FN_MC!K1176)</f>
        <v>*</v>
      </c>
      <c r="O1154" s="339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str">
        <f ca="1">_xlfn.XLOOKUP(G1154&amp;$V$2,BS_CONTROLE[CHAVE],BS_CONTROLE[Quantidade_11],"-")</f>
        <v>-</v>
      </c>
      <c r="W1154" s="118" t="str">
        <f ca="1">_xlfn.XLOOKUP(G1154&amp;$W$2,BS_CONTROLE[CHAVE],BS_CONTROLE[Quantidade_11],"-")</f>
        <v>-</v>
      </c>
      <c r="X1154" s="118" t="str">
        <f ca="1">_xlfn.XLOOKUP(G1154&amp;$X$2,BS_CONTROLE[CHAVE],BS_CONTROLE[Quantidade_11],"-")</f>
        <v>-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338" t="str">
        <f>IF(FN_MC!K1177="","*",FN_MC!K1177)</f>
        <v>*</v>
      </c>
      <c r="O1155" s="338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str">
        <f ca="1">_xlfn.XLOOKUP(G1155&amp;$V$2,BS_CONTROLE[CHAVE],BS_CONTROLE[Quantidade_11],"-")</f>
        <v>-</v>
      </c>
      <c r="W1155" s="118" t="str">
        <f ca="1">_xlfn.XLOOKUP(G1155&amp;$W$2,BS_CONTROLE[CHAVE],BS_CONTROLE[Quantidade_11],"-")</f>
        <v>-</v>
      </c>
      <c r="X1155" s="118" t="str">
        <f ca="1">_xlfn.XLOOKUP(G1155&amp;$X$2,BS_CONTROLE[CHAVE],BS_CONTROLE[Quantidade_11],"-")</f>
        <v>-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339" t="str">
        <f>IF(FN_MC!K1178="","*",FN_MC!K1178)</f>
        <v>*</v>
      </c>
      <c r="O1156" s="339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str">
        <f ca="1">_xlfn.XLOOKUP(G1156&amp;$V$2,BS_CONTROLE[CHAVE],BS_CONTROLE[Quantidade_11],"-")</f>
        <v>-</v>
      </c>
      <c r="W1156" s="118" t="str">
        <f ca="1">_xlfn.XLOOKUP(G1156&amp;$W$2,BS_CONTROLE[CHAVE],BS_CONTROLE[Quantidade_11],"-")</f>
        <v>-</v>
      </c>
      <c r="X1156" s="118" t="str">
        <f ca="1">_xlfn.XLOOKUP(G1156&amp;$X$2,BS_CONTROLE[CHAVE],BS_CONTROLE[Quantidade_11],"-")</f>
        <v>-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339" t="str">
        <f>IF(FN_MC!K1179="","*",FN_MC!K1179)</f>
        <v>*</v>
      </c>
      <c r="O1157" s="339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str">
        <f ca="1">_xlfn.XLOOKUP(G1157&amp;$V$2,BS_CONTROLE[CHAVE],BS_CONTROLE[Quantidade_11],"-")</f>
        <v>-</v>
      </c>
      <c r="W1157" s="118" t="str">
        <f ca="1">_xlfn.XLOOKUP(G1157&amp;$W$2,BS_CONTROLE[CHAVE],BS_CONTROLE[Quantidade_11],"-")</f>
        <v>-</v>
      </c>
      <c r="X1157" s="118" t="str">
        <f ca="1">_xlfn.XLOOKUP(G1157&amp;$X$2,BS_CONTROLE[CHAVE],BS_CONTROLE[Quantidade_11],"-")</f>
        <v>-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338" t="str">
        <f>IF(FN_MC!K1180="","*",FN_MC!K1180)</f>
        <v>*</v>
      </c>
      <c r="O1158" s="338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str">
        <f ca="1">_xlfn.XLOOKUP(G1158&amp;$V$2,BS_CONTROLE[CHAVE],BS_CONTROLE[Quantidade_11],"-")</f>
        <v>-</v>
      </c>
      <c r="W1158" s="118" t="str">
        <f ca="1">_xlfn.XLOOKUP(G1158&amp;$W$2,BS_CONTROLE[CHAVE],BS_CONTROLE[Quantidade_11],"-")</f>
        <v>-</v>
      </c>
      <c r="X1158" s="118" t="str">
        <f ca="1">_xlfn.XLOOKUP(G1158&amp;$X$2,BS_CONTROLE[CHAVE],BS_CONTROLE[Quantidade_11],"-")</f>
        <v>-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339" t="str">
        <f>IF(FN_MC!K1181="","*",FN_MC!K1181)</f>
        <v>*</v>
      </c>
      <c r="O1159" s="339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str">
        <f ca="1">_xlfn.XLOOKUP(G1159&amp;$V$2,BS_CONTROLE[CHAVE],BS_CONTROLE[Quantidade_11],"-")</f>
        <v>-</v>
      </c>
      <c r="W1159" s="118" t="str">
        <f ca="1">_xlfn.XLOOKUP(G1159&amp;$W$2,BS_CONTROLE[CHAVE],BS_CONTROLE[Quantidade_11],"-")</f>
        <v>-</v>
      </c>
      <c r="X1159" s="118" t="str">
        <f ca="1">_xlfn.XLOOKUP(G1159&amp;$X$2,BS_CONTROLE[CHAVE],BS_CONTROLE[Quantidade_11],"-")</f>
        <v>-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339" t="str">
        <f>IF(FN_MC!K1182="","*",FN_MC!K1182)</f>
        <v>*</v>
      </c>
      <c r="O1160" s="339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str">
        <f ca="1">_xlfn.XLOOKUP(G1160&amp;$V$2,BS_CONTROLE[CHAVE],BS_CONTROLE[Quantidade_11],"-")</f>
        <v>-</v>
      </c>
      <c r="W1160" s="118" t="str">
        <f ca="1">_xlfn.XLOOKUP(G1160&amp;$W$2,BS_CONTROLE[CHAVE],BS_CONTROLE[Quantidade_11],"-")</f>
        <v>-</v>
      </c>
      <c r="X1160" s="118" t="str">
        <f ca="1">_xlfn.XLOOKUP(G1160&amp;$X$2,BS_CONTROLE[CHAVE],BS_CONTROLE[Quantidade_11],"-")</f>
        <v>-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338" t="str">
        <f>IF(FN_MC!K1183="","*",FN_MC!K1183)</f>
        <v>*</v>
      </c>
      <c r="O1161" s="338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str">
        <f ca="1">_xlfn.XLOOKUP(G1161&amp;$V$2,BS_CONTROLE[CHAVE],BS_CONTROLE[Quantidade_11],"-")</f>
        <v>-</v>
      </c>
      <c r="W1161" s="118" t="str">
        <f ca="1">_xlfn.XLOOKUP(G1161&amp;$W$2,BS_CONTROLE[CHAVE],BS_CONTROLE[Quantidade_11],"-")</f>
        <v>-</v>
      </c>
      <c r="X1161" s="118" t="str">
        <f ca="1">_xlfn.XLOOKUP(G1161&amp;$X$2,BS_CONTROLE[CHAVE],BS_CONTROLE[Quantidade_11],"-")</f>
        <v>-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339" t="str">
        <f>IF(FN_MC!K1184="","*",FN_MC!K1184)</f>
        <v>*</v>
      </c>
      <c r="O1162" s="339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str">
        <f ca="1">_xlfn.XLOOKUP(G1162&amp;$V$2,BS_CONTROLE[CHAVE],BS_CONTROLE[Quantidade_11],"-")</f>
        <v>-</v>
      </c>
      <c r="W1162" s="118" t="str">
        <f ca="1">_xlfn.XLOOKUP(G1162&amp;$W$2,BS_CONTROLE[CHAVE],BS_CONTROLE[Quantidade_11],"-")</f>
        <v>-</v>
      </c>
      <c r="X1162" s="118" t="str">
        <f ca="1">_xlfn.XLOOKUP(G1162&amp;$X$2,BS_CONTROLE[CHAVE],BS_CONTROLE[Quantidade_11],"-")</f>
        <v>-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339" t="str">
        <f>IF(FN_MC!K1185="","*",FN_MC!K1185)</f>
        <v>*</v>
      </c>
      <c r="O1163" s="339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str">
        <f ca="1">_xlfn.XLOOKUP(G1163&amp;$V$2,BS_CONTROLE[CHAVE],BS_CONTROLE[Quantidade_11],"-")</f>
        <v>-</v>
      </c>
      <c r="W1163" s="118" t="str">
        <f ca="1">_xlfn.XLOOKUP(G1163&amp;$W$2,BS_CONTROLE[CHAVE],BS_CONTROLE[Quantidade_11],"-")</f>
        <v>-</v>
      </c>
      <c r="X1163" s="118" t="str">
        <f ca="1">_xlfn.XLOOKUP(G1163&amp;$X$2,BS_CONTROLE[CHAVE],BS_CONTROLE[Quantidade_11],"-")</f>
        <v>-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338" t="str">
        <f>IF(FN_MC!K1186="","*",FN_MC!K1186)</f>
        <v>*</v>
      </c>
      <c r="O1164" s="338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str">
        <f ca="1">_xlfn.XLOOKUP(G1164&amp;$V$2,BS_CONTROLE[CHAVE],BS_CONTROLE[Quantidade_11],"-")</f>
        <v>-</v>
      </c>
      <c r="W1164" s="118" t="str">
        <f ca="1">_xlfn.XLOOKUP(G1164&amp;$W$2,BS_CONTROLE[CHAVE],BS_CONTROLE[Quantidade_11],"-")</f>
        <v>-</v>
      </c>
      <c r="X1164" s="118" t="str">
        <f ca="1">_xlfn.XLOOKUP(G1164&amp;$X$2,BS_CONTROLE[CHAVE],BS_CONTROLE[Quantidade_11],"-")</f>
        <v>-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339" t="str">
        <f>IF(FN_MC!K1187="","*",FN_MC!K1187)</f>
        <v>*</v>
      </c>
      <c r="O1165" s="339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str">
        <f ca="1">_xlfn.XLOOKUP(G1165&amp;$V$2,BS_CONTROLE[CHAVE],BS_CONTROLE[Quantidade_11],"-")</f>
        <v>-</v>
      </c>
      <c r="W1165" s="118" t="str">
        <f ca="1">_xlfn.XLOOKUP(G1165&amp;$W$2,BS_CONTROLE[CHAVE],BS_CONTROLE[Quantidade_11],"-")</f>
        <v>-</v>
      </c>
      <c r="X1165" s="118" t="str">
        <f ca="1">_xlfn.XLOOKUP(G1165&amp;$X$2,BS_CONTROLE[CHAVE],BS_CONTROLE[Quantidade_11],"-")</f>
        <v>-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339" t="str">
        <f>IF(FN_MC!K1188="","*",FN_MC!K1188)</f>
        <v>*</v>
      </c>
      <c r="O1166" s="339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str">
        <f ca="1">_xlfn.XLOOKUP(G1166&amp;$V$2,BS_CONTROLE[CHAVE],BS_CONTROLE[Quantidade_11],"-")</f>
        <v>-</v>
      </c>
      <c r="W1166" s="118" t="str">
        <f ca="1">_xlfn.XLOOKUP(G1166&amp;$W$2,BS_CONTROLE[CHAVE],BS_CONTROLE[Quantidade_11],"-")</f>
        <v>-</v>
      </c>
      <c r="X1166" s="118" t="str">
        <f ca="1">_xlfn.XLOOKUP(G1166&amp;$X$2,BS_CONTROLE[CHAVE],BS_CONTROLE[Quantidade_11],"-")</f>
        <v>-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338" t="str">
        <f>IF(FN_MC!K1189="","*",FN_MC!K1189)</f>
        <v>*</v>
      </c>
      <c r="O1167" s="338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str">
        <f ca="1">_xlfn.XLOOKUP(G1167&amp;$V$2,BS_CONTROLE[CHAVE],BS_CONTROLE[Quantidade_11],"-")</f>
        <v>-</v>
      </c>
      <c r="W1167" s="118" t="str">
        <f ca="1">_xlfn.XLOOKUP(G1167&amp;$W$2,BS_CONTROLE[CHAVE],BS_CONTROLE[Quantidade_11],"-")</f>
        <v>-</v>
      </c>
      <c r="X1167" s="118" t="str">
        <f ca="1">_xlfn.XLOOKUP(G1167&amp;$X$2,BS_CONTROLE[CHAVE],BS_CONTROLE[Quantidade_11],"-")</f>
        <v>-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339" t="str">
        <f>IF(FN_MC!K1190="","*",FN_MC!K1190)</f>
        <v>*</v>
      </c>
      <c r="O1168" s="339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str">
        <f ca="1">_xlfn.XLOOKUP(G1168&amp;$V$2,BS_CONTROLE[CHAVE],BS_CONTROLE[Quantidade_11],"-")</f>
        <v>-</v>
      </c>
      <c r="W1168" s="118" t="str">
        <f ca="1">_xlfn.XLOOKUP(G1168&amp;$W$2,BS_CONTROLE[CHAVE],BS_CONTROLE[Quantidade_11],"-")</f>
        <v>-</v>
      </c>
      <c r="X1168" s="118" t="str">
        <f ca="1">_xlfn.XLOOKUP(G1168&amp;$X$2,BS_CONTROLE[CHAVE],BS_CONTROLE[Quantidade_11],"-")</f>
        <v>-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339" t="str">
        <f>IF(FN_MC!K1191="","*",FN_MC!K1191)</f>
        <v>*</v>
      </c>
      <c r="O1169" s="339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str">
        <f ca="1">_xlfn.XLOOKUP(G1169&amp;$V$2,BS_CONTROLE[CHAVE],BS_CONTROLE[Quantidade_11],"-")</f>
        <v>-</v>
      </c>
      <c r="W1169" s="118" t="str">
        <f ca="1">_xlfn.XLOOKUP(G1169&amp;$W$2,BS_CONTROLE[CHAVE],BS_CONTROLE[Quantidade_11],"-")</f>
        <v>-</v>
      </c>
      <c r="X1169" s="118" t="str">
        <f ca="1">_xlfn.XLOOKUP(G1169&amp;$X$2,BS_CONTROLE[CHAVE],BS_CONTROLE[Quantidade_11],"-")</f>
        <v>-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338" t="str">
        <f>IF(FN_MC!K1192="","*",FN_MC!K1192)</f>
        <v>*</v>
      </c>
      <c r="O1170" s="338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str">
        <f ca="1">_xlfn.XLOOKUP(G1170&amp;$V$2,BS_CONTROLE[CHAVE],BS_CONTROLE[Quantidade_11],"-")</f>
        <v>-</v>
      </c>
      <c r="W1170" s="118" t="str">
        <f ca="1">_xlfn.XLOOKUP(G1170&amp;$W$2,BS_CONTROLE[CHAVE],BS_CONTROLE[Quantidade_11],"-")</f>
        <v>-</v>
      </c>
      <c r="X1170" s="118" t="str">
        <f ca="1">_xlfn.XLOOKUP(G1170&amp;$X$2,BS_CONTROLE[CHAVE],BS_CONTROLE[Quantidade_11],"-")</f>
        <v>-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339" t="str">
        <f>IF(FN_MC!K1193="","*",FN_MC!K1193)</f>
        <v>*</v>
      </c>
      <c r="O1171" s="339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str">
        <f ca="1">_xlfn.XLOOKUP(G1171&amp;$V$2,BS_CONTROLE[CHAVE],BS_CONTROLE[Quantidade_11],"-")</f>
        <v>-</v>
      </c>
      <c r="W1171" s="118" t="str">
        <f ca="1">_xlfn.XLOOKUP(G1171&amp;$W$2,BS_CONTROLE[CHAVE],BS_CONTROLE[Quantidade_11],"-")</f>
        <v>-</v>
      </c>
      <c r="X1171" s="118" t="str">
        <f ca="1">_xlfn.XLOOKUP(G1171&amp;$X$2,BS_CONTROLE[CHAVE],BS_CONTROLE[Quantidade_11],"-")</f>
        <v>-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339" t="str">
        <f>IF(FN_MC!K1194="","*",FN_MC!K1194)</f>
        <v>*</v>
      </c>
      <c r="O1172" s="339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str">
        <f ca="1">_xlfn.XLOOKUP(G1172&amp;$V$2,BS_CONTROLE[CHAVE],BS_CONTROLE[Quantidade_11],"-")</f>
        <v>-</v>
      </c>
      <c r="W1172" s="118" t="str">
        <f ca="1">_xlfn.XLOOKUP(G1172&amp;$W$2,BS_CONTROLE[CHAVE],BS_CONTROLE[Quantidade_11],"-")</f>
        <v>-</v>
      </c>
      <c r="X1172" s="118" t="str">
        <f ca="1">_xlfn.XLOOKUP(G1172&amp;$X$2,BS_CONTROLE[CHAVE],BS_CONTROLE[Quantidade_11],"-")</f>
        <v>-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338" t="str">
        <f>IF(FN_MC!K1195="","*",FN_MC!K1195)</f>
        <v>*</v>
      </c>
      <c r="O1173" s="338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str">
        <f ca="1">_xlfn.XLOOKUP(G1173&amp;$V$2,BS_CONTROLE[CHAVE],BS_CONTROLE[Quantidade_11],"-")</f>
        <v>-</v>
      </c>
      <c r="W1173" s="118" t="str">
        <f ca="1">_xlfn.XLOOKUP(G1173&amp;$W$2,BS_CONTROLE[CHAVE],BS_CONTROLE[Quantidade_11],"-")</f>
        <v>-</v>
      </c>
      <c r="X1173" s="118" t="str">
        <f ca="1">_xlfn.XLOOKUP(G1173&amp;$X$2,BS_CONTROLE[CHAVE],BS_CONTROLE[Quantidade_11],"-")</f>
        <v>-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339" t="str">
        <f>IF(FN_MC!K1196="","*",FN_MC!K1196)</f>
        <v>*</v>
      </c>
      <c r="O1174" s="339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str">
        <f ca="1">_xlfn.XLOOKUP(G1174&amp;$V$2,BS_CONTROLE[CHAVE],BS_CONTROLE[Quantidade_11],"-")</f>
        <v>-</v>
      </c>
      <c r="W1174" s="118" t="str">
        <f ca="1">_xlfn.XLOOKUP(G1174&amp;$W$2,BS_CONTROLE[CHAVE],BS_CONTROLE[Quantidade_11],"-")</f>
        <v>-</v>
      </c>
      <c r="X1174" s="118" t="str">
        <f ca="1">_xlfn.XLOOKUP(G1174&amp;$X$2,BS_CONTROLE[CHAVE],BS_CONTROLE[Quantidade_11],"-")</f>
        <v>-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339" t="str">
        <f>IF(FN_MC!K1197="","*",FN_MC!K1197)</f>
        <v>*</v>
      </c>
      <c r="O1175" s="339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str">
        <f ca="1">_xlfn.XLOOKUP(G1175&amp;$V$2,BS_CONTROLE[CHAVE],BS_CONTROLE[Quantidade_11],"-")</f>
        <v>-</v>
      </c>
      <c r="W1175" s="118" t="str">
        <f ca="1">_xlfn.XLOOKUP(G1175&amp;$W$2,BS_CONTROLE[CHAVE],BS_CONTROLE[Quantidade_11],"-")</f>
        <v>-</v>
      </c>
      <c r="X1175" s="118" t="str">
        <f ca="1">_xlfn.XLOOKUP(G1175&amp;$X$2,BS_CONTROLE[CHAVE],BS_CONTROLE[Quantidade_11],"-")</f>
        <v>-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338" t="str">
        <f>IF(FN_MC!K1198="","*",FN_MC!K1198)</f>
        <v>*</v>
      </c>
      <c r="O1176" s="338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str">
        <f ca="1">_xlfn.XLOOKUP(G1176&amp;$V$2,BS_CONTROLE[CHAVE],BS_CONTROLE[Quantidade_11],"-")</f>
        <v>-</v>
      </c>
      <c r="W1176" s="118" t="str">
        <f ca="1">_xlfn.XLOOKUP(G1176&amp;$W$2,BS_CONTROLE[CHAVE],BS_CONTROLE[Quantidade_11],"-")</f>
        <v>-</v>
      </c>
      <c r="X1176" s="118" t="str">
        <f ca="1">_xlfn.XLOOKUP(G1176&amp;$X$2,BS_CONTROLE[CHAVE],BS_CONTROLE[Quantidade_11],"-")</f>
        <v>-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339" t="str">
        <f>IF(FN_MC!K1199="","*",FN_MC!K1199)</f>
        <v>*</v>
      </c>
      <c r="O1177" s="339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str">
        <f ca="1">_xlfn.XLOOKUP(G1177&amp;$V$2,BS_CONTROLE[CHAVE],BS_CONTROLE[Quantidade_11],"-")</f>
        <v>-</v>
      </c>
      <c r="W1177" s="118" t="str">
        <f ca="1">_xlfn.XLOOKUP(G1177&amp;$W$2,BS_CONTROLE[CHAVE],BS_CONTROLE[Quantidade_11],"-")</f>
        <v>-</v>
      </c>
      <c r="X1177" s="118" t="str">
        <f ca="1">_xlfn.XLOOKUP(G1177&amp;$X$2,BS_CONTROLE[CHAVE],BS_CONTROLE[Quantidade_11],"-")</f>
        <v>-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339" t="str">
        <f>IF(FN_MC!K1200="","*",FN_MC!K1200)</f>
        <v>*</v>
      </c>
      <c r="O1178" s="339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str">
        <f ca="1">_xlfn.XLOOKUP(G1178&amp;$V$2,BS_CONTROLE[CHAVE],BS_CONTROLE[Quantidade_11],"-")</f>
        <v>-</v>
      </c>
      <c r="W1178" s="118" t="str">
        <f ca="1">_xlfn.XLOOKUP(G1178&amp;$W$2,BS_CONTROLE[CHAVE],BS_CONTROLE[Quantidade_11],"-")</f>
        <v>-</v>
      </c>
      <c r="X1178" s="118" t="str">
        <f ca="1">_xlfn.XLOOKUP(G1178&amp;$X$2,BS_CONTROLE[CHAVE],BS_CONTROLE[Quantidade_11],"-")</f>
        <v>-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338" t="str">
        <f>IF(FN_MC!K1201="","*",FN_MC!K1201)</f>
        <v>*</v>
      </c>
      <c r="O1179" s="338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str">
        <f ca="1">_xlfn.XLOOKUP(G1179&amp;$V$2,BS_CONTROLE[CHAVE],BS_CONTROLE[Quantidade_11],"-")</f>
        <v>-</v>
      </c>
      <c r="W1179" s="118" t="str">
        <f ca="1">_xlfn.XLOOKUP(G1179&amp;$W$2,BS_CONTROLE[CHAVE],BS_CONTROLE[Quantidade_11],"-")</f>
        <v>-</v>
      </c>
      <c r="X1179" s="118" t="str">
        <f ca="1">_xlfn.XLOOKUP(G1179&amp;$X$2,BS_CONTROLE[CHAVE],BS_CONTROLE[Quantidade_11],"-")</f>
        <v>-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339" t="str">
        <f>IF(FN_MC!K1202="","*",FN_MC!K1202)</f>
        <v>*</v>
      </c>
      <c r="O1180" s="339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str">
        <f ca="1">_xlfn.XLOOKUP(G1180&amp;$V$2,BS_CONTROLE[CHAVE],BS_CONTROLE[Quantidade_11],"-")</f>
        <v>-</v>
      </c>
      <c r="W1180" s="118" t="str">
        <f ca="1">_xlfn.XLOOKUP(G1180&amp;$W$2,BS_CONTROLE[CHAVE],BS_CONTROLE[Quantidade_11],"-")</f>
        <v>-</v>
      </c>
      <c r="X1180" s="118" t="str">
        <f ca="1">_xlfn.XLOOKUP(G1180&amp;$X$2,BS_CONTROLE[CHAVE],BS_CONTROLE[Quantidade_11],"-")</f>
        <v>-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339" t="str">
        <f>IF(FN_MC!K1203="","*",FN_MC!K1203)</f>
        <v>*</v>
      </c>
      <c r="O1181" s="339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str">
        <f ca="1">_xlfn.XLOOKUP(G1181&amp;$V$2,BS_CONTROLE[CHAVE],BS_CONTROLE[Quantidade_11],"-")</f>
        <v>-</v>
      </c>
      <c r="W1181" s="118" t="str">
        <f ca="1">_xlfn.XLOOKUP(G1181&amp;$W$2,BS_CONTROLE[CHAVE],BS_CONTROLE[Quantidade_11],"-")</f>
        <v>-</v>
      </c>
      <c r="X1181" s="118" t="str">
        <f ca="1">_xlfn.XLOOKUP(G1181&amp;$X$2,BS_CONTROLE[CHAVE],BS_CONTROLE[Quantidade_11],"-")</f>
        <v>-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338" t="str">
        <f>IF(FN_MC!K1204="","*",FN_MC!K1204)</f>
        <v>*</v>
      </c>
      <c r="O1182" s="338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str">
        <f ca="1">_xlfn.XLOOKUP(G1182&amp;$V$2,BS_CONTROLE[CHAVE],BS_CONTROLE[Quantidade_11],"-")</f>
        <v>-</v>
      </c>
      <c r="W1182" s="118" t="str">
        <f ca="1">_xlfn.XLOOKUP(G1182&amp;$W$2,BS_CONTROLE[CHAVE],BS_CONTROLE[Quantidade_11],"-")</f>
        <v>-</v>
      </c>
      <c r="X1182" s="118" t="str">
        <f ca="1">_xlfn.XLOOKUP(G1182&amp;$X$2,BS_CONTROLE[CHAVE],BS_CONTROLE[Quantidade_11],"-")</f>
        <v>-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339" t="str">
        <f>IF(FN_MC!K1205="","*",FN_MC!K1205)</f>
        <v>*</v>
      </c>
      <c r="O1183" s="339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str">
        <f ca="1">_xlfn.XLOOKUP(G1183&amp;$V$2,BS_CONTROLE[CHAVE],BS_CONTROLE[Quantidade_11],"-")</f>
        <v>-</v>
      </c>
      <c r="W1183" s="118" t="str">
        <f ca="1">_xlfn.XLOOKUP(G1183&amp;$W$2,BS_CONTROLE[CHAVE],BS_CONTROLE[Quantidade_11],"-")</f>
        <v>-</v>
      </c>
      <c r="X1183" s="118" t="str">
        <f ca="1">_xlfn.XLOOKUP(G1183&amp;$X$2,BS_CONTROLE[CHAVE],BS_CONTROLE[Quantidade_11],"-")</f>
        <v>-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339" t="str">
        <f>IF(FN_MC!K1206="","*",FN_MC!K1206)</f>
        <v>*</v>
      </c>
      <c r="O1184" s="339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str">
        <f ca="1">_xlfn.XLOOKUP(G1184&amp;$V$2,BS_CONTROLE[CHAVE],BS_CONTROLE[Quantidade_11],"-")</f>
        <v>-</v>
      </c>
      <c r="W1184" s="118" t="str">
        <f ca="1">_xlfn.XLOOKUP(G1184&amp;$W$2,BS_CONTROLE[CHAVE],BS_CONTROLE[Quantidade_11],"-")</f>
        <v>-</v>
      </c>
      <c r="X1184" s="118" t="str">
        <f ca="1">_xlfn.XLOOKUP(G1184&amp;$X$2,BS_CONTROLE[CHAVE],BS_CONTROLE[Quantidade_11],"-")</f>
        <v>-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338" t="str">
        <f>IF(FN_MC!K1207="","*",FN_MC!K1207)</f>
        <v>*</v>
      </c>
      <c r="O1185" s="338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str">
        <f ca="1">_xlfn.XLOOKUP(G1185&amp;$V$2,BS_CONTROLE[CHAVE],BS_CONTROLE[Quantidade_11],"-")</f>
        <v>-</v>
      </c>
      <c r="W1185" s="118" t="str">
        <f ca="1">_xlfn.XLOOKUP(G1185&amp;$W$2,BS_CONTROLE[CHAVE],BS_CONTROLE[Quantidade_11],"-")</f>
        <v>-</v>
      </c>
      <c r="X1185" s="118" t="str">
        <f ca="1">_xlfn.XLOOKUP(G1185&amp;$X$2,BS_CONTROLE[CHAVE],BS_CONTROLE[Quantidade_11],"-")</f>
        <v>-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339" t="str">
        <f>IF(FN_MC!K1208="","*",FN_MC!K1208)</f>
        <v>*</v>
      </c>
      <c r="O1186" s="339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str">
        <f ca="1">_xlfn.XLOOKUP(G1186&amp;$V$2,BS_CONTROLE[CHAVE],BS_CONTROLE[Quantidade_11],"-")</f>
        <v>-</v>
      </c>
      <c r="W1186" s="118" t="str">
        <f ca="1">_xlfn.XLOOKUP(G1186&amp;$W$2,BS_CONTROLE[CHAVE],BS_CONTROLE[Quantidade_11],"-")</f>
        <v>-</v>
      </c>
      <c r="X1186" s="118" t="str">
        <f ca="1">_xlfn.XLOOKUP(G1186&amp;$X$2,BS_CONTROLE[CHAVE],BS_CONTROLE[Quantidade_11],"-")</f>
        <v>-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339" t="str">
        <f>IF(FN_MC!K1209="","*",FN_MC!K1209)</f>
        <v>*</v>
      </c>
      <c r="O1187" s="339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str">
        <f ca="1">_xlfn.XLOOKUP(G1187&amp;$V$2,BS_CONTROLE[CHAVE],BS_CONTROLE[Quantidade_11],"-")</f>
        <v>-</v>
      </c>
      <c r="W1187" s="118" t="str">
        <f ca="1">_xlfn.XLOOKUP(G1187&amp;$W$2,BS_CONTROLE[CHAVE],BS_CONTROLE[Quantidade_11],"-")</f>
        <v>-</v>
      </c>
      <c r="X1187" s="118" t="str">
        <f ca="1">_xlfn.XLOOKUP(G1187&amp;$X$2,BS_CONTROLE[CHAVE],BS_CONTROLE[Quantidade_11],"-")</f>
        <v>-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338" t="str">
        <f>IF(FN_MC!K1210="","*",FN_MC!K1210)</f>
        <v>*</v>
      </c>
      <c r="O1188" s="338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str">
        <f ca="1">_xlfn.XLOOKUP(G1188&amp;$V$2,BS_CONTROLE[CHAVE],BS_CONTROLE[Quantidade_11],"-")</f>
        <v>-</v>
      </c>
      <c r="W1188" s="118" t="str">
        <f ca="1">_xlfn.XLOOKUP(G1188&amp;$W$2,BS_CONTROLE[CHAVE],BS_CONTROLE[Quantidade_11],"-")</f>
        <v>-</v>
      </c>
      <c r="X1188" s="118" t="str">
        <f ca="1">_xlfn.XLOOKUP(G1188&amp;$X$2,BS_CONTROLE[CHAVE],BS_CONTROLE[Quantidade_11],"-")</f>
        <v>-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339" t="str">
        <f>IF(FN_MC!K1211="","*",FN_MC!K1211)</f>
        <v>*</v>
      </c>
      <c r="O1189" s="339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str">
        <f ca="1">_xlfn.XLOOKUP(G1189&amp;$V$2,BS_CONTROLE[CHAVE],BS_CONTROLE[Quantidade_11],"-")</f>
        <v>-</v>
      </c>
      <c r="W1189" s="118" t="str">
        <f ca="1">_xlfn.XLOOKUP(G1189&amp;$W$2,BS_CONTROLE[CHAVE],BS_CONTROLE[Quantidade_11],"-")</f>
        <v>-</v>
      </c>
      <c r="X1189" s="118" t="str">
        <f ca="1">_xlfn.XLOOKUP(G1189&amp;$X$2,BS_CONTROLE[CHAVE],BS_CONTROLE[Quantidade_11],"-")</f>
        <v>-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339" t="str">
        <f>IF(FN_MC!K1212="","*",FN_MC!K1212)</f>
        <v>*</v>
      </c>
      <c r="O1190" s="339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str">
        <f ca="1">_xlfn.XLOOKUP(G1190&amp;$V$2,BS_CONTROLE[CHAVE],BS_CONTROLE[Quantidade_11],"-")</f>
        <v>-</v>
      </c>
      <c r="W1190" s="118" t="str">
        <f ca="1">_xlfn.XLOOKUP(G1190&amp;$W$2,BS_CONTROLE[CHAVE],BS_CONTROLE[Quantidade_11],"-")</f>
        <v>-</v>
      </c>
      <c r="X1190" s="118" t="str">
        <f ca="1">_xlfn.XLOOKUP(G1190&amp;$X$2,BS_CONTROLE[CHAVE],BS_CONTROLE[Quantidade_11],"-")</f>
        <v>-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338" t="str">
        <f>IF(FN_MC!K1213="","*",FN_MC!K1213)</f>
        <v>*</v>
      </c>
      <c r="O1191" s="338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str">
        <f ca="1">_xlfn.XLOOKUP(G1191&amp;$V$2,BS_CONTROLE[CHAVE],BS_CONTROLE[Quantidade_11],"-")</f>
        <v>-</v>
      </c>
      <c r="W1191" s="118" t="str">
        <f ca="1">_xlfn.XLOOKUP(G1191&amp;$W$2,BS_CONTROLE[CHAVE],BS_CONTROLE[Quantidade_11],"-")</f>
        <v>-</v>
      </c>
      <c r="X1191" s="118" t="str">
        <f ca="1">_xlfn.XLOOKUP(G1191&amp;$X$2,BS_CONTROLE[CHAVE],BS_CONTROLE[Quantidade_11],"-")</f>
        <v>-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339" t="str">
        <f>IF(FN_MC!K1214="","*",FN_MC!K1214)</f>
        <v>*</v>
      </c>
      <c r="O1192" s="339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str">
        <f ca="1">_xlfn.XLOOKUP(G1192&amp;$V$2,BS_CONTROLE[CHAVE],BS_CONTROLE[Quantidade_11],"-")</f>
        <v>-</v>
      </c>
      <c r="W1192" s="118" t="str">
        <f ca="1">_xlfn.XLOOKUP(G1192&amp;$W$2,BS_CONTROLE[CHAVE],BS_CONTROLE[Quantidade_11],"-")</f>
        <v>-</v>
      </c>
      <c r="X1192" s="118" t="str">
        <f ca="1">_xlfn.XLOOKUP(G1192&amp;$X$2,BS_CONTROLE[CHAVE],BS_CONTROLE[Quantidade_11],"-")</f>
        <v>-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339" t="str">
        <f>IF(FN_MC!K1215="","*",FN_MC!K1215)</f>
        <v>*</v>
      </c>
      <c r="O1193" s="339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str">
        <f ca="1">_xlfn.XLOOKUP(G1193&amp;$V$2,BS_CONTROLE[CHAVE],BS_CONTROLE[Quantidade_11],"-")</f>
        <v>-</v>
      </c>
      <c r="W1193" s="118" t="str">
        <f ca="1">_xlfn.XLOOKUP(G1193&amp;$W$2,BS_CONTROLE[CHAVE],BS_CONTROLE[Quantidade_11],"-")</f>
        <v>-</v>
      </c>
      <c r="X1193" s="118" t="str">
        <f ca="1">_xlfn.XLOOKUP(G1193&amp;$X$2,BS_CONTROLE[CHAVE],BS_CONTROLE[Quantidade_11],"-")</f>
        <v>-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338" t="str">
        <f>IF(FN_MC!K1216="","*",FN_MC!K1216)</f>
        <v>*</v>
      </c>
      <c r="O1194" s="338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str">
        <f ca="1">_xlfn.XLOOKUP(G1194&amp;$V$2,BS_CONTROLE[CHAVE],BS_CONTROLE[Quantidade_11],"-")</f>
        <v>-</v>
      </c>
      <c r="W1194" s="118" t="str">
        <f ca="1">_xlfn.XLOOKUP(G1194&amp;$W$2,BS_CONTROLE[CHAVE],BS_CONTROLE[Quantidade_11],"-")</f>
        <v>-</v>
      </c>
      <c r="X1194" s="118" t="str">
        <f ca="1">_xlfn.XLOOKUP(G1194&amp;$X$2,BS_CONTROLE[CHAVE],BS_CONTROLE[Quantidade_11],"-")</f>
        <v>-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339" t="str">
        <f>IF(FN_MC!K1217="","*",FN_MC!K1217)</f>
        <v>*</v>
      </c>
      <c r="O1195" s="339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str">
        <f ca="1">_xlfn.XLOOKUP(G1195&amp;$V$2,BS_CONTROLE[CHAVE],BS_CONTROLE[Quantidade_11],"-")</f>
        <v>-</v>
      </c>
      <c r="W1195" s="118" t="str">
        <f ca="1">_xlfn.XLOOKUP(G1195&amp;$W$2,BS_CONTROLE[CHAVE],BS_CONTROLE[Quantidade_11],"-")</f>
        <v>-</v>
      </c>
      <c r="X1195" s="118" t="str">
        <f ca="1">_xlfn.XLOOKUP(G1195&amp;$X$2,BS_CONTROLE[CHAVE],BS_CONTROLE[Quantidade_11],"-")</f>
        <v>-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339" t="str">
        <f>IF(FN_MC!K1218="","*",FN_MC!K1218)</f>
        <v>*</v>
      </c>
      <c r="O1196" s="339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str">
        <f ca="1">_xlfn.XLOOKUP(G1196&amp;$V$2,BS_CONTROLE[CHAVE],BS_CONTROLE[Quantidade_11],"-")</f>
        <v>-</v>
      </c>
      <c r="W1196" s="118" t="str">
        <f ca="1">_xlfn.XLOOKUP(G1196&amp;$W$2,BS_CONTROLE[CHAVE],BS_CONTROLE[Quantidade_11],"-")</f>
        <v>-</v>
      </c>
      <c r="X1196" s="118" t="str">
        <f ca="1">_xlfn.XLOOKUP(G1196&amp;$X$2,BS_CONTROLE[CHAVE],BS_CONTROLE[Quantidade_11],"-")</f>
        <v>-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338" t="str">
        <f>IF(FN_MC!K1219="","*",FN_MC!K1219)</f>
        <v>*</v>
      </c>
      <c r="O1197" s="338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str">
        <f ca="1">_xlfn.XLOOKUP(G1197&amp;$V$2,BS_CONTROLE[CHAVE],BS_CONTROLE[Quantidade_11],"-")</f>
        <v>-</v>
      </c>
      <c r="W1197" s="118" t="str">
        <f ca="1">_xlfn.XLOOKUP(G1197&amp;$W$2,BS_CONTROLE[CHAVE],BS_CONTROLE[Quantidade_11],"-")</f>
        <v>-</v>
      </c>
      <c r="X1197" s="118" t="str">
        <f ca="1">_xlfn.XLOOKUP(G1197&amp;$X$2,BS_CONTROLE[CHAVE],BS_CONTROLE[Quantidade_11],"-")</f>
        <v>-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339" t="str">
        <f>IF(FN_MC!K1220="","*",FN_MC!K1220)</f>
        <v>*</v>
      </c>
      <c r="O1198" s="339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str">
        <f ca="1">_xlfn.XLOOKUP(G1198&amp;$V$2,BS_CONTROLE[CHAVE],BS_CONTROLE[Quantidade_11],"-")</f>
        <v>-</v>
      </c>
      <c r="W1198" s="118" t="str">
        <f ca="1">_xlfn.XLOOKUP(G1198&amp;$W$2,BS_CONTROLE[CHAVE],BS_CONTROLE[Quantidade_11],"-")</f>
        <v>-</v>
      </c>
      <c r="X1198" s="118" t="str">
        <f ca="1">_xlfn.XLOOKUP(G1198&amp;$X$2,BS_CONTROLE[CHAVE],BS_CONTROLE[Quantidade_11],"-")</f>
        <v>-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339" t="str">
        <f>IF(FN_MC!K1221="","*",FN_MC!K1221)</f>
        <v>*</v>
      </c>
      <c r="O1199" s="339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str">
        <f ca="1">_xlfn.XLOOKUP(G1199&amp;$V$2,BS_CONTROLE[CHAVE],BS_CONTROLE[Quantidade_11],"-")</f>
        <v>-</v>
      </c>
      <c r="W1199" s="118" t="str">
        <f ca="1">_xlfn.XLOOKUP(G1199&amp;$W$2,BS_CONTROLE[CHAVE],BS_CONTROLE[Quantidade_11],"-")</f>
        <v>-</v>
      </c>
      <c r="X1199" s="118" t="str">
        <f ca="1">_xlfn.XLOOKUP(G1199&amp;$X$2,BS_CONTROLE[CHAVE],BS_CONTROLE[Quantidade_11],"-")</f>
        <v>-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338" t="str">
        <f>IF(FN_MC!K1222="","*",FN_MC!K1222)</f>
        <v>*</v>
      </c>
      <c r="O1200" s="338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str">
        <f ca="1">_xlfn.XLOOKUP(G1200&amp;$V$2,BS_CONTROLE[CHAVE],BS_CONTROLE[Quantidade_11],"-")</f>
        <v>-</v>
      </c>
      <c r="W1200" s="118" t="str">
        <f ca="1">_xlfn.XLOOKUP(G1200&amp;$W$2,BS_CONTROLE[CHAVE],BS_CONTROLE[Quantidade_11],"-")</f>
        <v>-</v>
      </c>
      <c r="X1200" s="118" t="str">
        <f ca="1">_xlfn.XLOOKUP(G1200&amp;$X$2,BS_CONTROLE[CHAVE],BS_CONTROLE[Quantidade_11],"-")</f>
        <v>-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339" t="str">
        <f>IF(FN_MC!K1223="","*",FN_MC!K1223)</f>
        <v>*</v>
      </c>
      <c r="O1201" s="339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str">
        <f ca="1">_xlfn.XLOOKUP(G1201&amp;$V$2,BS_CONTROLE[CHAVE],BS_CONTROLE[Quantidade_11],"-")</f>
        <v>-</v>
      </c>
      <c r="W1201" s="118" t="str">
        <f ca="1">_xlfn.XLOOKUP(G1201&amp;$W$2,BS_CONTROLE[CHAVE],BS_CONTROLE[Quantidade_11],"-")</f>
        <v>-</v>
      </c>
      <c r="X1201" s="118" t="str">
        <f ca="1">_xlfn.XLOOKUP(G1201&amp;$X$2,BS_CONTROLE[CHAVE],BS_CONTROLE[Quantidade_11],"-")</f>
        <v>-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339" t="str">
        <f>IF(FN_MC!K1224="","*",FN_MC!K1224)</f>
        <v>*</v>
      </c>
      <c r="O1202" s="339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str">
        <f ca="1">_xlfn.XLOOKUP(G1202&amp;$V$2,BS_CONTROLE[CHAVE],BS_CONTROLE[Quantidade_11],"-")</f>
        <v>-</v>
      </c>
      <c r="W1202" s="118" t="str">
        <f ca="1">_xlfn.XLOOKUP(G1202&amp;$W$2,BS_CONTROLE[CHAVE],BS_CONTROLE[Quantidade_11],"-")</f>
        <v>-</v>
      </c>
      <c r="X1202" s="118" t="str">
        <f ca="1">_xlfn.XLOOKUP(G1202&amp;$X$2,BS_CONTROLE[CHAVE],BS_CONTROLE[Quantidade_11],"-")</f>
        <v>-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338" t="str">
        <f>IF(FN_MC!K1225="","*",FN_MC!K1225)</f>
        <v>*</v>
      </c>
      <c r="O1203" s="338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str">
        <f ca="1">_xlfn.XLOOKUP(G1203&amp;$V$2,BS_CONTROLE[CHAVE],BS_CONTROLE[Quantidade_11],"-")</f>
        <v>-</v>
      </c>
      <c r="W1203" s="118" t="str">
        <f ca="1">_xlfn.XLOOKUP(G1203&amp;$W$2,BS_CONTROLE[CHAVE],BS_CONTROLE[Quantidade_11],"-")</f>
        <v>-</v>
      </c>
      <c r="X1203" s="118" t="str">
        <f ca="1">_xlfn.XLOOKUP(G1203&amp;$X$2,BS_CONTROLE[CHAVE],BS_CONTROLE[Quantidade_11],"-")</f>
        <v>-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339" t="str">
        <f>IF(FN_MC!K1226="","*",FN_MC!K1226)</f>
        <v>*</v>
      </c>
      <c r="O1204" s="339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str">
        <f ca="1">_xlfn.XLOOKUP(G1204&amp;$V$2,BS_CONTROLE[CHAVE],BS_CONTROLE[Quantidade_11],"-")</f>
        <v>-</v>
      </c>
      <c r="W1204" s="118" t="str">
        <f ca="1">_xlfn.XLOOKUP(G1204&amp;$W$2,BS_CONTROLE[CHAVE],BS_CONTROLE[Quantidade_11],"-")</f>
        <v>-</v>
      </c>
      <c r="X1204" s="118" t="str">
        <f ca="1">_xlfn.XLOOKUP(G1204&amp;$X$2,BS_CONTROLE[CHAVE],BS_CONTROLE[Quantidade_11],"-")</f>
        <v>-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339" t="str">
        <f>IF(FN_MC!K1227="","*",FN_MC!K1227)</f>
        <v>*</v>
      </c>
      <c r="O1205" s="339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str">
        <f ca="1">_xlfn.XLOOKUP(G1205&amp;$V$2,BS_CONTROLE[CHAVE],BS_CONTROLE[Quantidade_11],"-")</f>
        <v>-</v>
      </c>
      <c r="W1205" s="118" t="str">
        <f ca="1">_xlfn.XLOOKUP(G1205&amp;$W$2,BS_CONTROLE[CHAVE],BS_CONTROLE[Quantidade_11],"-")</f>
        <v>-</v>
      </c>
      <c r="X1205" s="118" t="str">
        <f ca="1">_xlfn.XLOOKUP(G1205&amp;$X$2,BS_CONTROLE[CHAVE],BS_CONTROLE[Quantidade_11],"-")</f>
        <v>-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338" t="str">
        <f>IF(FN_MC!K1228="","*",FN_MC!K1228)</f>
        <v>*</v>
      </c>
      <c r="O1206" s="338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str">
        <f ca="1">_xlfn.XLOOKUP(G1206&amp;$V$2,BS_CONTROLE[CHAVE],BS_CONTROLE[Quantidade_11],"-")</f>
        <v>-</v>
      </c>
      <c r="W1206" s="118" t="str">
        <f ca="1">_xlfn.XLOOKUP(G1206&amp;$W$2,BS_CONTROLE[CHAVE],BS_CONTROLE[Quantidade_11],"-")</f>
        <v>-</v>
      </c>
      <c r="X1206" s="118" t="str">
        <f ca="1">_xlfn.XLOOKUP(G1206&amp;$X$2,BS_CONTROLE[CHAVE],BS_CONTROLE[Quantidade_11],"-")</f>
        <v>-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339" t="str">
        <f>IF(FN_MC!K1229="","*",FN_MC!K1229)</f>
        <v>*</v>
      </c>
      <c r="O1207" s="339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str">
        <f ca="1">_xlfn.XLOOKUP(G1207&amp;$V$2,BS_CONTROLE[CHAVE],BS_CONTROLE[Quantidade_11],"-")</f>
        <v>-</v>
      </c>
      <c r="W1207" s="118" t="str">
        <f ca="1">_xlfn.XLOOKUP(G1207&amp;$W$2,BS_CONTROLE[CHAVE],BS_CONTROLE[Quantidade_11],"-")</f>
        <v>-</v>
      </c>
      <c r="X1207" s="118" t="str">
        <f ca="1">_xlfn.XLOOKUP(G1207&amp;$X$2,BS_CONTROLE[CHAVE],BS_CONTROLE[Quantidade_11],"-")</f>
        <v>-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339" t="str">
        <f>IF(FN_MC!K1230="","*",FN_MC!K1230)</f>
        <v>*</v>
      </c>
      <c r="O1208" s="339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str">
        <f ca="1">_xlfn.XLOOKUP(G1208&amp;$V$2,BS_CONTROLE[CHAVE],BS_CONTROLE[Quantidade_11],"-")</f>
        <v>-</v>
      </c>
      <c r="W1208" s="118" t="str">
        <f ca="1">_xlfn.XLOOKUP(G1208&amp;$W$2,BS_CONTROLE[CHAVE],BS_CONTROLE[Quantidade_11],"-")</f>
        <v>-</v>
      </c>
      <c r="X1208" s="118" t="str">
        <f ca="1">_xlfn.XLOOKUP(G1208&amp;$X$2,BS_CONTROLE[CHAVE],BS_CONTROLE[Quantidade_11],"-")</f>
        <v>-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338" t="str">
        <f>IF(FN_MC!K1231="","*",FN_MC!K1231)</f>
        <v>*</v>
      </c>
      <c r="O1209" s="338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str">
        <f ca="1">_xlfn.XLOOKUP(G1209&amp;$V$2,BS_CONTROLE[CHAVE],BS_CONTROLE[Quantidade_11],"-")</f>
        <v>-</v>
      </c>
      <c r="W1209" s="118" t="str">
        <f ca="1">_xlfn.XLOOKUP(G1209&amp;$W$2,BS_CONTROLE[CHAVE],BS_CONTROLE[Quantidade_11],"-")</f>
        <v>-</v>
      </c>
      <c r="X1209" s="118" t="str">
        <f ca="1">_xlfn.XLOOKUP(G1209&amp;$X$2,BS_CONTROLE[CHAVE],BS_CONTROLE[Quantidade_11],"-")</f>
        <v>-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339" t="str">
        <f>IF(FN_MC!K1232="","*",FN_MC!K1232)</f>
        <v>*</v>
      </c>
      <c r="O1210" s="339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str">
        <f ca="1">_xlfn.XLOOKUP(G1210&amp;$V$2,BS_CONTROLE[CHAVE],BS_CONTROLE[Quantidade_11],"-")</f>
        <v>-</v>
      </c>
      <c r="W1210" s="118" t="str">
        <f ca="1">_xlfn.XLOOKUP(G1210&amp;$W$2,BS_CONTROLE[CHAVE],BS_CONTROLE[Quantidade_11],"-")</f>
        <v>-</v>
      </c>
      <c r="X1210" s="118" t="str">
        <f ca="1">_xlfn.XLOOKUP(G1210&amp;$X$2,BS_CONTROLE[CHAVE],BS_CONTROLE[Quantidade_11],"-")</f>
        <v>-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339" t="str">
        <f>IF(FN_MC!K1233="","*",FN_MC!K1233)</f>
        <v>*</v>
      </c>
      <c r="O1211" s="339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str">
        <f ca="1">_xlfn.XLOOKUP(G1211&amp;$V$2,BS_CONTROLE[CHAVE],BS_CONTROLE[Quantidade_11],"-")</f>
        <v>-</v>
      </c>
      <c r="W1211" s="118" t="str">
        <f ca="1">_xlfn.XLOOKUP(G1211&amp;$W$2,BS_CONTROLE[CHAVE],BS_CONTROLE[Quantidade_11],"-")</f>
        <v>-</v>
      </c>
      <c r="X1211" s="118" t="str">
        <f ca="1">_xlfn.XLOOKUP(G1211&amp;$X$2,BS_CONTROLE[CHAVE],BS_CONTROLE[Quantidade_11],"-")</f>
        <v>-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338" t="str">
        <f>IF(FN_MC!K1234="","*",FN_MC!K1234)</f>
        <v>*</v>
      </c>
      <c r="O1212" s="338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str">
        <f ca="1">_xlfn.XLOOKUP(G1212&amp;$V$2,BS_CONTROLE[CHAVE],BS_CONTROLE[Quantidade_11],"-")</f>
        <v>-</v>
      </c>
      <c r="W1212" s="118" t="str">
        <f ca="1">_xlfn.XLOOKUP(G1212&amp;$W$2,BS_CONTROLE[CHAVE],BS_CONTROLE[Quantidade_11],"-")</f>
        <v>-</v>
      </c>
      <c r="X1212" s="118" t="str">
        <f ca="1">_xlfn.XLOOKUP(G1212&amp;$X$2,BS_CONTROLE[CHAVE],BS_CONTROLE[Quantidade_11],"-")</f>
        <v>-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339" t="str">
        <f>IF(FN_MC!K1235="","*",FN_MC!K1235)</f>
        <v>*</v>
      </c>
      <c r="O1213" s="339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str">
        <f ca="1">_xlfn.XLOOKUP(G1213&amp;$V$2,BS_CONTROLE[CHAVE],BS_CONTROLE[Quantidade_11],"-")</f>
        <v>-</v>
      </c>
      <c r="W1213" s="118" t="str">
        <f ca="1">_xlfn.XLOOKUP(G1213&amp;$W$2,BS_CONTROLE[CHAVE],BS_CONTROLE[Quantidade_11],"-")</f>
        <v>-</v>
      </c>
      <c r="X1213" s="118" t="str">
        <f ca="1">_xlfn.XLOOKUP(G1213&amp;$X$2,BS_CONTROLE[CHAVE],BS_CONTROLE[Quantidade_11],"-")</f>
        <v>-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339" t="str">
        <f>IF(FN_MC!K1236="","*",FN_MC!K1236)</f>
        <v>*</v>
      </c>
      <c r="O1214" s="339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str">
        <f ca="1">_xlfn.XLOOKUP(G1214&amp;$V$2,BS_CONTROLE[CHAVE],BS_CONTROLE[Quantidade_11],"-")</f>
        <v>-</v>
      </c>
      <c r="W1214" s="118" t="str">
        <f ca="1">_xlfn.XLOOKUP(G1214&amp;$W$2,BS_CONTROLE[CHAVE],BS_CONTROLE[Quantidade_11],"-")</f>
        <v>-</v>
      </c>
      <c r="X1214" s="118" t="str">
        <f ca="1">_xlfn.XLOOKUP(G1214&amp;$X$2,BS_CONTROLE[CHAVE],BS_CONTROLE[Quantidade_11],"-")</f>
        <v>-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338" t="str">
        <f>IF(FN_MC!K1237="","*",FN_MC!K1237)</f>
        <v>*</v>
      </c>
      <c r="O1215" s="338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str">
        <f ca="1">_xlfn.XLOOKUP(G1215&amp;$V$2,BS_CONTROLE[CHAVE],BS_CONTROLE[Quantidade_11],"-")</f>
        <v>-</v>
      </c>
      <c r="W1215" s="118" t="str">
        <f ca="1">_xlfn.XLOOKUP(G1215&amp;$W$2,BS_CONTROLE[CHAVE],BS_CONTROLE[Quantidade_11],"-")</f>
        <v>-</v>
      </c>
      <c r="X1215" s="118" t="str">
        <f ca="1">_xlfn.XLOOKUP(G1215&amp;$X$2,BS_CONTROLE[CHAVE],BS_CONTROLE[Quantidade_11],"-")</f>
        <v>-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339" t="str">
        <f>IF(FN_MC!K1238="","*",FN_MC!K1238)</f>
        <v>*</v>
      </c>
      <c r="O1216" s="339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str">
        <f ca="1">_xlfn.XLOOKUP(G1216&amp;$V$2,BS_CONTROLE[CHAVE],BS_CONTROLE[Quantidade_11],"-")</f>
        <v>-</v>
      </c>
      <c r="W1216" s="118" t="str">
        <f ca="1">_xlfn.XLOOKUP(G1216&amp;$W$2,BS_CONTROLE[CHAVE],BS_CONTROLE[Quantidade_11],"-")</f>
        <v>-</v>
      </c>
      <c r="X1216" s="118" t="str">
        <f ca="1">_xlfn.XLOOKUP(G1216&amp;$X$2,BS_CONTROLE[CHAVE],BS_CONTROLE[Quantidade_11],"-")</f>
        <v>-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339" t="str">
        <f>IF(FN_MC!K1239="","*",FN_MC!K1239)</f>
        <v>*</v>
      </c>
      <c r="O1217" s="339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str">
        <f ca="1">_xlfn.XLOOKUP(G1217&amp;$V$2,BS_CONTROLE[CHAVE],BS_CONTROLE[Quantidade_11],"-")</f>
        <v>-</v>
      </c>
      <c r="W1217" s="118" t="str">
        <f ca="1">_xlfn.XLOOKUP(G1217&amp;$W$2,BS_CONTROLE[CHAVE],BS_CONTROLE[Quantidade_11],"-")</f>
        <v>-</v>
      </c>
      <c r="X1217" s="118" t="str">
        <f ca="1">_xlfn.XLOOKUP(G1217&amp;$X$2,BS_CONTROLE[CHAVE],BS_CONTROLE[Quantidade_11],"-")</f>
        <v>-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338" t="str">
        <f>IF(FN_MC!K1240="","*",FN_MC!K1240)</f>
        <v>*</v>
      </c>
      <c r="O1218" s="338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str">
        <f ca="1">_xlfn.XLOOKUP(G1218&amp;$V$2,BS_CONTROLE[CHAVE],BS_CONTROLE[Quantidade_11],"-")</f>
        <v>-</v>
      </c>
      <c r="W1218" s="118" t="str">
        <f ca="1">_xlfn.XLOOKUP(G1218&amp;$W$2,BS_CONTROLE[CHAVE],BS_CONTROLE[Quantidade_11],"-")</f>
        <v>-</v>
      </c>
      <c r="X1218" s="118" t="str">
        <f ca="1">_xlfn.XLOOKUP(G1218&amp;$X$2,BS_CONTROLE[CHAVE],BS_CONTROLE[Quantidade_11],"-")</f>
        <v>-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339" t="str">
        <f>IF(FN_MC!K1241="","*",FN_MC!K1241)</f>
        <v>*</v>
      </c>
      <c r="O1219" s="339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str">
        <f ca="1">_xlfn.XLOOKUP(G1219&amp;$V$2,BS_CONTROLE[CHAVE],BS_CONTROLE[Quantidade_11],"-")</f>
        <v>-</v>
      </c>
      <c r="W1219" s="118" t="str">
        <f ca="1">_xlfn.XLOOKUP(G1219&amp;$W$2,BS_CONTROLE[CHAVE],BS_CONTROLE[Quantidade_11],"-")</f>
        <v>-</v>
      </c>
      <c r="X1219" s="118" t="str">
        <f ca="1">_xlfn.XLOOKUP(G1219&amp;$X$2,BS_CONTROLE[CHAVE],BS_CONTROLE[Quantidade_11],"-")</f>
        <v>-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339" t="str">
        <f>IF(FN_MC!K1242="","*",FN_MC!K1242)</f>
        <v>*</v>
      </c>
      <c r="O1220" s="339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str">
        <f ca="1">_xlfn.XLOOKUP(G1220&amp;$V$2,BS_CONTROLE[CHAVE],BS_CONTROLE[Quantidade_11],"-")</f>
        <v>-</v>
      </c>
      <c r="W1220" s="118" t="str">
        <f ca="1">_xlfn.XLOOKUP(G1220&amp;$W$2,BS_CONTROLE[CHAVE],BS_CONTROLE[Quantidade_11],"-")</f>
        <v>-</v>
      </c>
      <c r="X1220" s="118" t="str">
        <f ca="1">_xlfn.XLOOKUP(G1220&amp;$X$2,BS_CONTROLE[CHAVE],BS_CONTROLE[Quantidade_11],"-")</f>
        <v>-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338" t="str">
        <f>IF(FN_MC!K1243="","*",FN_MC!K1243)</f>
        <v>*</v>
      </c>
      <c r="O1221" s="338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str">
        <f ca="1">_xlfn.XLOOKUP(G1221&amp;$V$2,BS_CONTROLE[CHAVE],BS_CONTROLE[Quantidade_11],"-")</f>
        <v>-</v>
      </c>
      <c r="W1221" s="118" t="str">
        <f ca="1">_xlfn.XLOOKUP(G1221&amp;$W$2,BS_CONTROLE[CHAVE],BS_CONTROLE[Quantidade_11],"-")</f>
        <v>-</v>
      </c>
      <c r="X1221" s="118" t="str">
        <f ca="1">_xlfn.XLOOKUP(G1221&amp;$X$2,BS_CONTROLE[CHAVE],BS_CONTROLE[Quantidade_11],"-")</f>
        <v>-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339" t="str">
        <f>IF(FN_MC!K1244="","*",FN_MC!K1244)</f>
        <v>*</v>
      </c>
      <c r="O1222" s="339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str">
        <f ca="1">_xlfn.XLOOKUP(G1222&amp;$V$2,BS_CONTROLE[CHAVE],BS_CONTROLE[Quantidade_11],"-")</f>
        <v>-</v>
      </c>
      <c r="W1222" s="118" t="str">
        <f ca="1">_xlfn.XLOOKUP(G1222&amp;$W$2,BS_CONTROLE[CHAVE],BS_CONTROLE[Quantidade_11],"-")</f>
        <v>-</v>
      </c>
      <c r="X1222" s="118" t="str">
        <f ca="1">_xlfn.XLOOKUP(G1222&amp;$X$2,BS_CONTROLE[CHAVE],BS_CONTROLE[Quantidade_11],"-")</f>
        <v>-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339" t="str">
        <f>IF(FN_MC!K1245="","*",FN_MC!K1245)</f>
        <v>*</v>
      </c>
      <c r="O1223" s="339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str">
        <f ca="1">_xlfn.XLOOKUP(G1223&amp;$V$2,BS_CONTROLE[CHAVE],BS_CONTROLE[Quantidade_11],"-")</f>
        <v>-</v>
      </c>
      <c r="W1223" s="118" t="str">
        <f ca="1">_xlfn.XLOOKUP(G1223&amp;$W$2,BS_CONTROLE[CHAVE],BS_CONTROLE[Quantidade_11],"-")</f>
        <v>-</v>
      </c>
      <c r="X1223" s="118" t="str">
        <f ca="1">_xlfn.XLOOKUP(G1223&amp;$X$2,BS_CONTROLE[CHAVE],BS_CONTROLE[Quantidade_11],"-")</f>
        <v>-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338" t="str">
        <f>IF(FN_MC!K1246="","*",FN_MC!K1246)</f>
        <v>*</v>
      </c>
      <c r="O1224" s="338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str">
        <f ca="1">_xlfn.XLOOKUP(G1224&amp;$V$2,BS_CONTROLE[CHAVE],BS_CONTROLE[Quantidade_11],"-")</f>
        <v>-</v>
      </c>
      <c r="W1224" s="118" t="str">
        <f ca="1">_xlfn.XLOOKUP(G1224&amp;$W$2,BS_CONTROLE[CHAVE],BS_CONTROLE[Quantidade_11],"-")</f>
        <v>-</v>
      </c>
      <c r="X1224" s="118" t="str">
        <f ca="1">_xlfn.XLOOKUP(G1224&amp;$X$2,BS_CONTROLE[CHAVE],BS_CONTROLE[Quantidade_11],"-")</f>
        <v>-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339" t="str">
        <f>IF(FN_MC!K1247="","*",FN_MC!K1247)</f>
        <v>*</v>
      </c>
      <c r="O1225" s="339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str">
        <f ca="1">_xlfn.XLOOKUP(G1225&amp;$V$2,BS_CONTROLE[CHAVE],BS_CONTROLE[Quantidade_11],"-")</f>
        <v>-</v>
      </c>
      <c r="W1225" s="118" t="str">
        <f ca="1">_xlfn.XLOOKUP(G1225&amp;$W$2,BS_CONTROLE[CHAVE],BS_CONTROLE[Quantidade_11],"-")</f>
        <v>-</v>
      </c>
      <c r="X1225" s="118" t="str">
        <f ca="1">_xlfn.XLOOKUP(G1225&amp;$X$2,BS_CONTROLE[CHAVE],BS_CONTROLE[Quantidade_11],"-")</f>
        <v>-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339" t="str">
        <f>IF(FN_MC!K1248="","*",FN_MC!K1248)</f>
        <v>*</v>
      </c>
      <c r="O1226" s="339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str">
        <f ca="1">_xlfn.XLOOKUP(G1226&amp;$V$2,BS_CONTROLE[CHAVE],BS_CONTROLE[Quantidade_11],"-")</f>
        <v>-</v>
      </c>
      <c r="W1226" s="118" t="str">
        <f ca="1">_xlfn.XLOOKUP(G1226&amp;$W$2,BS_CONTROLE[CHAVE],BS_CONTROLE[Quantidade_11],"-")</f>
        <v>-</v>
      </c>
      <c r="X1226" s="118" t="str">
        <f ca="1">_xlfn.XLOOKUP(G1226&amp;$X$2,BS_CONTROLE[CHAVE],BS_CONTROLE[Quantidade_11],"-")</f>
        <v>-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338" t="str">
        <f>IF(FN_MC!K1249="","*",FN_MC!K1249)</f>
        <v>*</v>
      </c>
      <c r="O1227" s="338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str">
        <f ca="1">_xlfn.XLOOKUP(G1227&amp;$V$2,BS_CONTROLE[CHAVE],BS_CONTROLE[Quantidade_11],"-")</f>
        <v>-</v>
      </c>
      <c r="W1227" s="118" t="str">
        <f ca="1">_xlfn.XLOOKUP(G1227&amp;$W$2,BS_CONTROLE[CHAVE],BS_CONTROLE[Quantidade_11],"-")</f>
        <v>-</v>
      </c>
      <c r="X1227" s="118" t="str">
        <f ca="1">_xlfn.XLOOKUP(G1227&amp;$X$2,BS_CONTROLE[CHAVE],BS_CONTROLE[Quantidade_11],"-")</f>
        <v>-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339" t="str">
        <f>IF(FN_MC!K1250="","*",FN_MC!K1250)</f>
        <v>*</v>
      </c>
      <c r="O1228" s="339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str">
        <f ca="1">_xlfn.XLOOKUP(G1228&amp;$V$2,BS_CONTROLE[CHAVE],BS_CONTROLE[Quantidade_11],"-")</f>
        <v>-</v>
      </c>
      <c r="W1228" s="118" t="str">
        <f ca="1">_xlfn.XLOOKUP(G1228&amp;$W$2,BS_CONTROLE[CHAVE],BS_CONTROLE[Quantidade_11],"-")</f>
        <v>-</v>
      </c>
      <c r="X1228" s="118" t="str">
        <f ca="1">_xlfn.XLOOKUP(G1228&amp;$X$2,BS_CONTROLE[CHAVE],BS_CONTROLE[Quantidade_11],"-")</f>
        <v>-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339" t="str">
        <f>IF(FN_MC!K1251="","*",FN_MC!K1251)</f>
        <v>*</v>
      </c>
      <c r="O1229" s="339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str">
        <f ca="1">_xlfn.XLOOKUP(G1229&amp;$V$2,BS_CONTROLE[CHAVE],BS_CONTROLE[Quantidade_11],"-")</f>
        <v>-</v>
      </c>
      <c r="W1229" s="118" t="str">
        <f ca="1">_xlfn.XLOOKUP(G1229&amp;$W$2,BS_CONTROLE[CHAVE],BS_CONTROLE[Quantidade_11],"-")</f>
        <v>-</v>
      </c>
      <c r="X1229" s="118" t="str">
        <f ca="1">_xlfn.XLOOKUP(G1229&amp;$X$2,BS_CONTROLE[CHAVE],BS_CONTROLE[Quantidade_11],"-")</f>
        <v>-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338" t="str">
        <f>IF(FN_MC!K1252="","*",FN_MC!K1252)</f>
        <v>*</v>
      </c>
      <c r="O1230" s="338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str">
        <f ca="1">_xlfn.XLOOKUP(G1230&amp;$V$2,BS_CONTROLE[CHAVE],BS_CONTROLE[Quantidade_11],"-")</f>
        <v>-</v>
      </c>
      <c r="W1230" s="118" t="str">
        <f ca="1">_xlfn.XLOOKUP(G1230&amp;$W$2,BS_CONTROLE[CHAVE],BS_CONTROLE[Quantidade_11],"-")</f>
        <v>-</v>
      </c>
      <c r="X1230" s="118" t="str">
        <f ca="1">_xlfn.XLOOKUP(G1230&amp;$X$2,BS_CONTROLE[CHAVE],BS_CONTROLE[Quantidade_11],"-")</f>
        <v>-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339" t="str">
        <f>IF(FN_MC!K1253="","*",FN_MC!K1253)</f>
        <v>*</v>
      </c>
      <c r="O1231" s="339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str">
        <f ca="1">_xlfn.XLOOKUP(G1231&amp;$V$2,BS_CONTROLE[CHAVE],BS_CONTROLE[Quantidade_11],"-")</f>
        <v>-</v>
      </c>
      <c r="W1231" s="118" t="str">
        <f ca="1">_xlfn.XLOOKUP(G1231&amp;$W$2,BS_CONTROLE[CHAVE],BS_CONTROLE[Quantidade_11],"-")</f>
        <v>-</v>
      </c>
      <c r="X1231" s="118" t="str">
        <f ca="1">_xlfn.XLOOKUP(G1231&amp;$X$2,BS_CONTROLE[CHAVE],BS_CONTROLE[Quantidade_11],"-")</f>
        <v>-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339" t="str">
        <f>IF(FN_MC!K1254="","*",FN_MC!K1254)</f>
        <v>*</v>
      </c>
      <c r="O1232" s="339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str">
        <f ca="1">_xlfn.XLOOKUP(G1232&amp;$V$2,BS_CONTROLE[CHAVE],BS_CONTROLE[Quantidade_11],"-")</f>
        <v>-</v>
      </c>
      <c r="W1232" s="118" t="str">
        <f ca="1">_xlfn.XLOOKUP(G1232&amp;$W$2,BS_CONTROLE[CHAVE],BS_CONTROLE[Quantidade_11],"-")</f>
        <v>-</v>
      </c>
      <c r="X1232" s="118" t="str">
        <f ca="1">_xlfn.XLOOKUP(G1232&amp;$X$2,BS_CONTROLE[CHAVE],BS_CONTROLE[Quantidade_11],"-")</f>
        <v>-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338" t="str">
        <f>IF(FN_MC!K1255="","*",FN_MC!K1255)</f>
        <v>*</v>
      </c>
      <c r="O1233" s="338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str">
        <f ca="1">_xlfn.XLOOKUP(G1233&amp;$V$2,BS_CONTROLE[CHAVE],BS_CONTROLE[Quantidade_11],"-")</f>
        <v>-</v>
      </c>
      <c r="W1233" s="118" t="str">
        <f ca="1">_xlfn.XLOOKUP(G1233&amp;$W$2,BS_CONTROLE[CHAVE],BS_CONTROLE[Quantidade_11],"-")</f>
        <v>-</v>
      </c>
      <c r="X1233" s="118" t="str">
        <f ca="1">_xlfn.XLOOKUP(G1233&amp;$X$2,BS_CONTROLE[CHAVE],BS_CONTROLE[Quantidade_11],"-")</f>
        <v>-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339" t="str">
        <f>IF(FN_MC!K1256="","*",FN_MC!K1256)</f>
        <v>*</v>
      </c>
      <c r="O1234" s="339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str">
        <f ca="1">_xlfn.XLOOKUP(G1234&amp;$V$2,BS_CONTROLE[CHAVE],BS_CONTROLE[Quantidade_11],"-")</f>
        <v>-</v>
      </c>
      <c r="W1234" s="118" t="str">
        <f ca="1">_xlfn.XLOOKUP(G1234&amp;$W$2,BS_CONTROLE[CHAVE],BS_CONTROLE[Quantidade_11],"-")</f>
        <v>-</v>
      </c>
      <c r="X1234" s="118" t="str">
        <f ca="1">_xlfn.XLOOKUP(G1234&amp;$X$2,BS_CONTROLE[CHAVE],BS_CONTROLE[Quantidade_11],"-")</f>
        <v>-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339" t="str">
        <f>IF(FN_MC!K1257="","*",FN_MC!K1257)</f>
        <v>*</v>
      </c>
      <c r="O1235" s="339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str">
        <f ca="1">_xlfn.XLOOKUP(G1235&amp;$V$2,BS_CONTROLE[CHAVE],BS_CONTROLE[Quantidade_11],"-")</f>
        <v>-</v>
      </c>
      <c r="W1235" s="118" t="str">
        <f ca="1">_xlfn.XLOOKUP(G1235&amp;$W$2,BS_CONTROLE[CHAVE],BS_CONTROLE[Quantidade_11],"-")</f>
        <v>-</v>
      </c>
      <c r="X1235" s="118" t="str">
        <f ca="1">_xlfn.XLOOKUP(G1235&amp;$X$2,BS_CONTROLE[CHAVE],BS_CONTROLE[Quantidade_11],"-")</f>
        <v>-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338" t="str">
        <f>IF(FN_MC!K1258="","*",FN_MC!K1258)</f>
        <v>*</v>
      </c>
      <c r="O1236" s="338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str">
        <f ca="1">_xlfn.XLOOKUP(G1236&amp;$V$2,BS_CONTROLE[CHAVE],BS_CONTROLE[Quantidade_11],"-")</f>
        <v>-</v>
      </c>
      <c r="W1236" s="118" t="str">
        <f ca="1">_xlfn.XLOOKUP(G1236&amp;$W$2,BS_CONTROLE[CHAVE],BS_CONTROLE[Quantidade_11],"-")</f>
        <v>-</v>
      </c>
      <c r="X1236" s="118" t="str">
        <f ca="1">_xlfn.XLOOKUP(G1236&amp;$X$2,BS_CONTROLE[CHAVE],BS_CONTROLE[Quantidade_11],"-")</f>
        <v>-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339" t="str">
        <f>IF(FN_MC!K1259="","*",FN_MC!K1259)</f>
        <v>*</v>
      </c>
      <c r="O1237" s="339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str">
        <f ca="1">_xlfn.XLOOKUP(G1237&amp;$V$2,BS_CONTROLE[CHAVE],BS_CONTROLE[Quantidade_11],"-")</f>
        <v>-</v>
      </c>
      <c r="W1237" s="118" t="str">
        <f ca="1">_xlfn.XLOOKUP(G1237&amp;$W$2,BS_CONTROLE[CHAVE],BS_CONTROLE[Quantidade_11],"-")</f>
        <v>-</v>
      </c>
      <c r="X1237" s="118" t="str">
        <f ca="1">_xlfn.XLOOKUP(G1237&amp;$X$2,BS_CONTROLE[CHAVE],BS_CONTROLE[Quantidade_11],"-")</f>
        <v>-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339" t="str">
        <f>IF(FN_MC!K1260="","*",FN_MC!K1260)</f>
        <v>*</v>
      </c>
      <c r="O1238" s="339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str">
        <f ca="1">_xlfn.XLOOKUP(G1238&amp;$V$2,BS_CONTROLE[CHAVE],BS_CONTROLE[Quantidade_11],"-")</f>
        <v>-</v>
      </c>
      <c r="W1238" s="118" t="str">
        <f ca="1">_xlfn.XLOOKUP(G1238&amp;$W$2,BS_CONTROLE[CHAVE],BS_CONTROLE[Quantidade_11],"-")</f>
        <v>-</v>
      </c>
      <c r="X1238" s="118" t="str">
        <f ca="1">_xlfn.XLOOKUP(G1238&amp;$X$2,BS_CONTROLE[CHAVE],BS_CONTROLE[Quantidade_11],"-")</f>
        <v>-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338" t="str">
        <f>IF(FN_MC!K1261="","*",FN_MC!K1261)</f>
        <v>*</v>
      </c>
      <c r="O1239" s="338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str">
        <f ca="1">_xlfn.XLOOKUP(G1239&amp;$V$2,BS_CONTROLE[CHAVE],BS_CONTROLE[Quantidade_11],"-")</f>
        <v>-</v>
      </c>
      <c r="W1239" s="118" t="str">
        <f ca="1">_xlfn.XLOOKUP(G1239&amp;$W$2,BS_CONTROLE[CHAVE],BS_CONTROLE[Quantidade_11],"-")</f>
        <v>-</v>
      </c>
      <c r="X1239" s="118" t="str">
        <f ca="1">_xlfn.XLOOKUP(G1239&amp;$X$2,BS_CONTROLE[CHAVE],BS_CONTROLE[Quantidade_11],"-")</f>
        <v>-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339" t="str">
        <f>IF(FN_MC!K1262="","*",FN_MC!K1262)</f>
        <v>*</v>
      </c>
      <c r="O1240" s="339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str">
        <f ca="1">_xlfn.XLOOKUP(G1240&amp;$V$2,BS_CONTROLE[CHAVE],BS_CONTROLE[Quantidade_11],"-")</f>
        <v>-</v>
      </c>
      <c r="W1240" s="118" t="str">
        <f ca="1">_xlfn.XLOOKUP(G1240&amp;$W$2,BS_CONTROLE[CHAVE],BS_CONTROLE[Quantidade_11],"-")</f>
        <v>-</v>
      </c>
      <c r="X1240" s="118" t="str">
        <f ca="1">_xlfn.XLOOKUP(G1240&amp;$X$2,BS_CONTROLE[CHAVE],BS_CONTROLE[Quantidade_11],"-")</f>
        <v>-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339" t="str">
        <f>IF(FN_MC!K1263="","*",FN_MC!K1263)</f>
        <v>*</v>
      </c>
      <c r="O1241" s="339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str">
        <f ca="1">_xlfn.XLOOKUP(G1241&amp;$V$2,BS_CONTROLE[CHAVE],BS_CONTROLE[Quantidade_11],"-")</f>
        <v>-</v>
      </c>
      <c r="W1241" s="118" t="str">
        <f ca="1">_xlfn.XLOOKUP(G1241&amp;$W$2,BS_CONTROLE[CHAVE],BS_CONTROLE[Quantidade_11],"-")</f>
        <v>-</v>
      </c>
      <c r="X1241" s="118" t="str">
        <f ca="1">_xlfn.XLOOKUP(G1241&amp;$X$2,BS_CONTROLE[CHAVE],BS_CONTROLE[Quantidade_11],"-")</f>
        <v>-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338" t="str">
        <f>IF(FN_MC!K1264="","*",FN_MC!K1264)</f>
        <v>*</v>
      </c>
      <c r="O1242" s="338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str">
        <f ca="1">_xlfn.XLOOKUP(G1242&amp;$V$2,BS_CONTROLE[CHAVE],BS_CONTROLE[Quantidade_11],"-")</f>
        <v>-</v>
      </c>
      <c r="W1242" s="118" t="str">
        <f ca="1">_xlfn.XLOOKUP(G1242&amp;$W$2,BS_CONTROLE[CHAVE],BS_CONTROLE[Quantidade_11],"-")</f>
        <v>-</v>
      </c>
      <c r="X1242" s="118" t="str">
        <f ca="1">_xlfn.XLOOKUP(G1242&amp;$X$2,BS_CONTROLE[CHAVE],BS_CONTROLE[Quantidade_11],"-")</f>
        <v>-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339" t="str">
        <f>IF(FN_MC!K1265="","*",FN_MC!K1265)</f>
        <v>*</v>
      </c>
      <c r="O1243" s="339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str">
        <f ca="1">_xlfn.XLOOKUP(G1243&amp;$V$2,BS_CONTROLE[CHAVE],BS_CONTROLE[Quantidade_11],"-")</f>
        <v>-</v>
      </c>
      <c r="W1243" s="118" t="str">
        <f ca="1">_xlfn.XLOOKUP(G1243&amp;$W$2,BS_CONTROLE[CHAVE],BS_CONTROLE[Quantidade_11],"-")</f>
        <v>-</v>
      </c>
      <c r="X1243" s="118" t="str">
        <f ca="1">_xlfn.XLOOKUP(G1243&amp;$X$2,BS_CONTROLE[CHAVE],BS_CONTROLE[Quantidade_11],"-")</f>
        <v>-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339" t="str">
        <f>IF(FN_MC!K1266="","*",FN_MC!K1266)</f>
        <v>*</v>
      </c>
      <c r="O1244" s="339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str">
        <f ca="1">_xlfn.XLOOKUP(G1244&amp;$V$2,BS_CONTROLE[CHAVE],BS_CONTROLE[Quantidade_11],"-")</f>
        <v>-</v>
      </c>
      <c r="W1244" s="118" t="str">
        <f ca="1">_xlfn.XLOOKUP(G1244&amp;$W$2,BS_CONTROLE[CHAVE],BS_CONTROLE[Quantidade_11],"-")</f>
        <v>-</v>
      </c>
      <c r="X1244" s="118" t="str">
        <f ca="1">_xlfn.XLOOKUP(G1244&amp;$X$2,BS_CONTROLE[CHAVE],BS_CONTROLE[Quantidade_11],"-")</f>
        <v>-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338" t="str">
        <f>IF(FN_MC!K1267="","*",FN_MC!K1267)</f>
        <v>*</v>
      </c>
      <c r="O1245" s="338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str">
        <f ca="1">_xlfn.XLOOKUP(G1245&amp;$V$2,BS_CONTROLE[CHAVE],BS_CONTROLE[Quantidade_11],"-")</f>
        <v>-</v>
      </c>
      <c r="W1245" s="118" t="str">
        <f ca="1">_xlfn.XLOOKUP(G1245&amp;$W$2,BS_CONTROLE[CHAVE],BS_CONTROLE[Quantidade_11],"-")</f>
        <v>-</v>
      </c>
      <c r="X1245" s="118" t="str">
        <f ca="1">_xlfn.XLOOKUP(G1245&amp;$X$2,BS_CONTROLE[CHAVE],BS_CONTROLE[Quantidade_11],"-")</f>
        <v>-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339" t="str">
        <f>IF(FN_MC!K1268="","*",FN_MC!K1268)</f>
        <v>*</v>
      </c>
      <c r="O1246" s="339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str">
        <f ca="1">_xlfn.XLOOKUP(G1246&amp;$V$2,BS_CONTROLE[CHAVE],BS_CONTROLE[Quantidade_11],"-")</f>
        <v>-</v>
      </c>
      <c r="W1246" s="118" t="str">
        <f ca="1">_xlfn.XLOOKUP(G1246&amp;$W$2,BS_CONTROLE[CHAVE],BS_CONTROLE[Quantidade_11],"-")</f>
        <v>-</v>
      </c>
      <c r="X1246" s="118" t="str">
        <f ca="1">_xlfn.XLOOKUP(G1246&amp;$X$2,BS_CONTROLE[CHAVE],BS_CONTROLE[Quantidade_11],"-")</f>
        <v>-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339" t="str">
        <f>IF(FN_MC!K1269="","*",FN_MC!K1269)</f>
        <v>*</v>
      </c>
      <c r="O1247" s="339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str">
        <f ca="1">_xlfn.XLOOKUP(G1247&amp;$V$2,BS_CONTROLE[CHAVE],BS_CONTROLE[Quantidade_11],"-")</f>
        <v>-</v>
      </c>
      <c r="W1247" s="118" t="str">
        <f ca="1">_xlfn.XLOOKUP(G1247&amp;$W$2,BS_CONTROLE[CHAVE],BS_CONTROLE[Quantidade_11],"-")</f>
        <v>-</v>
      </c>
      <c r="X1247" s="118" t="str">
        <f ca="1">_xlfn.XLOOKUP(G1247&amp;$X$2,BS_CONTROLE[CHAVE],BS_CONTROLE[Quantidade_11],"-")</f>
        <v>-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338" t="str">
        <f>IF(FN_MC!K1270="","*",FN_MC!K1270)</f>
        <v>*</v>
      </c>
      <c r="O1248" s="338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str">
        <f ca="1">_xlfn.XLOOKUP(G1248&amp;$V$2,BS_CONTROLE[CHAVE],BS_CONTROLE[Quantidade_11],"-")</f>
        <v>-</v>
      </c>
      <c r="W1248" s="118" t="str">
        <f ca="1">_xlfn.XLOOKUP(G1248&amp;$W$2,BS_CONTROLE[CHAVE],BS_CONTROLE[Quantidade_11],"-")</f>
        <v>-</v>
      </c>
      <c r="X1248" s="118" t="str">
        <f ca="1">_xlfn.XLOOKUP(G1248&amp;$X$2,BS_CONTROLE[CHAVE],BS_CONTROLE[Quantidade_11],"-")</f>
        <v>-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339" t="str">
        <f>IF(FN_MC!K1271="","*",FN_MC!K1271)</f>
        <v>*</v>
      </c>
      <c r="O1249" s="339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str">
        <f ca="1">_xlfn.XLOOKUP(G1249&amp;$V$2,BS_CONTROLE[CHAVE],BS_CONTROLE[Quantidade_11],"-")</f>
        <v>-</v>
      </c>
      <c r="W1249" s="118" t="str">
        <f ca="1">_xlfn.XLOOKUP(G1249&amp;$W$2,BS_CONTROLE[CHAVE],BS_CONTROLE[Quantidade_11],"-")</f>
        <v>-</v>
      </c>
      <c r="X1249" s="118" t="str">
        <f ca="1">_xlfn.XLOOKUP(G1249&amp;$X$2,BS_CONTROLE[CHAVE],BS_CONTROLE[Quantidade_11],"-")</f>
        <v>-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339" t="str">
        <f>IF(FN_MC!K1272="","*",FN_MC!K1272)</f>
        <v>*</v>
      </c>
      <c r="O1250" s="339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str">
        <f ca="1">_xlfn.XLOOKUP(G1250&amp;$V$2,BS_CONTROLE[CHAVE],BS_CONTROLE[Quantidade_11],"-")</f>
        <v>-</v>
      </c>
      <c r="W1250" s="118" t="str">
        <f ca="1">_xlfn.XLOOKUP(G1250&amp;$W$2,BS_CONTROLE[CHAVE],BS_CONTROLE[Quantidade_11],"-")</f>
        <v>-</v>
      </c>
      <c r="X1250" s="118" t="str">
        <f ca="1">_xlfn.XLOOKUP(G1250&amp;$X$2,BS_CONTROLE[CHAVE],BS_CONTROLE[Quantidade_11],"-")</f>
        <v>-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338" t="str">
        <f>IF(FN_MC!K1273="","*",FN_MC!K1273)</f>
        <v>*</v>
      </c>
      <c r="O1251" s="338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str">
        <f ca="1">_xlfn.XLOOKUP(G1251&amp;$V$2,BS_CONTROLE[CHAVE],BS_CONTROLE[Quantidade_11],"-")</f>
        <v>-</v>
      </c>
      <c r="W1251" s="118" t="str">
        <f ca="1">_xlfn.XLOOKUP(G1251&amp;$W$2,BS_CONTROLE[CHAVE],BS_CONTROLE[Quantidade_11],"-")</f>
        <v>-</v>
      </c>
      <c r="X1251" s="118" t="str">
        <f ca="1">_xlfn.XLOOKUP(G1251&amp;$X$2,BS_CONTROLE[CHAVE],BS_CONTROLE[Quantidade_11],"-")</f>
        <v>-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339" t="str">
        <f>IF(FN_MC!K1274="","*",FN_MC!K1274)</f>
        <v>*</v>
      </c>
      <c r="O1252" s="339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str">
        <f ca="1">_xlfn.XLOOKUP(G1252&amp;$V$2,BS_CONTROLE[CHAVE],BS_CONTROLE[Quantidade_11],"-")</f>
        <v>-</v>
      </c>
      <c r="W1252" s="118" t="str">
        <f ca="1">_xlfn.XLOOKUP(G1252&amp;$W$2,BS_CONTROLE[CHAVE],BS_CONTROLE[Quantidade_11],"-")</f>
        <v>-</v>
      </c>
      <c r="X1252" s="118" t="str">
        <f ca="1">_xlfn.XLOOKUP(G1252&amp;$X$2,BS_CONTROLE[CHAVE],BS_CONTROLE[Quantidade_11],"-")</f>
        <v>-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339" t="str">
        <f>IF(FN_MC!K1275="","*",FN_MC!K1275)</f>
        <v>*</v>
      </c>
      <c r="O1253" s="339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str">
        <f ca="1">_xlfn.XLOOKUP(G1253&amp;$V$2,BS_CONTROLE[CHAVE],BS_CONTROLE[Quantidade_11],"-")</f>
        <v>-</v>
      </c>
      <c r="W1253" s="118" t="str">
        <f ca="1">_xlfn.XLOOKUP(G1253&amp;$W$2,BS_CONTROLE[CHAVE],BS_CONTROLE[Quantidade_11],"-")</f>
        <v>-</v>
      </c>
      <c r="X1253" s="118" t="str">
        <f ca="1">_xlfn.XLOOKUP(G1253&amp;$X$2,BS_CONTROLE[CHAVE],BS_CONTROLE[Quantidade_11],"-")</f>
        <v>-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338" t="str">
        <f>IF(FN_MC!K1276="","*",FN_MC!K1276)</f>
        <v>*</v>
      </c>
      <c r="O1254" s="338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str">
        <f ca="1">_xlfn.XLOOKUP(G1254&amp;$V$2,BS_CONTROLE[CHAVE],BS_CONTROLE[Quantidade_11],"-")</f>
        <v>-</v>
      </c>
      <c r="W1254" s="118" t="str">
        <f ca="1">_xlfn.XLOOKUP(G1254&amp;$W$2,BS_CONTROLE[CHAVE],BS_CONTROLE[Quantidade_11],"-")</f>
        <v>-</v>
      </c>
      <c r="X1254" s="118" t="str">
        <f ca="1">_xlfn.XLOOKUP(G1254&amp;$X$2,BS_CONTROLE[CHAVE],BS_CONTROLE[Quantidade_11],"-")</f>
        <v>-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339" t="str">
        <f>IF(FN_MC!K1277="","*",FN_MC!K1277)</f>
        <v>*</v>
      </c>
      <c r="O1255" s="339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str">
        <f ca="1">_xlfn.XLOOKUP(G1255&amp;$V$2,BS_CONTROLE[CHAVE],BS_CONTROLE[Quantidade_11],"-")</f>
        <v>-</v>
      </c>
      <c r="W1255" s="118" t="str">
        <f ca="1">_xlfn.XLOOKUP(G1255&amp;$W$2,BS_CONTROLE[CHAVE],BS_CONTROLE[Quantidade_11],"-")</f>
        <v>-</v>
      </c>
      <c r="X1255" s="118" t="str">
        <f ca="1">_xlfn.XLOOKUP(G1255&amp;$X$2,BS_CONTROLE[CHAVE],BS_CONTROLE[Quantidade_11],"-")</f>
        <v>-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339" t="str">
        <f>IF(FN_MC!K1278="","*",FN_MC!K1278)</f>
        <v>*</v>
      </c>
      <c r="O1256" s="339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str">
        <f ca="1">_xlfn.XLOOKUP(G1256&amp;$V$2,BS_CONTROLE[CHAVE],BS_CONTROLE[Quantidade_11],"-")</f>
        <v>-</v>
      </c>
      <c r="W1256" s="118" t="str">
        <f ca="1">_xlfn.XLOOKUP(G1256&amp;$W$2,BS_CONTROLE[CHAVE],BS_CONTROLE[Quantidade_11],"-")</f>
        <v>-</v>
      </c>
      <c r="X1256" s="118" t="str">
        <f ca="1">_xlfn.XLOOKUP(G1256&amp;$X$2,BS_CONTROLE[CHAVE],BS_CONTROLE[Quantidade_11],"-")</f>
        <v>-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338" t="str">
        <f>IF(FN_MC!K1279="","*",FN_MC!K1279)</f>
        <v>*</v>
      </c>
      <c r="O1257" s="338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str">
        <f ca="1">_xlfn.XLOOKUP(G1257&amp;$V$2,BS_CONTROLE[CHAVE],BS_CONTROLE[Quantidade_11],"-")</f>
        <v>-</v>
      </c>
      <c r="W1257" s="118" t="str">
        <f ca="1">_xlfn.XLOOKUP(G1257&amp;$W$2,BS_CONTROLE[CHAVE],BS_CONTROLE[Quantidade_11],"-")</f>
        <v>-</v>
      </c>
      <c r="X1257" s="118" t="str">
        <f ca="1">_xlfn.XLOOKUP(G1257&amp;$X$2,BS_CONTROLE[CHAVE],BS_CONTROLE[Quantidade_11],"-")</f>
        <v>-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339" t="str">
        <f>IF(FN_MC!K1280="","*",FN_MC!K1280)</f>
        <v>*</v>
      </c>
      <c r="O1258" s="339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str">
        <f ca="1">_xlfn.XLOOKUP(G1258&amp;$V$2,BS_CONTROLE[CHAVE],BS_CONTROLE[Quantidade_11],"-")</f>
        <v>-</v>
      </c>
      <c r="W1258" s="118" t="str">
        <f ca="1">_xlfn.XLOOKUP(G1258&amp;$W$2,BS_CONTROLE[CHAVE],BS_CONTROLE[Quantidade_11],"-")</f>
        <v>-</v>
      </c>
      <c r="X1258" s="118" t="str">
        <f ca="1">_xlfn.XLOOKUP(G1258&amp;$X$2,BS_CONTROLE[CHAVE],BS_CONTROLE[Quantidade_11],"-")</f>
        <v>-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339" t="str">
        <f>IF(FN_MC!K1281="","*",FN_MC!K1281)</f>
        <v>*</v>
      </c>
      <c r="O1259" s="339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str">
        <f ca="1">_xlfn.XLOOKUP(G1259&amp;$V$2,BS_CONTROLE[CHAVE],BS_CONTROLE[Quantidade_11],"-")</f>
        <v>-</v>
      </c>
      <c r="W1259" s="118" t="str">
        <f ca="1">_xlfn.XLOOKUP(G1259&amp;$W$2,BS_CONTROLE[CHAVE],BS_CONTROLE[Quantidade_11],"-")</f>
        <v>-</v>
      </c>
      <c r="X1259" s="118" t="str">
        <f ca="1">_xlfn.XLOOKUP(G1259&amp;$X$2,BS_CONTROLE[CHAVE],BS_CONTROLE[Quantidade_11],"-")</f>
        <v>-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338" t="str">
        <f>IF(FN_MC!K1282="","*",FN_MC!K1282)</f>
        <v>*</v>
      </c>
      <c r="O1260" s="338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str">
        <f ca="1">_xlfn.XLOOKUP(G1260&amp;$V$2,BS_CONTROLE[CHAVE],BS_CONTROLE[Quantidade_11],"-")</f>
        <v>-</v>
      </c>
      <c r="W1260" s="118" t="str">
        <f ca="1">_xlfn.XLOOKUP(G1260&amp;$W$2,BS_CONTROLE[CHAVE],BS_CONTROLE[Quantidade_11],"-")</f>
        <v>-</v>
      </c>
      <c r="X1260" s="118" t="str">
        <f ca="1">_xlfn.XLOOKUP(G1260&amp;$X$2,BS_CONTROLE[CHAVE],BS_CONTROLE[Quantidade_11],"-")</f>
        <v>-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339" t="str">
        <f>IF(FN_MC!K1283="","*",FN_MC!K1283)</f>
        <v>*</v>
      </c>
      <c r="O1261" s="339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str">
        <f ca="1">_xlfn.XLOOKUP(G1261&amp;$V$2,BS_CONTROLE[CHAVE],BS_CONTROLE[Quantidade_11],"-")</f>
        <v>-</v>
      </c>
      <c r="W1261" s="118" t="str">
        <f ca="1">_xlfn.XLOOKUP(G1261&amp;$W$2,BS_CONTROLE[CHAVE],BS_CONTROLE[Quantidade_11],"-")</f>
        <v>-</v>
      </c>
      <c r="X1261" s="118" t="str">
        <f ca="1">_xlfn.XLOOKUP(G1261&amp;$X$2,BS_CONTROLE[CHAVE],BS_CONTROLE[Quantidade_11],"-")</f>
        <v>-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339" t="str">
        <f>IF(FN_MC!K1284="","*",FN_MC!K1284)</f>
        <v>*</v>
      </c>
      <c r="O1262" s="339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str">
        <f ca="1">_xlfn.XLOOKUP(G1262&amp;$V$2,BS_CONTROLE[CHAVE],BS_CONTROLE[Quantidade_11],"-")</f>
        <v>-</v>
      </c>
      <c r="W1262" s="118" t="str">
        <f ca="1">_xlfn.XLOOKUP(G1262&amp;$W$2,BS_CONTROLE[CHAVE],BS_CONTROLE[Quantidade_11],"-")</f>
        <v>-</v>
      </c>
      <c r="X1262" s="118" t="str">
        <f ca="1">_xlfn.XLOOKUP(G1262&amp;$X$2,BS_CONTROLE[CHAVE],BS_CONTROLE[Quantidade_11],"-")</f>
        <v>-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338" t="str">
        <f>IF(FN_MC!K1285="","*",FN_MC!K1285)</f>
        <v>*</v>
      </c>
      <c r="O1263" s="338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str">
        <f ca="1">_xlfn.XLOOKUP(G1263&amp;$V$2,BS_CONTROLE[CHAVE],BS_CONTROLE[Quantidade_11],"-")</f>
        <v>-</v>
      </c>
      <c r="W1263" s="118" t="str">
        <f ca="1">_xlfn.XLOOKUP(G1263&amp;$W$2,BS_CONTROLE[CHAVE],BS_CONTROLE[Quantidade_11],"-")</f>
        <v>-</v>
      </c>
      <c r="X1263" s="118" t="str">
        <f ca="1">_xlfn.XLOOKUP(G1263&amp;$X$2,BS_CONTROLE[CHAVE],BS_CONTROLE[Quantidade_11],"-")</f>
        <v>-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339" t="str">
        <f>IF(FN_MC!K1286="","*",FN_MC!K1286)</f>
        <v>*</v>
      </c>
      <c r="O1264" s="339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str">
        <f ca="1">_xlfn.XLOOKUP(G1264&amp;$V$2,BS_CONTROLE[CHAVE],BS_CONTROLE[Quantidade_11],"-")</f>
        <v>-</v>
      </c>
      <c r="W1264" s="118" t="str">
        <f ca="1">_xlfn.XLOOKUP(G1264&amp;$W$2,BS_CONTROLE[CHAVE],BS_CONTROLE[Quantidade_11],"-")</f>
        <v>-</v>
      </c>
      <c r="X1264" s="118" t="str">
        <f ca="1">_xlfn.XLOOKUP(G1264&amp;$X$2,BS_CONTROLE[CHAVE],BS_CONTROLE[Quantidade_11],"-")</f>
        <v>-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339" t="str">
        <f>IF(FN_MC!K1287="","*",FN_MC!K1287)</f>
        <v>*</v>
      </c>
      <c r="O1265" s="339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str">
        <f ca="1">_xlfn.XLOOKUP(G1265&amp;$V$2,BS_CONTROLE[CHAVE],BS_CONTROLE[Quantidade_11],"-")</f>
        <v>-</v>
      </c>
      <c r="W1265" s="118" t="str">
        <f ca="1">_xlfn.XLOOKUP(G1265&amp;$W$2,BS_CONTROLE[CHAVE],BS_CONTROLE[Quantidade_11],"-")</f>
        <v>-</v>
      </c>
      <c r="X1265" s="118" t="str">
        <f ca="1">_xlfn.XLOOKUP(G1265&amp;$X$2,BS_CONTROLE[CHAVE],BS_CONTROLE[Quantidade_11],"-")</f>
        <v>-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338" t="str">
        <f>IF(FN_MC!K1288="","*",FN_MC!K1288)</f>
        <v>*</v>
      </c>
      <c r="O1266" s="338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str">
        <f ca="1">_xlfn.XLOOKUP(G1266&amp;$V$2,BS_CONTROLE[CHAVE],BS_CONTROLE[Quantidade_11],"-")</f>
        <v>-</v>
      </c>
      <c r="W1266" s="118" t="str">
        <f ca="1">_xlfn.XLOOKUP(G1266&amp;$W$2,BS_CONTROLE[CHAVE],BS_CONTROLE[Quantidade_11],"-")</f>
        <v>-</v>
      </c>
      <c r="X1266" s="118" t="str">
        <f ca="1">_xlfn.XLOOKUP(G1266&amp;$X$2,BS_CONTROLE[CHAVE],BS_CONTROLE[Quantidade_11],"-")</f>
        <v>-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339" t="str">
        <f>IF(FN_MC!K1289="","*",FN_MC!K1289)</f>
        <v>*</v>
      </c>
      <c r="O1267" s="339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str">
        <f ca="1">_xlfn.XLOOKUP(G1267&amp;$V$2,BS_CONTROLE[CHAVE],BS_CONTROLE[Quantidade_11],"-")</f>
        <v>-</v>
      </c>
      <c r="W1267" s="118" t="str">
        <f ca="1">_xlfn.XLOOKUP(G1267&amp;$W$2,BS_CONTROLE[CHAVE],BS_CONTROLE[Quantidade_11],"-")</f>
        <v>-</v>
      </c>
      <c r="X1267" s="118" t="str">
        <f ca="1">_xlfn.XLOOKUP(G1267&amp;$X$2,BS_CONTROLE[CHAVE],BS_CONTROLE[Quantidade_11],"-")</f>
        <v>-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339" t="str">
        <f>IF(FN_MC!K1290="","*",FN_MC!K1290)</f>
        <v>*</v>
      </c>
      <c r="O1268" s="339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str">
        <f ca="1">_xlfn.XLOOKUP(G1268&amp;$V$2,BS_CONTROLE[CHAVE],BS_CONTROLE[Quantidade_11],"-")</f>
        <v>-</v>
      </c>
      <c r="W1268" s="118" t="str">
        <f ca="1">_xlfn.XLOOKUP(G1268&amp;$W$2,BS_CONTROLE[CHAVE],BS_CONTROLE[Quantidade_11],"-")</f>
        <v>-</v>
      </c>
      <c r="X1268" s="118" t="str">
        <f ca="1">_xlfn.XLOOKUP(G1268&amp;$X$2,BS_CONTROLE[CHAVE],BS_CONTROLE[Quantidade_11],"-")</f>
        <v>-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338" t="str">
        <f>IF(FN_MC!K1291="","*",FN_MC!K1291)</f>
        <v>*</v>
      </c>
      <c r="O1269" s="338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str">
        <f ca="1">_xlfn.XLOOKUP(G1269&amp;$V$2,BS_CONTROLE[CHAVE],BS_CONTROLE[Quantidade_11],"-")</f>
        <v>-</v>
      </c>
      <c r="W1269" s="118" t="str">
        <f ca="1">_xlfn.XLOOKUP(G1269&amp;$W$2,BS_CONTROLE[CHAVE],BS_CONTROLE[Quantidade_11],"-")</f>
        <v>-</v>
      </c>
      <c r="X1269" s="118" t="str">
        <f ca="1">_xlfn.XLOOKUP(G1269&amp;$X$2,BS_CONTROLE[CHAVE],BS_CONTROLE[Quantidade_11],"-")</f>
        <v>-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339" t="str">
        <f>IF(FN_MC!K1292="","*",FN_MC!K1292)</f>
        <v>*</v>
      </c>
      <c r="O1270" s="339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str">
        <f ca="1">_xlfn.XLOOKUP(G1270&amp;$V$2,BS_CONTROLE[CHAVE],BS_CONTROLE[Quantidade_11],"-")</f>
        <v>-</v>
      </c>
      <c r="W1270" s="118" t="str">
        <f ca="1">_xlfn.XLOOKUP(G1270&amp;$W$2,BS_CONTROLE[CHAVE],BS_CONTROLE[Quantidade_11],"-")</f>
        <v>-</v>
      </c>
      <c r="X1270" s="118" t="str">
        <f ca="1">_xlfn.XLOOKUP(G1270&amp;$X$2,BS_CONTROLE[CHAVE],BS_CONTROLE[Quantidade_11],"-")</f>
        <v>-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339" t="str">
        <f>IF(FN_MC!K1293="","*",FN_MC!K1293)</f>
        <v>*</v>
      </c>
      <c r="O1271" s="339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str">
        <f ca="1">_xlfn.XLOOKUP(G1271&amp;$V$2,BS_CONTROLE[CHAVE],BS_CONTROLE[Quantidade_11],"-")</f>
        <v>-</v>
      </c>
      <c r="W1271" s="118" t="str">
        <f ca="1">_xlfn.XLOOKUP(G1271&amp;$W$2,BS_CONTROLE[CHAVE],BS_CONTROLE[Quantidade_11],"-")</f>
        <v>-</v>
      </c>
      <c r="X1271" s="118" t="str">
        <f ca="1">_xlfn.XLOOKUP(G1271&amp;$X$2,BS_CONTROLE[CHAVE],BS_CONTROLE[Quantidade_11],"-")</f>
        <v>-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338" t="str">
        <f>IF(FN_MC!K1294="","*",FN_MC!K1294)</f>
        <v>*</v>
      </c>
      <c r="O1272" s="338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str">
        <f ca="1">_xlfn.XLOOKUP(G1272&amp;$V$2,BS_CONTROLE[CHAVE],BS_CONTROLE[Quantidade_11],"-")</f>
        <v>-</v>
      </c>
      <c r="W1272" s="118" t="str">
        <f ca="1">_xlfn.XLOOKUP(G1272&amp;$W$2,BS_CONTROLE[CHAVE],BS_CONTROLE[Quantidade_11],"-")</f>
        <v>-</v>
      </c>
      <c r="X1272" s="118" t="str">
        <f ca="1">_xlfn.XLOOKUP(G1272&amp;$X$2,BS_CONTROLE[CHAVE],BS_CONTROLE[Quantidade_11],"-")</f>
        <v>-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339" t="str">
        <f>IF(FN_MC!K1295="","*",FN_MC!K1295)</f>
        <v>*</v>
      </c>
      <c r="O1273" s="339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str">
        <f ca="1">_xlfn.XLOOKUP(G1273&amp;$V$2,BS_CONTROLE[CHAVE],BS_CONTROLE[Quantidade_11],"-")</f>
        <v>-</v>
      </c>
      <c r="W1273" s="118" t="str">
        <f ca="1">_xlfn.XLOOKUP(G1273&amp;$W$2,BS_CONTROLE[CHAVE],BS_CONTROLE[Quantidade_11],"-")</f>
        <v>-</v>
      </c>
      <c r="X1273" s="118" t="str">
        <f ca="1">_xlfn.XLOOKUP(G1273&amp;$X$2,BS_CONTROLE[CHAVE],BS_CONTROLE[Quantidade_11],"-")</f>
        <v>-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339" t="str">
        <f>IF(FN_MC!K1296="","*",FN_MC!K1296)</f>
        <v>*</v>
      </c>
      <c r="O1274" s="339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str">
        <f ca="1">_xlfn.XLOOKUP(G1274&amp;$V$2,BS_CONTROLE[CHAVE],BS_CONTROLE[Quantidade_11],"-")</f>
        <v>-</v>
      </c>
      <c r="W1274" s="118" t="str">
        <f ca="1">_xlfn.XLOOKUP(G1274&amp;$W$2,BS_CONTROLE[CHAVE],BS_CONTROLE[Quantidade_11],"-")</f>
        <v>-</v>
      </c>
      <c r="X1274" s="118" t="str">
        <f ca="1">_xlfn.XLOOKUP(G1274&amp;$X$2,BS_CONTROLE[CHAVE],BS_CONTROLE[Quantidade_11],"-")</f>
        <v>-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338" t="str">
        <f>IF(FN_MC!K1297="","*",FN_MC!K1297)</f>
        <v>*</v>
      </c>
      <c r="O1275" s="338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str">
        <f ca="1">_xlfn.XLOOKUP(G1275&amp;$V$2,BS_CONTROLE[CHAVE],BS_CONTROLE[Quantidade_11],"-")</f>
        <v>-</v>
      </c>
      <c r="W1275" s="118" t="str">
        <f ca="1">_xlfn.XLOOKUP(G1275&amp;$W$2,BS_CONTROLE[CHAVE],BS_CONTROLE[Quantidade_11],"-")</f>
        <v>-</v>
      </c>
      <c r="X1275" s="118" t="str">
        <f ca="1">_xlfn.XLOOKUP(G1275&amp;$X$2,BS_CONTROLE[CHAVE],BS_CONTROLE[Quantidade_11],"-")</f>
        <v>-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339" t="str">
        <f>IF(FN_MC!K1298="","*",FN_MC!K1298)</f>
        <v>*</v>
      </c>
      <c r="O1276" s="339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str">
        <f ca="1">_xlfn.XLOOKUP(G1276&amp;$V$2,BS_CONTROLE[CHAVE],BS_CONTROLE[Quantidade_11],"-")</f>
        <v>-</v>
      </c>
      <c r="W1276" s="118" t="str">
        <f ca="1">_xlfn.XLOOKUP(G1276&amp;$W$2,BS_CONTROLE[CHAVE],BS_CONTROLE[Quantidade_11],"-")</f>
        <v>-</v>
      </c>
      <c r="X1276" s="118" t="str">
        <f ca="1">_xlfn.XLOOKUP(G1276&amp;$X$2,BS_CONTROLE[CHAVE],BS_CONTROLE[Quantidade_11],"-")</f>
        <v>-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339" t="str">
        <f>IF(FN_MC!K1299="","*",FN_MC!K1299)</f>
        <v>*</v>
      </c>
      <c r="O1277" s="339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str">
        <f ca="1">_xlfn.XLOOKUP(G1277&amp;$V$2,BS_CONTROLE[CHAVE],BS_CONTROLE[Quantidade_11],"-")</f>
        <v>-</v>
      </c>
      <c r="W1277" s="118" t="str">
        <f ca="1">_xlfn.XLOOKUP(G1277&amp;$W$2,BS_CONTROLE[CHAVE],BS_CONTROLE[Quantidade_11],"-")</f>
        <v>-</v>
      </c>
      <c r="X1277" s="118" t="str">
        <f ca="1">_xlfn.XLOOKUP(G1277&amp;$X$2,BS_CONTROLE[CHAVE],BS_CONTROLE[Quantidade_11],"-")</f>
        <v>-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338" t="str">
        <f>IF(FN_MC!K1300="","*",FN_MC!K1300)</f>
        <v>*</v>
      </c>
      <c r="O1278" s="338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str">
        <f ca="1">_xlfn.XLOOKUP(G1278&amp;$V$2,BS_CONTROLE[CHAVE],BS_CONTROLE[Quantidade_11],"-")</f>
        <v>-</v>
      </c>
      <c r="W1278" s="118" t="str">
        <f ca="1">_xlfn.XLOOKUP(G1278&amp;$W$2,BS_CONTROLE[CHAVE],BS_CONTROLE[Quantidade_11],"-")</f>
        <v>-</v>
      </c>
      <c r="X1278" s="118" t="str">
        <f ca="1">_xlfn.XLOOKUP(G1278&amp;$X$2,BS_CONTROLE[CHAVE],BS_CONTROLE[Quantidade_11],"-")</f>
        <v>-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339" t="str">
        <f>IF(FN_MC!K1301="","*",FN_MC!K1301)</f>
        <v>*</v>
      </c>
      <c r="O1279" s="339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str">
        <f ca="1">_xlfn.XLOOKUP(G1279&amp;$V$2,BS_CONTROLE[CHAVE],BS_CONTROLE[Quantidade_11],"-")</f>
        <v>-</v>
      </c>
      <c r="W1279" s="118" t="str">
        <f ca="1">_xlfn.XLOOKUP(G1279&amp;$W$2,BS_CONTROLE[CHAVE],BS_CONTROLE[Quantidade_11],"-")</f>
        <v>-</v>
      </c>
      <c r="X1279" s="118" t="str">
        <f ca="1">_xlfn.XLOOKUP(G1279&amp;$X$2,BS_CONTROLE[CHAVE],BS_CONTROLE[Quantidade_11],"-")</f>
        <v>-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339" t="str">
        <f>IF(FN_MC!K1302="","*",FN_MC!K1302)</f>
        <v>*</v>
      </c>
      <c r="O1280" s="339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str">
        <f ca="1">_xlfn.XLOOKUP(G1280&amp;$V$2,BS_CONTROLE[CHAVE],BS_CONTROLE[Quantidade_11],"-")</f>
        <v>-</v>
      </c>
      <c r="W1280" s="118" t="str">
        <f ca="1">_xlfn.XLOOKUP(G1280&amp;$W$2,BS_CONTROLE[CHAVE],BS_CONTROLE[Quantidade_11],"-")</f>
        <v>-</v>
      </c>
      <c r="X1280" s="118" t="str">
        <f ca="1">_xlfn.XLOOKUP(G1280&amp;$X$2,BS_CONTROLE[CHAVE],BS_CONTROLE[Quantidade_11],"-")</f>
        <v>-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338" t="str">
        <f>IF(FN_MC!K1303="","*",FN_MC!K1303)</f>
        <v>*</v>
      </c>
      <c r="O1281" s="338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str">
        <f ca="1">_xlfn.XLOOKUP(G1281&amp;$V$2,BS_CONTROLE[CHAVE],BS_CONTROLE[Quantidade_11],"-")</f>
        <v>-</v>
      </c>
      <c r="W1281" s="118" t="str">
        <f ca="1">_xlfn.XLOOKUP(G1281&amp;$W$2,BS_CONTROLE[CHAVE],BS_CONTROLE[Quantidade_11],"-")</f>
        <v>-</v>
      </c>
      <c r="X1281" s="118" t="str">
        <f ca="1">_xlfn.XLOOKUP(G1281&amp;$X$2,BS_CONTROLE[CHAVE],BS_CONTROLE[Quantidade_11],"-")</f>
        <v>-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339" t="str">
        <f>IF(FN_MC!K1304="","*",FN_MC!K1304)</f>
        <v>*</v>
      </c>
      <c r="O1282" s="339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str">
        <f ca="1">_xlfn.XLOOKUP(G1282&amp;$V$2,BS_CONTROLE[CHAVE],BS_CONTROLE[Quantidade_11],"-")</f>
        <v>-</v>
      </c>
      <c r="W1282" s="118" t="str">
        <f ca="1">_xlfn.XLOOKUP(G1282&amp;$W$2,BS_CONTROLE[CHAVE],BS_CONTROLE[Quantidade_11],"-")</f>
        <v>-</v>
      </c>
      <c r="X1282" s="118" t="str">
        <f ca="1">_xlfn.XLOOKUP(G1282&amp;$X$2,BS_CONTROLE[CHAVE],BS_CONTROLE[Quantidade_11],"-")</f>
        <v>-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339" t="str">
        <f>IF(FN_MC!K1305="","*",FN_MC!K1305)</f>
        <v>*</v>
      </c>
      <c r="O1283" s="339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str">
        <f ca="1">_xlfn.XLOOKUP(G1283&amp;$V$2,BS_CONTROLE[CHAVE],BS_CONTROLE[Quantidade_11],"-")</f>
        <v>-</v>
      </c>
      <c r="W1283" s="118" t="str">
        <f ca="1">_xlfn.XLOOKUP(G1283&amp;$W$2,BS_CONTROLE[CHAVE],BS_CONTROLE[Quantidade_11],"-")</f>
        <v>-</v>
      </c>
      <c r="X1283" s="118" t="str">
        <f ca="1">_xlfn.XLOOKUP(G1283&amp;$X$2,BS_CONTROLE[CHAVE],BS_CONTROLE[Quantidade_11],"-")</f>
        <v>-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338" t="str">
        <f>IF(FN_MC!K1306="","*",FN_MC!K1306)</f>
        <v>*</v>
      </c>
      <c r="O1284" s="338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str">
        <f ca="1">_xlfn.XLOOKUP(G1284&amp;$V$2,BS_CONTROLE[CHAVE],BS_CONTROLE[Quantidade_11],"-")</f>
        <v>-</v>
      </c>
      <c r="W1284" s="118" t="str">
        <f ca="1">_xlfn.XLOOKUP(G1284&amp;$W$2,BS_CONTROLE[CHAVE],BS_CONTROLE[Quantidade_11],"-")</f>
        <v>-</v>
      </c>
      <c r="X1284" s="118" t="str">
        <f ca="1">_xlfn.XLOOKUP(G1284&amp;$X$2,BS_CONTROLE[CHAVE],BS_CONTROLE[Quantidade_11],"-")</f>
        <v>-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339" t="str">
        <f>IF(FN_MC!K1307="","*",FN_MC!K1307)</f>
        <v>*</v>
      </c>
      <c r="O1285" s="339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str">
        <f ca="1">_xlfn.XLOOKUP(G1285&amp;$V$2,BS_CONTROLE[CHAVE],BS_CONTROLE[Quantidade_11],"-")</f>
        <v>-</v>
      </c>
      <c r="W1285" s="118" t="str">
        <f ca="1">_xlfn.XLOOKUP(G1285&amp;$W$2,BS_CONTROLE[CHAVE],BS_CONTROLE[Quantidade_11],"-")</f>
        <v>-</v>
      </c>
      <c r="X1285" s="118" t="str">
        <f ca="1">_xlfn.XLOOKUP(G1285&amp;$X$2,BS_CONTROLE[CHAVE],BS_CONTROLE[Quantidade_11],"-")</f>
        <v>-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339" t="str">
        <f>IF(FN_MC!K1308="","*",FN_MC!K1308)</f>
        <v>*</v>
      </c>
      <c r="O1286" s="339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str">
        <f ca="1">_xlfn.XLOOKUP(G1286&amp;$V$2,BS_CONTROLE[CHAVE],BS_CONTROLE[Quantidade_11],"-")</f>
        <v>-</v>
      </c>
      <c r="W1286" s="118" t="str">
        <f ca="1">_xlfn.XLOOKUP(G1286&amp;$W$2,BS_CONTROLE[CHAVE],BS_CONTROLE[Quantidade_11],"-")</f>
        <v>-</v>
      </c>
      <c r="X1286" s="118" t="str">
        <f ca="1">_xlfn.XLOOKUP(G1286&amp;$X$2,BS_CONTROLE[CHAVE],BS_CONTROLE[Quantidade_11],"-")</f>
        <v>-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338" t="str">
        <f>IF(FN_MC!K1309="","*",FN_MC!K1309)</f>
        <v>*</v>
      </c>
      <c r="O1287" s="338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str">
        <f ca="1">_xlfn.XLOOKUP(G1287&amp;$V$2,BS_CONTROLE[CHAVE],BS_CONTROLE[Quantidade_11],"-")</f>
        <v>-</v>
      </c>
      <c r="W1287" s="118" t="str">
        <f ca="1">_xlfn.XLOOKUP(G1287&amp;$W$2,BS_CONTROLE[CHAVE],BS_CONTROLE[Quantidade_11],"-")</f>
        <v>-</v>
      </c>
      <c r="X1287" s="118" t="str">
        <f ca="1">_xlfn.XLOOKUP(G1287&amp;$X$2,BS_CONTROLE[CHAVE],BS_CONTROLE[Quantidade_11],"-")</f>
        <v>-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339" t="str">
        <f>IF(FN_MC!K1310="","*",FN_MC!K1310)</f>
        <v>*</v>
      </c>
      <c r="O1288" s="339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str">
        <f ca="1">_xlfn.XLOOKUP(G1288&amp;$V$2,BS_CONTROLE[CHAVE],BS_CONTROLE[Quantidade_11],"-")</f>
        <v>-</v>
      </c>
      <c r="W1288" s="118" t="str">
        <f ca="1">_xlfn.XLOOKUP(G1288&amp;$W$2,BS_CONTROLE[CHAVE],BS_CONTROLE[Quantidade_11],"-")</f>
        <v>-</v>
      </c>
      <c r="X1288" s="118" t="str">
        <f ca="1">_xlfn.XLOOKUP(G1288&amp;$X$2,BS_CONTROLE[CHAVE],BS_CONTROLE[Quantidade_11],"-")</f>
        <v>-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339" t="str">
        <f>IF(FN_MC!K1311="","*",FN_MC!K1311)</f>
        <v>*</v>
      </c>
      <c r="O1289" s="339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str">
        <f ca="1">_xlfn.XLOOKUP(G1289&amp;$V$2,BS_CONTROLE[CHAVE],BS_CONTROLE[Quantidade_11],"-")</f>
        <v>-</v>
      </c>
      <c r="W1289" s="118" t="str">
        <f ca="1">_xlfn.XLOOKUP(G1289&amp;$W$2,BS_CONTROLE[CHAVE],BS_CONTROLE[Quantidade_11],"-")</f>
        <v>-</v>
      </c>
      <c r="X1289" s="118" t="str">
        <f ca="1">_xlfn.XLOOKUP(G1289&amp;$X$2,BS_CONTROLE[CHAVE],BS_CONTROLE[Quantidade_11],"-")</f>
        <v>-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338" t="str">
        <f>IF(FN_MC!K1312="","*",FN_MC!K1312)</f>
        <v>*</v>
      </c>
      <c r="O1290" s="338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str">
        <f ca="1">_xlfn.XLOOKUP(G1290&amp;$V$2,BS_CONTROLE[CHAVE],BS_CONTROLE[Quantidade_11],"-")</f>
        <v>-</v>
      </c>
      <c r="W1290" s="118" t="str">
        <f ca="1">_xlfn.XLOOKUP(G1290&amp;$W$2,BS_CONTROLE[CHAVE],BS_CONTROLE[Quantidade_11],"-")</f>
        <v>-</v>
      </c>
      <c r="X1290" s="118" t="str">
        <f ca="1">_xlfn.XLOOKUP(G1290&amp;$X$2,BS_CONTROLE[CHAVE],BS_CONTROLE[Quantidade_11],"-")</f>
        <v>-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339" t="str">
        <f>IF(FN_MC!K1313="","*",FN_MC!K1313)</f>
        <v>*</v>
      </c>
      <c r="O1291" s="339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str">
        <f ca="1">_xlfn.XLOOKUP(G1291&amp;$V$2,BS_CONTROLE[CHAVE],BS_CONTROLE[Quantidade_11],"-")</f>
        <v>-</v>
      </c>
      <c r="W1291" s="118" t="str">
        <f ca="1">_xlfn.XLOOKUP(G1291&amp;$W$2,BS_CONTROLE[CHAVE],BS_CONTROLE[Quantidade_11],"-")</f>
        <v>-</v>
      </c>
      <c r="X1291" s="118" t="str">
        <f ca="1">_xlfn.XLOOKUP(G1291&amp;$X$2,BS_CONTROLE[CHAVE],BS_CONTROLE[Quantidade_11],"-")</f>
        <v>-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339" t="str">
        <f>IF(FN_MC!K1314="","*",FN_MC!K1314)</f>
        <v>*</v>
      </c>
      <c r="O1292" s="339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str">
        <f ca="1">_xlfn.XLOOKUP(G1292&amp;$V$2,BS_CONTROLE[CHAVE],BS_CONTROLE[Quantidade_11],"-")</f>
        <v>-</v>
      </c>
      <c r="W1292" s="118" t="str">
        <f ca="1">_xlfn.XLOOKUP(G1292&amp;$W$2,BS_CONTROLE[CHAVE],BS_CONTROLE[Quantidade_11],"-")</f>
        <v>-</v>
      </c>
      <c r="X1292" s="118" t="str">
        <f ca="1">_xlfn.XLOOKUP(G1292&amp;$X$2,BS_CONTROLE[CHAVE],BS_CONTROLE[Quantidade_11],"-")</f>
        <v>-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338" t="str">
        <f>IF(FN_MC!K1315="","*",FN_MC!K1315)</f>
        <v>*</v>
      </c>
      <c r="O1293" s="338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str">
        <f ca="1">_xlfn.XLOOKUP(G1293&amp;$V$2,BS_CONTROLE[CHAVE],BS_CONTROLE[Quantidade_11],"-")</f>
        <v>-</v>
      </c>
      <c r="W1293" s="118" t="str">
        <f ca="1">_xlfn.XLOOKUP(G1293&amp;$W$2,BS_CONTROLE[CHAVE],BS_CONTROLE[Quantidade_11],"-")</f>
        <v>-</v>
      </c>
      <c r="X1293" s="118" t="str">
        <f ca="1">_xlfn.XLOOKUP(G1293&amp;$X$2,BS_CONTROLE[CHAVE],BS_CONTROLE[Quantidade_11],"-")</f>
        <v>-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339" t="str">
        <f>IF(FN_MC!K1316="","*",FN_MC!K1316)</f>
        <v>*</v>
      </c>
      <c r="O1294" s="339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str">
        <f ca="1">_xlfn.XLOOKUP(G1294&amp;$V$2,BS_CONTROLE[CHAVE],BS_CONTROLE[Quantidade_11],"-")</f>
        <v>-</v>
      </c>
      <c r="W1294" s="118" t="str">
        <f ca="1">_xlfn.XLOOKUP(G1294&amp;$W$2,BS_CONTROLE[CHAVE],BS_CONTROLE[Quantidade_11],"-")</f>
        <v>-</v>
      </c>
      <c r="X1294" s="118" t="str">
        <f ca="1">_xlfn.XLOOKUP(G1294&amp;$X$2,BS_CONTROLE[CHAVE],BS_CONTROLE[Quantidade_11],"-")</f>
        <v>-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339" t="str">
        <f>IF(FN_MC!K1317="","*",FN_MC!K1317)</f>
        <v>*</v>
      </c>
      <c r="O1295" s="339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str">
        <f ca="1">_xlfn.XLOOKUP(G1295&amp;$V$2,BS_CONTROLE[CHAVE],BS_CONTROLE[Quantidade_11],"-")</f>
        <v>-</v>
      </c>
      <c r="W1295" s="118" t="str">
        <f ca="1">_xlfn.XLOOKUP(G1295&amp;$W$2,BS_CONTROLE[CHAVE],BS_CONTROLE[Quantidade_11],"-")</f>
        <v>-</v>
      </c>
      <c r="X1295" s="118" t="str">
        <f ca="1">_xlfn.XLOOKUP(G1295&amp;$X$2,BS_CONTROLE[CHAVE],BS_CONTROLE[Quantidade_11],"-")</f>
        <v>-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338" t="str">
        <f>IF(FN_MC!K1318="","*",FN_MC!K1318)</f>
        <v>*</v>
      </c>
      <c r="O1296" s="338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str">
        <f ca="1">_xlfn.XLOOKUP(G1296&amp;$V$2,BS_CONTROLE[CHAVE],BS_CONTROLE[Quantidade_11],"-")</f>
        <v>-</v>
      </c>
      <c r="W1296" s="118" t="str">
        <f ca="1">_xlfn.XLOOKUP(G1296&amp;$W$2,BS_CONTROLE[CHAVE],BS_CONTROLE[Quantidade_11],"-")</f>
        <v>-</v>
      </c>
      <c r="X1296" s="118" t="str">
        <f ca="1">_xlfn.XLOOKUP(G1296&amp;$X$2,BS_CONTROLE[CHAVE],BS_CONTROLE[Quantidade_11],"-")</f>
        <v>-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339" t="str">
        <f>IF(FN_MC!K1319="","*",FN_MC!K1319)</f>
        <v>*</v>
      </c>
      <c r="O1297" s="339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str">
        <f ca="1">_xlfn.XLOOKUP(G1297&amp;$V$2,BS_CONTROLE[CHAVE],BS_CONTROLE[Quantidade_11],"-")</f>
        <v>-</v>
      </c>
      <c r="W1297" s="118" t="str">
        <f ca="1">_xlfn.XLOOKUP(G1297&amp;$W$2,BS_CONTROLE[CHAVE],BS_CONTROLE[Quantidade_11],"-")</f>
        <v>-</v>
      </c>
      <c r="X1297" s="118" t="str">
        <f ca="1">_xlfn.XLOOKUP(G1297&amp;$X$2,BS_CONTROLE[CHAVE],BS_CONTROLE[Quantidade_11],"-")</f>
        <v>-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339" t="str">
        <f>IF(FN_MC!K1320="","*",FN_MC!K1320)</f>
        <v>*</v>
      </c>
      <c r="O1298" s="339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str">
        <f ca="1">_xlfn.XLOOKUP(G1298&amp;$V$2,BS_CONTROLE[CHAVE],BS_CONTROLE[Quantidade_11],"-")</f>
        <v>-</v>
      </c>
      <c r="W1298" s="118" t="str">
        <f ca="1">_xlfn.XLOOKUP(G1298&amp;$W$2,BS_CONTROLE[CHAVE],BS_CONTROLE[Quantidade_11],"-")</f>
        <v>-</v>
      </c>
      <c r="X1298" s="118" t="str">
        <f ca="1">_xlfn.XLOOKUP(G1298&amp;$X$2,BS_CONTROLE[CHAVE],BS_CONTROLE[Quantidade_11],"-")</f>
        <v>-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338" t="str">
        <f>IF(FN_MC!K1321="","*",FN_MC!K1321)</f>
        <v>*</v>
      </c>
      <c r="O1299" s="338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str">
        <f ca="1">_xlfn.XLOOKUP(G1299&amp;$V$2,BS_CONTROLE[CHAVE],BS_CONTROLE[Quantidade_11],"-")</f>
        <v>-</v>
      </c>
      <c r="W1299" s="118" t="str">
        <f ca="1">_xlfn.XLOOKUP(G1299&amp;$W$2,BS_CONTROLE[CHAVE],BS_CONTROLE[Quantidade_11],"-")</f>
        <v>-</v>
      </c>
      <c r="X1299" s="118" t="str">
        <f ca="1">_xlfn.XLOOKUP(G1299&amp;$X$2,BS_CONTROLE[CHAVE],BS_CONTROLE[Quantidade_11],"-")</f>
        <v>-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339" t="str">
        <f>IF(FN_MC!K1322="","*",FN_MC!K1322)</f>
        <v>*</v>
      </c>
      <c r="O1300" s="339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str">
        <f ca="1">_xlfn.XLOOKUP(G1300&amp;$V$2,BS_CONTROLE[CHAVE],BS_CONTROLE[Quantidade_11],"-")</f>
        <v>-</v>
      </c>
      <c r="W1300" s="118" t="str">
        <f ca="1">_xlfn.XLOOKUP(G1300&amp;$W$2,BS_CONTROLE[CHAVE],BS_CONTROLE[Quantidade_11],"-")</f>
        <v>-</v>
      </c>
      <c r="X1300" s="118" t="str">
        <f ca="1">_xlfn.XLOOKUP(G1300&amp;$X$2,BS_CONTROLE[CHAVE],BS_CONTROLE[Quantidade_11],"-")</f>
        <v>-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339" t="str">
        <f>IF(FN_MC!K1323="","*",FN_MC!K1323)</f>
        <v>*</v>
      </c>
      <c r="O1301" s="339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str">
        <f ca="1">_xlfn.XLOOKUP(G1301&amp;$V$2,BS_CONTROLE[CHAVE],BS_CONTROLE[Quantidade_11],"-")</f>
        <v>-</v>
      </c>
      <c r="W1301" s="118" t="str">
        <f ca="1">_xlfn.XLOOKUP(G1301&amp;$W$2,BS_CONTROLE[CHAVE],BS_CONTROLE[Quantidade_11],"-")</f>
        <v>-</v>
      </c>
      <c r="X1301" s="118" t="str">
        <f ca="1">_xlfn.XLOOKUP(G1301&amp;$X$2,BS_CONTROLE[CHAVE],BS_CONTROLE[Quantidade_11],"-")</f>
        <v>-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338" t="str">
        <f>IF(FN_MC!K1324="","*",FN_MC!K1324)</f>
        <v>*</v>
      </c>
      <c r="O1302" s="338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str">
        <f ca="1">_xlfn.XLOOKUP(G1302&amp;$V$2,BS_CONTROLE[CHAVE],BS_CONTROLE[Quantidade_11],"-")</f>
        <v>-</v>
      </c>
      <c r="W1302" s="118" t="str">
        <f ca="1">_xlfn.XLOOKUP(G1302&amp;$W$2,BS_CONTROLE[CHAVE],BS_CONTROLE[Quantidade_11],"-")</f>
        <v>-</v>
      </c>
      <c r="X1302" s="118" t="str">
        <f ca="1">_xlfn.XLOOKUP(G1302&amp;$X$2,BS_CONTROLE[CHAVE],BS_CONTROLE[Quantidade_11],"-")</f>
        <v>-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339" t="str">
        <f>IF(FN_MC!K1325="","*",FN_MC!K1325)</f>
        <v>*</v>
      </c>
      <c r="O1303" s="339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str">
        <f ca="1">_xlfn.XLOOKUP(G1303&amp;$V$2,BS_CONTROLE[CHAVE],BS_CONTROLE[Quantidade_11],"-")</f>
        <v>-</v>
      </c>
      <c r="W1303" s="118" t="str">
        <f ca="1">_xlfn.XLOOKUP(G1303&amp;$W$2,BS_CONTROLE[CHAVE],BS_CONTROLE[Quantidade_11],"-")</f>
        <v>-</v>
      </c>
      <c r="X1303" s="118" t="str">
        <f ca="1">_xlfn.XLOOKUP(G1303&amp;$X$2,BS_CONTROLE[CHAVE],BS_CONTROLE[Quantidade_11],"-")</f>
        <v>-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339" t="str">
        <f>IF(FN_MC!K1326="","*",FN_MC!K1326)</f>
        <v>*</v>
      </c>
      <c r="O1304" s="339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str">
        <f ca="1">_xlfn.XLOOKUP(G1304&amp;$V$2,BS_CONTROLE[CHAVE],BS_CONTROLE[Quantidade_11],"-")</f>
        <v>-</v>
      </c>
      <c r="W1304" s="118" t="str">
        <f ca="1">_xlfn.XLOOKUP(G1304&amp;$W$2,BS_CONTROLE[CHAVE],BS_CONTROLE[Quantidade_11],"-")</f>
        <v>-</v>
      </c>
      <c r="X1304" s="118" t="str">
        <f ca="1">_xlfn.XLOOKUP(G1304&amp;$X$2,BS_CONTROLE[CHAVE],BS_CONTROLE[Quantidade_11],"-")</f>
        <v>-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338" t="str">
        <f>IF(FN_MC!K1327="","*",FN_MC!K1327)</f>
        <v>*</v>
      </c>
      <c r="O1305" s="338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str">
        <f ca="1">_xlfn.XLOOKUP(G1305&amp;$V$2,BS_CONTROLE[CHAVE],BS_CONTROLE[Quantidade_11],"-")</f>
        <v>-</v>
      </c>
      <c r="W1305" s="118" t="str">
        <f ca="1">_xlfn.XLOOKUP(G1305&amp;$W$2,BS_CONTROLE[CHAVE],BS_CONTROLE[Quantidade_11],"-")</f>
        <v>-</v>
      </c>
      <c r="X1305" s="118" t="str">
        <f ca="1">_xlfn.XLOOKUP(G1305&amp;$X$2,BS_CONTROLE[CHAVE],BS_CONTROLE[Quantidade_11],"-")</f>
        <v>-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339" t="str">
        <f>IF(FN_MC!K1328="","*",FN_MC!K1328)</f>
        <v>*</v>
      </c>
      <c r="O1306" s="339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str">
        <f ca="1">_xlfn.XLOOKUP(G1306&amp;$V$2,BS_CONTROLE[CHAVE],BS_CONTROLE[Quantidade_11],"-")</f>
        <v>-</v>
      </c>
      <c r="W1306" s="118" t="str">
        <f ca="1">_xlfn.XLOOKUP(G1306&amp;$W$2,BS_CONTROLE[CHAVE],BS_CONTROLE[Quantidade_11],"-")</f>
        <v>-</v>
      </c>
      <c r="X1306" s="118" t="str">
        <f ca="1">_xlfn.XLOOKUP(G1306&amp;$X$2,BS_CONTROLE[CHAVE],BS_CONTROLE[Quantidade_11],"-")</f>
        <v>-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339" t="str">
        <f>IF(FN_MC!K1329="","*",FN_MC!K1329)</f>
        <v>*</v>
      </c>
      <c r="O1307" s="339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str">
        <f ca="1">_xlfn.XLOOKUP(G1307&amp;$V$2,BS_CONTROLE[CHAVE],BS_CONTROLE[Quantidade_11],"-")</f>
        <v>-</v>
      </c>
      <c r="W1307" s="118" t="str">
        <f ca="1">_xlfn.XLOOKUP(G1307&amp;$W$2,BS_CONTROLE[CHAVE],BS_CONTROLE[Quantidade_11],"-")</f>
        <v>-</v>
      </c>
      <c r="X1307" s="118" t="str">
        <f ca="1">_xlfn.XLOOKUP(G1307&amp;$X$2,BS_CONTROLE[CHAVE],BS_CONTROLE[Quantidade_11],"-")</f>
        <v>-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338" t="str">
        <f>IF(FN_MC!K1330="","*",FN_MC!K1330)</f>
        <v>*</v>
      </c>
      <c r="O1308" s="338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str">
        <f ca="1">_xlfn.XLOOKUP(G1308&amp;$V$2,BS_CONTROLE[CHAVE],BS_CONTROLE[Quantidade_11],"-")</f>
        <v>-</v>
      </c>
      <c r="W1308" s="118" t="str">
        <f ca="1">_xlfn.XLOOKUP(G1308&amp;$W$2,BS_CONTROLE[CHAVE],BS_CONTROLE[Quantidade_11],"-")</f>
        <v>-</v>
      </c>
      <c r="X1308" s="118" t="str">
        <f ca="1">_xlfn.XLOOKUP(G1308&amp;$X$2,BS_CONTROLE[CHAVE],BS_CONTROLE[Quantidade_11],"-")</f>
        <v>-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339" t="str">
        <f>IF(FN_MC!K1331="","*",FN_MC!K1331)</f>
        <v>*</v>
      </c>
      <c r="O1309" s="339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str">
        <f ca="1">_xlfn.XLOOKUP(G1309&amp;$V$2,BS_CONTROLE[CHAVE],BS_CONTROLE[Quantidade_11],"-")</f>
        <v>-</v>
      </c>
      <c r="W1309" s="118" t="str">
        <f ca="1">_xlfn.XLOOKUP(G1309&amp;$W$2,BS_CONTROLE[CHAVE],BS_CONTROLE[Quantidade_11],"-")</f>
        <v>-</v>
      </c>
      <c r="X1309" s="118" t="str">
        <f ca="1">_xlfn.XLOOKUP(G1309&amp;$X$2,BS_CONTROLE[CHAVE],BS_CONTROLE[Quantidade_11],"-")</f>
        <v>-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339" t="str">
        <f>IF(FN_MC!K1332="","*",FN_MC!K1332)</f>
        <v>*</v>
      </c>
      <c r="O1310" s="339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str">
        <f ca="1">_xlfn.XLOOKUP(G1310&amp;$V$2,BS_CONTROLE[CHAVE],BS_CONTROLE[Quantidade_11],"-")</f>
        <v>-</v>
      </c>
      <c r="W1310" s="118" t="str">
        <f ca="1">_xlfn.XLOOKUP(G1310&amp;$W$2,BS_CONTROLE[CHAVE],BS_CONTROLE[Quantidade_11],"-")</f>
        <v>-</v>
      </c>
      <c r="X1310" s="118" t="str">
        <f ca="1">_xlfn.XLOOKUP(G1310&amp;$X$2,BS_CONTROLE[CHAVE],BS_CONTROLE[Quantidade_11],"-")</f>
        <v>-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338" t="str">
        <f>IF(FN_MC!K1333="","*",FN_MC!K1333)</f>
        <v>*</v>
      </c>
      <c r="O1311" s="338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str">
        <f ca="1">_xlfn.XLOOKUP(G1311&amp;$V$2,BS_CONTROLE[CHAVE],BS_CONTROLE[Quantidade_11],"-")</f>
        <v>-</v>
      </c>
      <c r="W1311" s="118" t="str">
        <f ca="1">_xlfn.XLOOKUP(G1311&amp;$W$2,BS_CONTROLE[CHAVE],BS_CONTROLE[Quantidade_11],"-")</f>
        <v>-</v>
      </c>
      <c r="X1311" s="118" t="str">
        <f ca="1">_xlfn.XLOOKUP(G1311&amp;$X$2,BS_CONTROLE[CHAVE],BS_CONTROLE[Quantidade_11],"-")</f>
        <v>-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339" t="str">
        <f>IF(FN_MC!K1334="","*",FN_MC!K1334)</f>
        <v>*</v>
      </c>
      <c r="O1312" s="339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str">
        <f ca="1">_xlfn.XLOOKUP(G1312&amp;$V$2,BS_CONTROLE[CHAVE],BS_CONTROLE[Quantidade_11],"-")</f>
        <v>-</v>
      </c>
      <c r="W1312" s="118" t="str">
        <f ca="1">_xlfn.XLOOKUP(G1312&amp;$W$2,BS_CONTROLE[CHAVE],BS_CONTROLE[Quantidade_11],"-")</f>
        <v>-</v>
      </c>
      <c r="X1312" s="118" t="str">
        <f ca="1">_xlfn.XLOOKUP(G1312&amp;$X$2,BS_CONTROLE[CHAVE],BS_CONTROLE[Quantidade_11],"-")</f>
        <v>-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339" t="str">
        <f>IF(FN_MC!K1335="","*",FN_MC!K1335)</f>
        <v>*</v>
      </c>
      <c r="O1313" s="339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str">
        <f ca="1">_xlfn.XLOOKUP(G1313&amp;$V$2,BS_CONTROLE[CHAVE],BS_CONTROLE[Quantidade_11],"-")</f>
        <v>-</v>
      </c>
      <c r="W1313" s="118" t="str">
        <f ca="1">_xlfn.XLOOKUP(G1313&amp;$W$2,BS_CONTROLE[CHAVE],BS_CONTROLE[Quantidade_11],"-")</f>
        <v>-</v>
      </c>
      <c r="X1313" s="118" t="str">
        <f ca="1">_xlfn.XLOOKUP(G1313&amp;$X$2,BS_CONTROLE[CHAVE],BS_CONTROLE[Quantidade_11],"-")</f>
        <v>-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338" t="str">
        <f>IF(FN_MC!K1336="","*",FN_MC!K1336)</f>
        <v>*</v>
      </c>
      <c r="O1314" s="338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str">
        <f ca="1">_xlfn.XLOOKUP(G1314&amp;$V$2,BS_CONTROLE[CHAVE],BS_CONTROLE[Quantidade_11],"-")</f>
        <v>-</v>
      </c>
      <c r="W1314" s="118" t="str">
        <f ca="1">_xlfn.XLOOKUP(G1314&amp;$W$2,BS_CONTROLE[CHAVE],BS_CONTROLE[Quantidade_11],"-")</f>
        <v>-</v>
      </c>
      <c r="X1314" s="118" t="str">
        <f ca="1">_xlfn.XLOOKUP(G1314&amp;$X$2,BS_CONTROLE[CHAVE],BS_CONTROLE[Quantidade_11],"-")</f>
        <v>-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339" t="str">
        <f>IF(FN_MC!K1337="","*",FN_MC!K1337)</f>
        <v>*</v>
      </c>
      <c r="O1315" s="339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str">
        <f ca="1">_xlfn.XLOOKUP(G1315&amp;$V$2,BS_CONTROLE[CHAVE],BS_CONTROLE[Quantidade_11],"-")</f>
        <v>-</v>
      </c>
      <c r="W1315" s="118" t="str">
        <f ca="1">_xlfn.XLOOKUP(G1315&amp;$W$2,BS_CONTROLE[CHAVE],BS_CONTROLE[Quantidade_11],"-")</f>
        <v>-</v>
      </c>
      <c r="X1315" s="118" t="str">
        <f ca="1">_xlfn.XLOOKUP(G1315&amp;$X$2,BS_CONTROLE[CHAVE],BS_CONTROLE[Quantidade_11],"-")</f>
        <v>-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339" t="str">
        <f>IF(FN_MC!K1338="","*",FN_MC!K1338)</f>
        <v>*</v>
      </c>
      <c r="O1316" s="339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str">
        <f ca="1">_xlfn.XLOOKUP(G1316&amp;$V$2,BS_CONTROLE[CHAVE],BS_CONTROLE[Quantidade_11],"-")</f>
        <v>-</v>
      </c>
      <c r="W1316" s="118" t="str">
        <f ca="1">_xlfn.XLOOKUP(G1316&amp;$W$2,BS_CONTROLE[CHAVE],BS_CONTROLE[Quantidade_11],"-")</f>
        <v>-</v>
      </c>
      <c r="X1316" s="118" t="str">
        <f ca="1">_xlfn.XLOOKUP(G1316&amp;$X$2,BS_CONTROLE[CHAVE],BS_CONTROLE[Quantidade_11],"-")</f>
        <v>-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338" t="str">
        <f>IF(FN_MC!K1339="","*",FN_MC!K1339)</f>
        <v>*</v>
      </c>
      <c r="O1317" s="338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str">
        <f ca="1">_xlfn.XLOOKUP(G1317&amp;$V$2,BS_CONTROLE[CHAVE],BS_CONTROLE[Quantidade_11],"-")</f>
        <v>-</v>
      </c>
      <c r="W1317" s="118" t="str">
        <f ca="1">_xlfn.XLOOKUP(G1317&amp;$W$2,BS_CONTROLE[CHAVE],BS_CONTROLE[Quantidade_11],"-")</f>
        <v>-</v>
      </c>
      <c r="X1317" s="118" t="str">
        <f ca="1">_xlfn.XLOOKUP(G1317&amp;$X$2,BS_CONTROLE[CHAVE],BS_CONTROLE[Quantidade_11],"-")</f>
        <v>-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339" t="str">
        <f>IF(FN_MC!K1340="","*",FN_MC!K1340)</f>
        <v>*</v>
      </c>
      <c r="O1318" s="339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str">
        <f ca="1">_xlfn.XLOOKUP(G1318&amp;$V$2,BS_CONTROLE[CHAVE],BS_CONTROLE[Quantidade_11],"-")</f>
        <v>-</v>
      </c>
      <c r="W1318" s="118" t="str">
        <f ca="1">_xlfn.XLOOKUP(G1318&amp;$W$2,BS_CONTROLE[CHAVE],BS_CONTROLE[Quantidade_11],"-")</f>
        <v>-</v>
      </c>
      <c r="X1318" s="118" t="str">
        <f ca="1">_xlfn.XLOOKUP(G1318&amp;$X$2,BS_CONTROLE[CHAVE],BS_CONTROLE[Quantidade_11],"-")</f>
        <v>-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339" t="str">
        <f>IF(FN_MC!K1341="","*",FN_MC!K1341)</f>
        <v>*</v>
      </c>
      <c r="O1319" s="339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str">
        <f ca="1">_xlfn.XLOOKUP(G1319&amp;$V$2,BS_CONTROLE[CHAVE],BS_CONTROLE[Quantidade_11],"-")</f>
        <v>-</v>
      </c>
      <c r="W1319" s="118" t="str">
        <f ca="1">_xlfn.XLOOKUP(G1319&amp;$W$2,BS_CONTROLE[CHAVE],BS_CONTROLE[Quantidade_11],"-")</f>
        <v>-</v>
      </c>
      <c r="X1319" s="118" t="str">
        <f ca="1">_xlfn.XLOOKUP(G1319&amp;$X$2,BS_CONTROLE[CHAVE],BS_CONTROLE[Quantidade_11],"-")</f>
        <v>-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338" t="str">
        <f>IF(FN_MC!K1342="","*",FN_MC!K1342)</f>
        <v>*</v>
      </c>
      <c r="O1320" s="338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str">
        <f ca="1">_xlfn.XLOOKUP(G1320&amp;$V$2,BS_CONTROLE[CHAVE],BS_CONTROLE[Quantidade_11],"-")</f>
        <v>-</v>
      </c>
      <c r="W1320" s="118" t="str">
        <f ca="1">_xlfn.XLOOKUP(G1320&amp;$W$2,BS_CONTROLE[CHAVE],BS_CONTROLE[Quantidade_11],"-")</f>
        <v>-</v>
      </c>
      <c r="X1320" s="118" t="str">
        <f ca="1">_xlfn.XLOOKUP(G1320&amp;$X$2,BS_CONTROLE[CHAVE],BS_CONTROLE[Quantidade_11],"-")</f>
        <v>-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339" t="str">
        <f>IF(FN_MC!K1343="","*",FN_MC!K1343)</f>
        <v>*</v>
      </c>
      <c r="O1321" s="339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str">
        <f ca="1">_xlfn.XLOOKUP(G1321&amp;$V$2,BS_CONTROLE[CHAVE],BS_CONTROLE[Quantidade_11],"-")</f>
        <v>-</v>
      </c>
      <c r="W1321" s="118" t="str">
        <f ca="1">_xlfn.XLOOKUP(G1321&amp;$W$2,BS_CONTROLE[CHAVE],BS_CONTROLE[Quantidade_11],"-")</f>
        <v>-</v>
      </c>
      <c r="X1321" s="118" t="str">
        <f ca="1">_xlfn.XLOOKUP(G1321&amp;$X$2,BS_CONTROLE[CHAVE],BS_CONTROLE[Quantidade_11],"-")</f>
        <v>-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339" t="str">
        <f>IF(FN_MC!K1344="","*",FN_MC!K1344)</f>
        <v>*</v>
      </c>
      <c r="O1322" s="339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str">
        <f ca="1">_xlfn.XLOOKUP(G1322&amp;$V$2,BS_CONTROLE[CHAVE],BS_CONTROLE[Quantidade_11],"-")</f>
        <v>-</v>
      </c>
      <c r="W1322" s="118" t="str">
        <f ca="1">_xlfn.XLOOKUP(G1322&amp;$W$2,BS_CONTROLE[CHAVE],BS_CONTROLE[Quantidade_11],"-")</f>
        <v>-</v>
      </c>
      <c r="X1322" s="118" t="str">
        <f ca="1">_xlfn.XLOOKUP(G1322&amp;$X$2,BS_CONTROLE[CHAVE],BS_CONTROLE[Quantidade_11],"-")</f>
        <v>-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338" t="str">
        <f>IF(FN_MC!K1345="","*",FN_MC!K1345)</f>
        <v>*</v>
      </c>
      <c r="O1323" s="338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str">
        <f ca="1">_xlfn.XLOOKUP(G1323&amp;$V$2,BS_CONTROLE[CHAVE],BS_CONTROLE[Quantidade_11],"-")</f>
        <v>-</v>
      </c>
      <c r="W1323" s="118" t="str">
        <f ca="1">_xlfn.XLOOKUP(G1323&amp;$W$2,BS_CONTROLE[CHAVE],BS_CONTROLE[Quantidade_11],"-")</f>
        <v>-</v>
      </c>
      <c r="X1323" s="118" t="str">
        <f ca="1">_xlfn.XLOOKUP(G1323&amp;$X$2,BS_CONTROLE[CHAVE],BS_CONTROLE[Quantidade_11],"-")</f>
        <v>-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339" t="str">
        <f>IF(FN_MC!K1346="","*",FN_MC!K1346)</f>
        <v>*</v>
      </c>
      <c r="O1324" s="339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str">
        <f ca="1">_xlfn.XLOOKUP(G1324&amp;$V$2,BS_CONTROLE[CHAVE],BS_CONTROLE[Quantidade_11],"-")</f>
        <v>-</v>
      </c>
      <c r="W1324" s="118" t="str">
        <f ca="1">_xlfn.XLOOKUP(G1324&amp;$W$2,BS_CONTROLE[CHAVE],BS_CONTROLE[Quantidade_11],"-")</f>
        <v>-</v>
      </c>
      <c r="X1324" s="118" t="str">
        <f ca="1">_xlfn.XLOOKUP(G1324&amp;$X$2,BS_CONTROLE[CHAVE],BS_CONTROLE[Quantidade_11],"-")</f>
        <v>-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339" t="str">
        <f>IF(FN_MC!K1347="","*",FN_MC!K1347)</f>
        <v>*</v>
      </c>
      <c r="O1325" s="339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str">
        <f ca="1">_xlfn.XLOOKUP(G1325&amp;$V$2,BS_CONTROLE[CHAVE],BS_CONTROLE[Quantidade_11],"-")</f>
        <v>-</v>
      </c>
      <c r="W1325" s="118" t="str">
        <f ca="1">_xlfn.XLOOKUP(G1325&amp;$W$2,BS_CONTROLE[CHAVE],BS_CONTROLE[Quantidade_11],"-")</f>
        <v>-</v>
      </c>
      <c r="X1325" s="118" t="str">
        <f ca="1">_xlfn.XLOOKUP(G1325&amp;$X$2,BS_CONTROLE[CHAVE],BS_CONTROLE[Quantidade_11],"-")</f>
        <v>-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338" t="str">
        <f>IF(FN_MC!K1348="","*",FN_MC!K1348)</f>
        <v>*</v>
      </c>
      <c r="O1326" s="338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str">
        <f ca="1">_xlfn.XLOOKUP(G1326&amp;$V$2,BS_CONTROLE[CHAVE],BS_CONTROLE[Quantidade_11],"-")</f>
        <v>-</v>
      </c>
      <c r="W1326" s="118" t="str">
        <f ca="1">_xlfn.XLOOKUP(G1326&amp;$W$2,BS_CONTROLE[CHAVE],BS_CONTROLE[Quantidade_11],"-")</f>
        <v>-</v>
      </c>
      <c r="X1326" s="118" t="str">
        <f ca="1">_xlfn.XLOOKUP(G1326&amp;$X$2,BS_CONTROLE[CHAVE],BS_CONTROLE[Quantidade_11],"-")</f>
        <v>-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339" t="str">
        <f>IF(FN_MC!K1349="","*",FN_MC!K1349)</f>
        <v>*</v>
      </c>
      <c r="O1327" s="339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str">
        <f ca="1">_xlfn.XLOOKUP(G1327&amp;$V$2,BS_CONTROLE[CHAVE],BS_CONTROLE[Quantidade_11],"-")</f>
        <v>-</v>
      </c>
      <c r="W1327" s="118" t="str">
        <f ca="1">_xlfn.XLOOKUP(G1327&amp;$W$2,BS_CONTROLE[CHAVE],BS_CONTROLE[Quantidade_11],"-")</f>
        <v>-</v>
      </c>
      <c r="X1327" s="118" t="str">
        <f ca="1">_xlfn.XLOOKUP(G1327&amp;$X$2,BS_CONTROLE[CHAVE],BS_CONTROLE[Quantidade_11],"-")</f>
        <v>-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339" t="str">
        <f>IF(FN_MC!K1350="","*",FN_MC!K1350)</f>
        <v>*</v>
      </c>
      <c r="O1328" s="339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str">
        <f ca="1">_xlfn.XLOOKUP(G1328&amp;$V$2,BS_CONTROLE[CHAVE],BS_CONTROLE[Quantidade_11],"-")</f>
        <v>-</v>
      </c>
      <c r="W1328" s="118" t="str">
        <f ca="1">_xlfn.XLOOKUP(G1328&amp;$W$2,BS_CONTROLE[CHAVE],BS_CONTROLE[Quantidade_11],"-")</f>
        <v>-</v>
      </c>
      <c r="X1328" s="118" t="str">
        <f ca="1">_xlfn.XLOOKUP(G1328&amp;$X$2,BS_CONTROLE[CHAVE],BS_CONTROLE[Quantidade_11],"-")</f>
        <v>-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338" t="str">
        <f>IF(FN_MC!K1351="","*",FN_MC!K1351)</f>
        <v>*</v>
      </c>
      <c r="O1329" s="338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str">
        <f ca="1">_xlfn.XLOOKUP(G1329&amp;$V$2,BS_CONTROLE[CHAVE],BS_CONTROLE[Quantidade_11],"-")</f>
        <v>-</v>
      </c>
      <c r="W1329" s="118" t="str">
        <f ca="1">_xlfn.XLOOKUP(G1329&amp;$W$2,BS_CONTROLE[CHAVE],BS_CONTROLE[Quantidade_11],"-")</f>
        <v>-</v>
      </c>
      <c r="X1329" s="118" t="str">
        <f ca="1">_xlfn.XLOOKUP(G1329&amp;$X$2,BS_CONTROLE[CHAVE],BS_CONTROLE[Quantidade_11],"-")</f>
        <v>-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339" t="str">
        <f>IF(FN_MC!K1352="","*",FN_MC!K1352)</f>
        <v>*</v>
      </c>
      <c r="O1330" s="339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str">
        <f ca="1">_xlfn.XLOOKUP(G1330&amp;$V$2,BS_CONTROLE[CHAVE],BS_CONTROLE[Quantidade_11],"-")</f>
        <v>-</v>
      </c>
      <c r="W1330" s="118" t="str">
        <f ca="1">_xlfn.XLOOKUP(G1330&amp;$W$2,BS_CONTROLE[CHAVE],BS_CONTROLE[Quantidade_11],"-")</f>
        <v>-</v>
      </c>
      <c r="X1330" s="118" t="str">
        <f ca="1">_xlfn.XLOOKUP(G1330&amp;$X$2,BS_CONTROLE[CHAVE],BS_CONTROLE[Quantidade_11],"-")</f>
        <v>-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339" t="str">
        <f>IF(FN_MC!K1353="","*",FN_MC!K1353)</f>
        <v>*</v>
      </c>
      <c r="O1331" s="339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str">
        <f ca="1">_xlfn.XLOOKUP(G1331&amp;$V$2,BS_CONTROLE[CHAVE],BS_CONTROLE[Quantidade_11],"-")</f>
        <v>-</v>
      </c>
      <c r="W1331" s="118" t="str">
        <f ca="1">_xlfn.XLOOKUP(G1331&amp;$W$2,BS_CONTROLE[CHAVE],BS_CONTROLE[Quantidade_11],"-")</f>
        <v>-</v>
      </c>
      <c r="X1331" s="118" t="str">
        <f ca="1">_xlfn.XLOOKUP(G1331&amp;$X$2,BS_CONTROLE[CHAVE],BS_CONTROLE[Quantidade_11],"-")</f>
        <v>-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338" t="str">
        <f>IF(FN_MC!K1354="","*",FN_MC!K1354)</f>
        <v>*</v>
      </c>
      <c r="O1332" s="338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str">
        <f ca="1">_xlfn.XLOOKUP(G1332&amp;$V$2,BS_CONTROLE[CHAVE],BS_CONTROLE[Quantidade_11],"-")</f>
        <v>-</v>
      </c>
      <c r="W1332" s="118" t="str">
        <f ca="1">_xlfn.XLOOKUP(G1332&amp;$W$2,BS_CONTROLE[CHAVE],BS_CONTROLE[Quantidade_11],"-")</f>
        <v>-</v>
      </c>
      <c r="X1332" s="118" t="str">
        <f ca="1">_xlfn.XLOOKUP(G1332&amp;$X$2,BS_CONTROLE[CHAVE],BS_CONTROLE[Quantidade_11],"-")</f>
        <v>-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339" t="str">
        <f>IF(FN_MC!K1355="","*",FN_MC!K1355)</f>
        <v>*</v>
      </c>
      <c r="O1333" s="339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str">
        <f ca="1">_xlfn.XLOOKUP(G1333&amp;$V$2,BS_CONTROLE[CHAVE],BS_CONTROLE[Quantidade_11],"-")</f>
        <v>-</v>
      </c>
      <c r="W1333" s="118" t="str">
        <f ca="1">_xlfn.XLOOKUP(G1333&amp;$W$2,BS_CONTROLE[CHAVE],BS_CONTROLE[Quantidade_11],"-")</f>
        <v>-</v>
      </c>
      <c r="X1333" s="118" t="str">
        <f ca="1">_xlfn.XLOOKUP(G1333&amp;$X$2,BS_CONTROLE[CHAVE],BS_CONTROLE[Quantidade_11],"-")</f>
        <v>-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339" t="str">
        <f>IF(FN_MC!K1356="","*",FN_MC!K1356)</f>
        <v>*</v>
      </c>
      <c r="O1334" s="339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str">
        <f ca="1">_xlfn.XLOOKUP(G1334&amp;$V$2,BS_CONTROLE[CHAVE],BS_CONTROLE[Quantidade_11],"-")</f>
        <v>-</v>
      </c>
      <c r="W1334" s="118" t="str">
        <f ca="1">_xlfn.XLOOKUP(G1334&amp;$W$2,BS_CONTROLE[CHAVE],BS_CONTROLE[Quantidade_11],"-")</f>
        <v>-</v>
      </c>
      <c r="X1334" s="118" t="str">
        <f ca="1">_xlfn.XLOOKUP(G1334&amp;$X$2,BS_CONTROLE[CHAVE],BS_CONTROLE[Quantidade_11],"-")</f>
        <v>-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338" t="str">
        <f>IF(FN_MC!K1357="","*",FN_MC!K1357)</f>
        <v>*</v>
      </c>
      <c r="O1335" s="338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str">
        <f ca="1">_xlfn.XLOOKUP(G1335&amp;$V$2,BS_CONTROLE[CHAVE],BS_CONTROLE[Quantidade_11],"-")</f>
        <v>-</v>
      </c>
      <c r="W1335" s="118" t="str">
        <f ca="1">_xlfn.XLOOKUP(G1335&amp;$W$2,BS_CONTROLE[CHAVE],BS_CONTROLE[Quantidade_11],"-")</f>
        <v>-</v>
      </c>
      <c r="X1335" s="118" t="str">
        <f ca="1">_xlfn.XLOOKUP(G1335&amp;$X$2,BS_CONTROLE[CHAVE],BS_CONTROLE[Quantidade_11],"-")</f>
        <v>-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339" t="str">
        <f>IF(FN_MC!K1358="","*",FN_MC!K1358)</f>
        <v>*</v>
      </c>
      <c r="O1336" s="339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str">
        <f ca="1">_xlfn.XLOOKUP(G1336&amp;$V$2,BS_CONTROLE[CHAVE],BS_CONTROLE[Quantidade_11],"-")</f>
        <v>-</v>
      </c>
      <c r="W1336" s="118" t="str">
        <f ca="1">_xlfn.XLOOKUP(G1336&amp;$W$2,BS_CONTROLE[CHAVE],BS_CONTROLE[Quantidade_11],"-")</f>
        <v>-</v>
      </c>
      <c r="X1336" s="118" t="str">
        <f ca="1">_xlfn.XLOOKUP(G1336&amp;$X$2,BS_CONTROLE[CHAVE],BS_CONTROLE[Quantidade_11],"-")</f>
        <v>-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339" t="str">
        <f>IF(FN_MC!K1359="","*",FN_MC!K1359)</f>
        <v>*</v>
      </c>
      <c r="O1337" s="339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str">
        <f ca="1">_xlfn.XLOOKUP(G1337&amp;$V$2,BS_CONTROLE[CHAVE],BS_CONTROLE[Quantidade_11],"-")</f>
        <v>-</v>
      </c>
      <c r="W1337" s="118" t="str">
        <f ca="1">_xlfn.XLOOKUP(G1337&amp;$W$2,BS_CONTROLE[CHAVE],BS_CONTROLE[Quantidade_11],"-")</f>
        <v>-</v>
      </c>
      <c r="X1337" s="118" t="str">
        <f ca="1">_xlfn.XLOOKUP(G1337&amp;$X$2,BS_CONTROLE[CHAVE],BS_CONTROLE[Quantidade_11],"-")</f>
        <v>-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338" t="str">
        <f>IF(FN_MC!K1360="","*",FN_MC!K1360)</f>
        <v>*</v>
      </c>
      <c r="O1338" s="338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str">
        <f ca="1">_xlfn.XLOOKUP(G1338&amp;$V$2,BS_CONTROLE[CHAVE],BS_CONTROLE[Quantidade_11],"-")</f>
        <v>-</v>
      </c>
      <c r="W1338" s="118" t="str">
        <f ca="1">_xlfn.XLOOKUP(G1338&amp;$W$2,BS_CONTROLE[CHAVE],BS_CONTROLE[Quantidade_11],"-")</f>
        <v>-</v>
      </c>
      <c r="X1338" s="118" t="str">
        <f ca="1">_xlfn.XLOOKUP(G1338&amp;$X$2,BS_CONTROLE[CHAVE],BS_CONTROLE[Quantidade_11],"-")</f>
        <v>-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339" t="str">
        <f>IF(FN_MC!K1361="","*",FN_MC!K1361)</f>
        <v>*</v>
      </c>
      <c r="O1339" s="339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str">
        <f ca="1">_xlfn.XLOOKUP(G1339&amp;$V$2,BS_CONTROLE[CHAVE],BS_CONTROLE[Quantidade_11],"-")</f>
        <v>-</v>
      </c>
      <c r="W1339" s="118" t="str">
        <f ca="1">_xlfn.XLOOKUP(G1339&amp;$W$2,BS_CONTROLE[CHAVE],BS_CONTROLE[Quantidade_11],"-")</f>
        <v>-</v>
      </c>
      <c r="X1339" s="118" t="str">
        <f ca="1">_xlfn.XLOOKUP(G1339&amp;$X$2,BS_CONTROLE[CHAVE],BS_CONTROLE[Quantidade_11],"-")</f>
        <v>-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339" t="str">
        <f>IF(FN_MC!K1362="","*",FN_MC!K1362)</f>
        <v>*</v>
      </c>
      <c r="O1340" s="339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str">
        <f ca="1">_xlfn.XLOOKUP(G1340&amp;$V$2,BS_CONTROLE[CHAVE],BS_CONTROLE[Quantidade_11],"-")</f>
        <v>-</v>
      </c>
      <c r="W1340" s="118" t="str">
        <f ca="1">_xlfn.XLOOKUP(G1340&amp;$W$2,BS_CONTROLE[CHAVE],BS_CONTROLE[Quantidade_11],"-")</f>
        <v>-</v>
      </c>
      <c r="X1340" s="118" t="str">
        <f ca="1">_xlfn.XLOOKUP(G1340&amp;$X$2,BS_CONTROLE[CHAVE],BS_CONTROLE[Quantidade_11],"-")</f>
        <v>-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338" t="str">
        <f>IF(FN_MC!K1363="","*",FN_MC!K1363)</f>
        <v>*</v>
      </c>
      <c r="O1341" s="338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str">
        <f ca="1">_xlfn.XLOOKUP(G1341&amp;$V$2,BS_CONTROLE[CHAVE],BS_CONTROLE[Quantidade_11],"-")</f>
        <v>-</v>
      </c>
      <c r="W1341" s="118" t="str">
        <f ca="1">_xlfn.XLOOKUP(G1341&amp;$W$2,BS_CONTROLE[CHAVE],BS_CONTROLE[Quantidade_11],"-")</f>
        <v>-</v>
      </c>
      <c r="X1341" s="118" t="str">
        <f ca="1">_xlfn.XLOOKUP(G1341&amp;$X$2,BS_CONTROLE[CHAVE],BS_CONTROLE[Quantidade_11],"-")</f>
        <v>-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339" t="str">
        <f>IF(FN_MC!K1364="","*",FN_MC!K1364)</f>
        <v>*</v>
      </c>
      <c r="O1342" s="339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str">
        <f ca="1">_xlfn.XLOOKUP(G1342&amp;$V$2,BS_CONTROLE[CHAVE],BS_CONTROLE[Quantidade_11],"-")</f>
        <v>-</v>
      </c>
      <c r="W1342" s="118" t="str">
        <f ca="1">_xlfn.XLOOKUP(G1342&amp;$W$2,BS_CONTROLE[CHAVE],BS_CONTROLE[Quantidade_11],"-")</f>
        <v>-</v>
      </c>
      <c r="X1342" s="118" t="str">
        <f ca="1">_xlfn.XLOOKUP(G1342&amp;$X$2,BS_CONTROLE[CHAVE],BS_CONTROLE[Quantidade_11],"-")</f>
        <v>-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339" t="str">
        <f>IF(FN_MC!K1365="","*",FN_MC!K1365)</f>
        <v>*</v>
      </c>
      <c r="O1343" s="339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str">
        <f ca="1">_xlfn.XLOOKUP(G1343&amp;$V$2,BS_CONTROLE[CHAVE],BS_CONTROLE[Quantidade_11],"-")</f>
        <v>-</v>
      </c>
      <c r="W1343" s="118" t="str">
        <f ca="1">_xlfn.XLOOKUP(G1343&amp;$W$2,BS_CONTROLE[CHAVE],BS_CONTROLE[Quantidade_11],"-")</f>
        <v>-</v>
      </c>
      <c r="X1343" s="118" t="str">
        <f ca="1">_xlfn.XLOOKUP(G1343&amp;$X$2,BS_CONTROLE[CHAVE],BS_CONTROLE[Quantidade_11],"-")</f>
        <v>-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338" t="str">
        <f>IF(FN_MC!K1366="","*",FN_MC!K1366)</f>
        <v>*</v>
      </c>
      <c r="O1344" s="338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str">
        <f ca="1">_xlfn.XLOOKUP(G1344&amp;$V$2,BS_CONTROLE[CHAVE],BS_CONTROLE[Quantidade_11],"-")</f>
        <v>-</v>
      </c>
      <c r="W1344" s="118" t="str">
        <f ca="1">_xlfn.XLOOKUP(G1344&amp;$W$2,BS_CONTROLE[CHAVE],BS_CONTROLE[Quantidade_11],"-")</f>
        <v>-</v>
      </c>
      <c r="X1344" s="118" t="str">
        <f ca="1">_xlfn.XLOOKUP(G1344&amp;$X$2,BS_CONTROLE[CHAVE],BS_CONTROLE[Quantidade_11],"-")</f>
        <v>-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339" t="str">
        <f>IF(FN_MC!K1367="","*",FN_MC!K1367)</f>
        <v>*</v>
      </c>
      <c r="O1345" s="339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str">
        <f ca="1">_xlfn.XLOOKUP(G1345&amp;$V$2,BS_CONTROLE[CHAVE],BS_CONTROLE[Quantidade_11],"-")</f>
        <v>-</v>
      </c>
      <c r="W1345" s="118" t="str">
        <f ca="1">_xlfn.XLOOKUP(G1345&amp;$W$2,BS_CONTROLE[CHAVE],BS_CONTROLE[Quantidade_11],"-")</f>
        <v>-</v>
      </c>
      <c r="X1345" s="118" t="str">
        <f ca="1">_xlfn.XLOOKUP(G1345&amp;$X$2,BS_CONTROLE[CHAVE],BS_CONTROLE[Quantidade_11],"-")</f>
        <v>-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339" t="str">
        <f>IF(FN_MC!K1368="","*",FN_MC!K1368)</f>
        <v>*</v>
      </c>
      <c r="O1346" s="339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str">
        <f ca="1">_xlfn.XLOOKUP(G1346&amp;$V$2,BS_CONTROLE[CHAVE],BS_CONTROLE[Quantidade_11],"-")</f>
        <v>-</v>
      </c>
      <c r="W1346" s="118" t="str">
        <f ca="1">_xlfn.XLOOKUP(G1346&amp;$W$2,BS_CONTROLE[CHAVE],BS_CONTROLE[Quantidade_11],"-")</f>
        <v>-</v>
      </c>
      <c r="X1346" s="118" t="str">
        <f ca="1">_xlfn.XLOOKUP(G1346&amp;$X$2,BS_CONTROLE[CHAVE],BS_CONTROLE[Quantidade_11],"-")</f>
        <v>-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338" t="str">
        <f>IF(FN_MC!K1369="","*",FN_MC!K1369)</f>
        <v>*</v>
      </c>
      <c r="O1347" s="338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str">
        <f ca="1">_xlfn.XLOOKUP(G1347&amp;$V$2,BS_CONTROLE[CHAVE],BS_CONTROLE[Quantidade_11],"-")</f>
        <v>-</v>
      </c>
      <c r="W1347" s="118" t="str">
        <f ca="1">_xlfn.XLOOKUP(G1347&amp;$W$2,BS_CONTROLE[CHAVE],BS_CONTROLE[Quantidade_11],"-")</f>
        <v>-</v>
      </c>
      <c r="X1347" s="118" t="str">
        <f ca="1">_xlfn.XLOOKUP(G1347&amp;$X$2,BS_CONTROLE[CHAVE],BS_CONTROLE[Quantidade_11],"-")</f>
        <v>-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339" t="str">
        <f>IF(FN_MC!K1370="","*",FN_MC!K1370)</f>
        <v>*</v>
      </c>
      <c r="O1348" s="339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str">
        <f ca="1">_xlfn.XLOOKUP(G1348&amp;$V$2,BS_CONTROLE[CHAVE],BS_CONTROLE[Quantidade_11],"-")</f>
        <v>-</v>
      </c>
      <c r="W1348" s="118" t="str">
        <f ca="1">_xlfn.XLOOKUP(G1348&amp;$W$2,BS_CONTROLE[CHAVE],BS_CONTROLE[Quantidade_11],"-")</f>
        <v>-</v>
      </c>
      <c r="X1348" s="118" t="str">
        <f ca="1">_xlfn.XLOOKUP(G1348&amp;$X$2,BS_CONTROLE[CHAVE],BS_CONTROLE[Quantidade_11],"-")</f>
        <v>-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339" t="str">
        <f>IF(FN_MC!K1371="","*",FN_MC!K1371)</f>
        <v>*</v>
      </c>
      <c r="O1349" s="339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str">
        <f ca="1">_xlfn.XLOOKUP(G1349&amp;$V$2,BS_CONTROLE[CHAVE],BS_CONTROLE[Quantidade_11],"-")</f>
        <v>-</v>
      </c>
      <c r="W1349" s="118" t="str">
        <f ca="1">_xlfn.XLOOKUP(G1349&amp;$W$2,BS_CONTROLE[CHAVE],BS_CONTROLE[Quantidade_11],"-")</f>
        <v>-</v>
      </c>
      <c r="X1349" s="118" t="str">
        <f ca="1">_xlfn.XLOOKUP(G1349&amp;$X$2,BS_CONTROLE[CHAVE],BS_CONTROLE[Quantidade_11],"-")</f>
        <v>-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338" t="str">
        <f>IF(FN_MC!K1372="","*",FN_MC!K1372)</f>
        <v>*</v>
      </c>
      <c r="O1350" s="338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str">
        <f ca="1">_xlfn.XLOOKUP(G1350&amp;$V$2,BS_CONTROLE[CHAVE],BS_CONTROLE[Quantidade_11],"-")</f>
        <v>-</v>
      </c>
      <c r="W1350" s="118" t="str">
        <f ca="1">_xlfn.XLOOKUP(G1350&amp;$W$2,BS_CONTROLE[CHAVE],BS_CONTROLE[Quantidade_11],"-")</f>
        <v>-</v>
      </c>
      <c r="X1350" s="118" t="str">
        <f ca="1">_xlfn.XLOOKUP(G1350&amp;$X$2,BS_CONTROLE[CHAVE],BS_CONTROLE[Quantidade_11],"-")</f>
        <v>-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339" t="str">
        <f>IF(FN_MC!K1373="","*",FN_MC!K1373)</f>
        <v>*</v>
      </c>
      <c r="O1351" s="339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str">
        <f ca="1">_xlfn.XLOOKUP(G1351&amp;$V$2,BS_CONTROLE[CHAVE],BS_CONTROLE[Quantidade_11],"-")</f>
        <v>-</v>
      </c>
      <c r="W1351" s="118" t="str">
        <f ca="1">_xlfn.XLOOKUP(G1351&amp;$W$2,BS_CONTROLE[CHAVE],BS_CONTROLE[Quantidade_11],"-")</f>
        <v>-</v>
      </c>
      <c r="X1351" s="118" t="str">
        <f ca="1">_xlfn.XLOOKUP(G1351&amp;$X$2,BS_CONTROLE[CHAVE],BS_CONTROLE[Quantidade_11],"-")</f>
        <v>-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339" t="str">
        <f>IF(FN_MC!K1374="","*",FN_MC!K1374)</f>
        <v>*</v>
      </c>
      <c r="O1352" s="339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str">
        <f ca="1">_xlfn.XLOOKUP(G1352&amp;$V$2,BS_CONTROLE[CHAVE],BS_CONTROLE[Quantidade_11],"-")</f>
        <v>-</v>
      </c>
      <c r="W1352" s="118" t="str">
        <f ca="1">_xlfn.XLOOKUP(G1352&amp;$W$2,BS_CONTROLE[CHAVE],BS_CONTROLE[Quantidade_11],"-")</f>
        <v>-</v>
      </c>
      <c r="X1352" s="118" t="str">
        <f ca="1">_xlfn.XLOOKUP(G1352&amp;$X$2,BS_CONTROLE[CHAVE],BS_CONTROLE[Quantidade_11],"-")</f>
        <v>-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338" t="str">
        <f>IF(FN_MC!K1375="","*",FN_MC!K1375)</f>
        <v>*</v>
      </c>
      <c r="O1353" s="338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str">
        <f ca="1">_xlfn.XLOOKUP(G1353&amp;$V$2,BS_CONTROLE[CHAVE],BS_CONTROLE[Quantidade_11],"-")</f>
        <v>-</v>
      </c>
      <c r="W1353" s="118" t="str">
        <f ca="1">_xlfn.XLOOKUP(G1353&amp;$W$2,BS_CONTROLE[CHAVE],BS_CONTROLE[Quantidade_11],"-")</f>
        <v>-</v>
      </c>
      <c r="X1353" s="118" t="str">
        <f ca="1">_xlfn.XLOOKUP(G1353&amp;$X$2,BS_CONTROLE[CHAVE],BS_CONTROLE[Quantidade_11],"-")</f>
        <v>-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339" t="str">
        <f>IF(FN_MC!K1376="","*",FN_MC!K1376)</f>
        <v>*</v>
      </c>
      <c r="O1354" s="339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str">
        <f ca="1">_xlfn.XLOOKUP(G1354&amp;$V$2,BS_CONTROLE[CHAVE],BS_CONTROLE[Quantidade_11],"-")</f>
        <v>-</v>
      </c>
      <c r="W1354" s="118" t="str">
        <f ca="1">_xlfn.XLOOKUP(G1354&amp;$W$2,BS_CONTROLE[CHAVE],BS_CONTROLE[Quantidade_11],"-")</f>
        <v>-</v>
      </c>
      <c r="X1354" s="118" t="str">
        <f ca="1">_xlfn.XLOOKUP(G1354&amp;$X$2,BS_CONTROLE[CHAVE],BS_CONTROLE[Quantidade_11],"-")</f>
        <v>-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339" t="str">
        <f>IF(FN_MC!K1377="","*",FN_MC!K1377)</f>
        <v>*</v>
      </c>
      <c r="O1355" s="339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str">
        <f ca="1">_xlfn.XLOOKUP(G1355&amp;$V$2,BS_CONTROLE[CHAVE],BS_CONTROLE[Quantidade_11],"-")</f>
        <v>-</v>
      </c>
      <c r="W1355" s="118" t="str">
        <f ca="1">_xlfn.XLOOKUP(G1355&amp;$W$2,BS_CONTROLE[CHAVE],BS_CONTROLE[Quantidade_11],"-")</f>
        <v>-</v>
      </c>
      <c r="X1355" s="118" t="str">
        <f ca="1">_xlfn.XLOOKUP(G1355&amp;$X$2,BS_CONTROLE[CHAVE],BS_CONTROLE[Quantidade_11],"-")</f>
        <v>-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338" t="str">
        <f>IF(FN_MC!K1378="","*",FN_MC!K1378)</f>
        <v>*</v>
      </c>
      <c r="O1356" s="338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str">
        <f ca="1">_xlfn.XLOOKUP(G1356&amp;$V$2,BS_CONTROLE[CHAVE],BS_CONTROLE[Quantidade_11],"-")</f>
        <v>-</v>
      </c>
      <c r="W1356" s="118" t="str">
        <f ca="1">_xlfn.XLOOKUP(G1356&amp;$W$2,BS_CONTROLE[CHAVE],BS_CONTROLE[Quantidade_11],"-")</f>
        <v>-</v>
      </c>
      <c r="X1356" s="118" t="str">
        <f ca="1">_xlfn.XLOOKUP(G1356&amp;$X$2,BS_CONTROLE[CHAVE],BS_CONTROLE[Quantidade_11],"-")</f>
        <v>-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339" t="str">
        <f>IF(FN_MC!K1379="","*",FN_MC!K1379)</f>
        <v>*</v>
      </c>
      <c r="O1357" s="339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str">
        <f ca="1">_xlfn.XLOOKUP(G1357&amp;$V$2,BS_CONTROLE[CHAVE],BS_CONTROLE[Quantidade_11],"-")</f>
        <v>-</v>
      </c>
      <c r="W1357" s="118" t="str">
        <f ca="1">_xlfn.XLOOKUP(G1357&amp;$W$2,BS_CONTROLE[CHAVE],BS_CONTROLE[Quantidade_11],"-")</f>
        <v>-</v>
      </c>
      <c r="X1357" s="118" t="str">
        <f ca="1">_xlfn.XLOOKUP(G1357&amp;$X$2,BS_CONTROLE[CHAVE],BS_CONTROLE[Quantidade_11],"-")</f>
        <v>-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339" t="str">
        <f>IF(FN_MC!K1380="","*",FN_MC!K1380)</f>
        <v>*</v>
      </c>
      <c r="O1358" s="339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str">
        <f ca="1">_xlfn.XLOOKUP(G1358&amp;$V$2,BS_CONTROLE[CHAVE],BS_CONTROLE[Quantidade_11],"-")</f>
        <v>-</v>
      </c>
      <c r="W1358" s="118" t="str">
        <f ca="1">_xlfn.XLOOKUP(G1358&amp;$W$2,BS_CONTROLE[CHAVE],BS_CONTROLE[Quantidade_11],"-")</f>
        <v>-</v>
      </c>
      <c r="X1358" s="118" t="str">
        <f ca="1">_xlfn.XLOOKUP(G1358&amp;$X$2,BS_CONTROLE[CHAVE],BS_CONTROLE[Quantidade_11],"-")</f>
        <v>-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338" t="str">
        <f>IF(FN_MC!K1381="","*",FN_MC!K1381)</f>
        <v>*</v>
      </c>
      <c r="O1359" s="338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str">
        <f ca="1">_xlfn.XLOOKUP(G1359&amp;$V$2,BS_CONTROLE[CHAVE],BS_CONTROLE[Quantidade_11],"-")</f>
        <v>-</v>
      </c>
      <c r="W1359" s="118" t="str">
        <f ca="1">_xlfn.XLOOKUP(G1359&amp;$W$2,BS_CONTROLE[CHAVE],BS_CONTROLE[Quantidade_11],"-")</f>
        <v>-</v>
      </c>
      <c r="X1359" s="118" t="str">
        <f ca="1">_xlfn.XLOOKUP(G1359&amp;$X$2,BS_CONTROLE[CHAVE],BS_CONTROLE[Quantidade_11],"-")</f>
        <v>-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339" t="str">
        <f>IF(FN_MC!K1382="","*",FN_MC!K1382)</f>
        <v>*</v>
      </c>
      <c r="O1360" s="339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str">
        <f ca="1">_xlfn.XLOOKUP(G1360&amp;$V$2,BS_CONTROLE[CHAVE],BS_CONTROLE[Quantidade_11],"-")</f>
        <v>-</v>
      </c>
      <c r="W1360" s="118" t="str">
        <f ca="1">_xlfn.XLOOKUP(G1360&amp;$W$2,BS_CONTROLE[CHAVE],BS_CONTROLE[Quantidade_11],"-")</f>
        <v>-</v>
      </c>
      <c r="X1360" s="118" t="str">
        <f ca="1">_xlfn.XLOOKUP(G1360&amp;$X$2,BS_CONTROLE[CHAVE],BS_CONTROLE[Quantidade_11],"-")</f>
        <v>-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339" t="str">
        <f>IF(FN_MC!K1383="","*",FN_MC!K1383)</f>
        <v>*</v>
      </c>
      <c r="O1361" s="339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str">
        <f ca="1">_xlfn.XLOOKUP(G1361&amp;$V$2,BS_CONTROLE[CHAVE],BS_CONTROLE[Quantidade_11],"-")</f>
        <v>-</v>
      </c>
      <c r="W1361" s="118" t="str">
        <f ca="1">_xlfn.XLOOKUP(G1361&amp;$W$2,BS_CONTROLE[CHAVE],BS_CONTROLE[Quantidade_11],"-")</f>
        <v>-</v>
      </c>
      <c r="X1361" s="118" t="str">
        <f ca="1">_xlfn.XLOOKUP(G1361&amp;$X$2,BS_CONTROLE[CHAVE],BS_CONTROLE[Quantidade_11],"-")</f>
        <v>-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338" t="str">
        <f>IF(FN_MC!K1384="","*",FN_MC!K1384)</f>
        <v>*</v>
      </c>
      <c r="O1362" s="338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str">
        <f ca="1">_xlfn.XLOOKUP(G1362&amp;$V$2,BS_CONTROLE[CHAVE],BS_CONTROLE[Quantidade_11],"-")</f>
        <v>-</v>
      </c>
      <c r="W1362" s="118" t="str">
        <f ca="1">_xlfn.XLOOKUP(G1362&amp;$W$2,BS_CONTROLE[CHAVE],BS_CONTROLE[Quantidade_11],"-")</f>
        <v>-</v>
      </c>
      <c r="X1362" s="118" t="str">
        <f ca="1">_xlfn.XLOOKUP(G1362&amp;$X$2,BS_CONTROLE[CHAVE],BS_CONTROLE[Quantidade_11],"-")</f>
        <v>-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339" t="str">
        <f>IF(FN_MC!K1385="","*",FN_MC!K1385)</f>
        <v>*</v>
      </c>
      <c r="O1363" s="339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str">
        <f ca="1">_xlfn.XLOOKUP(G1363&amp;$V$2,BS_CONTROLE[CHAVE],BS_CONTROLE[Quantidade_11],"-")</f>
        <v>-</v>
      </c>
      <c r="W1363" s="118" t="str">
        <f ca="1">_xlfn.XLOOKUP(G1363&amp;$W$2,BS_CONTROLE[CHAVE],BS_CONTROLE[Quantidade_11],"-")</f>
        <v>-</v>
      </c>
      <c r="X1363" s="118" t="str">
        <f ca="1">_xlfn.XLOOKUP(G1363&amp;$X$2,BS_CONTROLE[CHAVE],BS_CONTROLE[Quantidade_11],"-")</f>
        <v>-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339" t="str">
        <f>IF(FN_MC!K1386="","*",FN_MC!K1386)</f>
        <v>*</v>
      </c>
      <c r="O1364" s="339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str">
        <f ca="1">_xlfn.XLOOKUP(G1364&amp;$V$2,BS_CONTROLE[CHAVE],BS_CONTROLE[Quantidade_11],"-")</f>
        <v>-</v>
      </c>
      <c r="W1364" s="118" t="str">
        <f ca="1">_xlfn.XLOOKUP(G1364&amp;$W$2,BS_CONTROLE[CHAVE],BS_CONTROLE[Quantidade_11],"-")</f>
        <v>-</v>
      </c>
      <c r="X1364" s="118" t="str">
        <f ca="1">_xlfn.XLOOKUP(G1364&amp;$X$2,BS_CONTROLE[CHAVE],BS_CONTROLE[Quantidade_11],"-")</f>
        <v>-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338" t="str">
        <f>IF(FN_MC!K1387="","*",FN_MC!K1387)</f>
        <v>*</v>
      </c>
      <c r="O1365" s="338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str">
        <f ca="1">_xlfn.XLOOKUP(G1365&amp;$V$2,BS_CONTROLE[CHAVE],BS_CONTROLE[Quantidade_11],"-")</f>
        <v>-</v>
      </c>
      <c r="W1365" s="118" t="str">
        <f ca="1">_xlfn.XLOOKUP(G1365&amp;$W$2,BS_CONTROLE[CHAVE],BS_CONTROLE[Quantidade_11],"-")</f>
        <v>-</v>
      </c>
      <c r="X1365" s="118" t="str">
        <f ca="1">_xlfn.XLOOKUP(G1365&amp;$X$2,BS_CONTROLE[CHAVE],BS_CONTROLE[Quantidade_11],"-")</f>
        <v>-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339" t="str">
        <f>IF(FN_MC!K1388="","*",FN_MC!K1388)</f>
        <v>*</v>
      </c>
      <c r="O1366" s="339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str">
        <f ca="1">_xlfn.XLOOKUP(G1366&amp;$V$2,BS_CONTROLE[CHAVE],BS_CONTROLE[Quantidade_11],"-")</f>
        <v>-</v>
      </c>
      <c r="W1366" s="118" t="str">
        <f ca="1">_xlfn.XLOOKUP(G1366&amp;$W$2,BS_CONTROLE[CHAVE],BS_CONTROLE[Quantidade_11],"-")</f>
        <v>-</v>
      </c>
      <c r="X1366" s="118" t="str">
        <f ca="1">_xlfn.XLOOKUP(G1366&amp;$X$2,BS_CONTROLE[CHAVE],BS_CONTROLE[Quantidade_11],"-")</f>
        <v>-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339" t="str">
        <f>IF(FN_MC!K1389="","*",FN_MC!K1389)</f>
        <v>*</v>
      </c>
      <c r="O1367" s="339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str">
        <f ca="1">_xlfn.XLOOKUP(G1367&amp;$V$2,BS_CONTROLE[CHAVE],BS_CONTROLE[Quantidade_11],"-")</f>
        <v>-</v>
      </c>
      <c r="W1367" s="118" t="str">
        <f ca="1">_xlfn.XLOOKUP(G1367&amp;$W$2,BS_CONTROLE[CHAVE],BS_CONTROLE[Quantidade_11],"-")</f>
        <v>-</v>
      </c>
      <c r="X1367" s="118" t="str">
        <f ca="1">_xlfn.XLOOKUP(G1367&amp;$X$2,BS_CONTROLE[CHAVE],BS_CONTROLE[Quantidade_11],"-")</f>
        <v>-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338" t="str">
        <f>IF(FN_MC!K1390="","*",FN_MC!K1390)</f>
        <v>*</v>
      </c>
      <c r="O1368" s="338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str">
        <f ca="1">_xlfn.XLOOKUP(G1368&amp;$V$2,BS_CONTROLE[CHAVE],BS_CONTROLE[Quantidade_11],"-")</f>
        <v>-</v>
      </c>
      <c r="W1368" s="118" t="str">
        <f ca="1">_xlfn.XLOOKUP(G1368&amp;$W$2,BS_CONTROLE[CHAVE],BS_CONTROLE[Quantidade_11],"-")</f>
        <v>-</v>
      </c>
      <c r="X1368" s="118" t="str">
        <f ca="1">_xlfn.XLOOKUP(G1368&amp;$X$2,BS_CONTROLE[CHAVE],BS_CONTROLE[Quantidade_11],"-")</f>
        <v>-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339" t="str">
        <f>IF(FN_MC!K1391="","*",FN_MC!K1391)</f>
        <v>*</v>
      </c>
      <c r="O1369" s="339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str">
        <f ca="1">_xlfn.XLOOKUP(G1369&amp;$V$2,BS_CONTROLE[CHAVE],BS_CONTROLE[Quantidade_11],"-")</f>
        <v>-</v>
      </c>
      <c r="W1369" s="118" t="str">
        <f ca="1">_xlfn.XLOOKUP(G1369&amp;$W$2,BS_CONTROLE[CHAVE],BS_CONTROLE[Quantidade_11],"-")</f>
        <v>-</v>
      </c>
      <c r="X1369" s="118" t="str">
        <f ca="1">_xlfn.XLOOKUP(G1369&amp;$X$2,BS_CONTROLE[CHAVE],BS_CONTROLE[Quantidade_11],"-")</f>
        <v>-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339" t="str">
        <f>IF(FN_MC!K1392="","*",FN_MC!K1392)</f>
        <v>*</v>
      </c>
      <c r="O1370" s="339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str">
        <f ca="1">_xlfn.XLOOKUP(G1370&amp;$V$2,BS_CONTROLE[CHAVE],BS_CONTROLE[Quantidade_11],"-")</f>
        <v>-</v>
      </c>
      <c r="W1370" s="118" t="str">
        <f ca="1">_xlfn.XLOOKUP(G1370&amp;$W$2,BS_CONTROLE[CHAVE],BS_CONTROLE[Quantidade_11],"-")</f>
        <v>-</v>
      </c>
      <c r="X1370" s="118" t="str">
        <f ca="1">_xlfn.XLOOKUP(G1370&amp;$X$2,BS_CONTROLE[CHAVE],BS_CONTROLE[Quantidade_11],"-")</f>
        <v>-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338" t="str">
        <f>IF(FN_MC!K1393="","*",FN_MC!K1393)</f>
        <v>*</v>
      </c>
      <c r="O1371" s="338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str">
        <f ca="1">_xlfn.XLOOKUP(G1371&amp;$V$2,BS_CONTROLE[CHAVE],BS_CONTROLE[Quantidade_11],"-")</f>
        <v>-</v>
      </c>
      <c r="W1371" s="118" t="str">
        <f ca="1">_xlfn.XLOOKUP(G1371&amp;$W$2,BS_CONTROLE[CHAVE],BS_CONTROLE[Quantidade_11],"-")</f>
        <v>-</v>
      </c>
      <c r="X1371" s="118" t="str">
        <f ca="1">_xlfn.XLOOKUP(G1371&amp;$X$2,BS_CONTROLE[CHAVE],BS_CONTROLE[Quantidade_11],"-")</f>
        <v>-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339" t="str">
        <f>IF(FN_MC!K1394="","*",FN_MC!K1394)</f>
        <v>*</v>
      </c>
      <c r="O1372" s="339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str">
        <f ca="1">_xlfn.XLOOKUP(G1372&amp;$V$2,BS_CONTROLE[CHAVE],BS_CONTROLE[Quantidade_11],"-")</f>
        <v>-</v>
      </c>
      <c r="W1372" s="118" t="str">
        <f ca="1">_xlfn.XLOOKUP(G1372&amp;$W$2,BS_CONTROLE[CHAVE],BS_CONTROLE[Quantidade_11],"-")</f>
        <v>-</v>
      </c>
      <c r="X1372" s="118" t="str">
        <f ca="1">_xlfn.XLOOKUP(G1372&amp;$X$2,BS_CONTROLE[CHAVE],BS_CONTROLE[Quantidade_11],"-")</f>
        <v>-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339" t="str">
        <f>IF(FN_MC!K1395="","*",FN_MC!K1395)</f>
        <v>*</v>
      </c>
      <c r="O1373" s="339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str">
        <f ca="1">_xlfn.XLOOKUP(G1373&amp;$V$2,BS_CONTROLE[CHAVE],BS_CONTROLE[Quantidade_11],"-")</f>
        <v>-</v>
      </c>
      <c r="W1373" s="118" t="str">
        <f ca="1">_xlfn.XLOOKUP(G1373&amp;$W$2,BS_CONTROLE[CHAVE],BS_CONTROLE[Quantidade_11],"-")</f>
        <v>-</v>
      </c>
      <c r="X1373" s="118" t="str">
        <f ca="1">_xlfn.XLOOKUP(G1373&amp;$X$2,BS_CONTROLE[CHAVE],BS_CONTROLE[Quantidade_11],"-")</f>
        <v>-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338" t="str">
        <f>IF(FN_MC!K1396="","*",FN_MC!K1396)</f>
        <v>*</v>
      </c>
      <c r="O1374" s="338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str">
        <f ca="1">_xlfn.XLOOKUP(G1374&amp;$V$2,BS_CONTROLE[CHAVE],BS_CONTROLE[Quantidade_11],"-")</f>
        <v>-</v>
      </c>
      <c r="W1374" s="118" t="str">
        <f ca="1">_xlfn.XLOOKUP(G1374&amp;$W$2,BS_CONTROLE[CHAVE],BS_CONTROLE[Quantidade_11],"-")</f>
        <v>-</v>
      </c>
      <c r="X1374" s="118" t="str">
        <f ca="1">_xlfn.XLOOKUP(G1374&amp;$X$2,BS_CONTROLE[CHAVE],BS_CONTROLE[Quantidade_11],"-")</f>
        <v>-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339" t="str">
        <f>IF(FN_MC!K1397="","*",FN_MC!K1397)</f>
        <v>*</v>
      </c>
      <c r="O1375" s="339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str">
        <f ca="1">_xlfn.XLOOKUP(G1375&amp;$V$2,BS_CONTROLE[CHAVE],BS_CONTROLE[Quantidade_11],"-")</f>
        <v>-</v>
      </c>
      <c r="W1375" s="118" t="str">
        <f ca="1">_xlfn.XLOOKUP(G1375&amp;$W$2,BS_CONTROLE[CHAVE],BS_CONTROLE[Quantidade_11],"-")</f>
        <v>-</v>
      </c>
      <c r="X1375" s="118" t="str">
        <f ca="1">_xlfn.XLOOKUP(G1375&amp;$X$2,BS_CONTROLE[CHAVE],BS_CONTROLE[Quantidade_11],"-")</f>
        <v>-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339" t="str">
        <f>IF(FN_MC!K1398="","*",FN_MC!K1398)</f>
        <v>*</v>
      </c>
      <c r="O1376" s="339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str">
        <f ca="1">_xlfn.XLOOKUP(G1376&amp;$V$2,BS_CONTROLE[CHAVE],BS_CONTROLE[Quantidade_11],"-")</f>
        <v>-</v>
      </c>
      <c r="W1376" s="118" t="str">
        <f ca="1">_xlfn.XLOOKUP(G1376&amp;$W$2,BS_CONTROLE[CHAVE],BS_CONTROLE[Quantidade_11],"-")</f>
        <v>-</v>
      </c>
      <c r="X1376" s="118" t="str">
        <f ca="1">_xlfn.XLOOKUP(G1376&amp;$X$2,BS_CONTROLE[CHAVE],BS_CONTROLE[Quantidade_11],"-")</f>
        <v>-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338" t="str">
        <f>IF(FN_MC!K1399="","*",FN_MC!K1399)</f>
        <v>*</v>
      </c>
      <c r="O1377" s="338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str">
        <f ca="1">_xlfn.XLOOKUP(G1377&amp;$V$2,BS_CONTROLE[CHAVE],BS_CONTROLE[Quantidade_11],"-")</f>
        <v>-</v>
      </c>
      <c r="W1377" s="118" t="str">
        <f ca="1">_xlfn.XLOOKUP(G1377&amp;$W$2,BS_CONTROLE[CHAVE],BS_CONTROLE[Quantidade_11],"-")</f>
        <v>-</v>
      </c>
      <c r="X1377" s="118" t="str">
        <f ca="1">_xlfn.XLOOKUP(G1377&amp;$X$2,BS_CONTROLE[CHAVE],BS_CONTROLE[Quantidade_11],"-")</f>
        <v>-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339" t="str">
        <f>IF(FN_MC!K1400="","*",FN_MC!K1400)</f>
        <v>*</v>
      </c>
      <c r="O1378" s="339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str">
        <f ca="1">_xlfn.XLOOKUP(G1378&amp;$V$2,BS_CONTROLE[CHAVE],BS_CONTROLE[Quantidade_11],"-")</f>
        <v>-</v>
      </c>
      <c r="W1378" s="118" t="str">
        <f ca="1">_xlfn.XLOOKUP(G1378&amp;$W$2,BS_CONTROLE[CHAVE],BS_CONTROLE[Quantidade_11],"-")</f>
        <v>-</v>
      </c>
      <c r="X1378" s="118" t="str">
        <f ca="1">_xlfn.XLOOKUP(G1378&amp;$X$2,BS_CONTROLE[CHAVE],BS_CONTROLE[Quantidade_11],"-")</f>
        <v>-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339" t="str">
        <f>IF(FN_MC!K1401="","*",FN_MC!K1401)</f>
        <v>*</v>
      </c>
      <c r="O1379" s="339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str">
        <f ca="1">_xlfn.XLOOKUP(G1379&amp;$V$2,BS_CONTROLE[CHAVE],BS_CONTROLE[Quantidade_11],"-")</f>
        <v>-</v>
      </c>
      <c r="W1379" s="118" t="str">
        <f ca="1">_xlfn.XLOOKUP(G1379&amp;$W$2,BS_CONTROLE[CHAVE],BS_CONTROLE[Quantidade_11],"-")</f>
        <v>-</v>
      </c>
      <c r="X1379" s="118" t="str">
        <f ca="1">_xlfn.XLOOKUP(G1379&amp;$X$2,BS_CONTROLE[CHAVE],BS_CONTROLE[Quantidade_11],"-")</f>
        <v>-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338" t="str">
        <f>IF(FN_MC!K1402="","*",FN_MC!K1402)</f>
        <v>*</v>
      </c>
      <c r="O1380" s="338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str">
        <f ca="1">_xlfn.XLOOKUP(G1380&amp;$V$2,BS_CONTROLE[CHAVE],BS_CONTROLE[Quantidade_11],"-")</f>
        <v>-</v>
      </c>
      <c r="W1380" s="118" t="str">
        <f ca="1">_xlfn.XLOOKUP(G1380&amp;$W$2,BS_CONTROLE[CHAVE],BS_CONTROLE[Quantidade_11],"-")</f>
        <v>-</v>
      </c>
      <c r="X1380" s="118" t="str">
        <f ca="1">_xlfn.XLOOKUP(G1380&amp;$X$2,BS_CONTROLE[CHAVE],BS_CONTROLE[Quantidade_11],"-")</f>
        <v>-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339" t="str">
        <f>IF(FN_MC!K1403="","*",FN_MC!K1403)</f>
        <v>*</v>
      </c>
      <c r="O1381" s="339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str">
        <f ca="1">_xlfn.XLOOKUP(G1381&amp;$V$2,BS_CONTROLE[CHAVE],BS_CONTROLE[Quantidade_11],"-")</f>
        <v>-</v>
      </c>
      <c r="W1381" s="118" t="str">
        <f ca="1">_xlfn.XLOOKUP(G1381&amp;$W$2,BS_CONTROLE[CHAVE],BS_CONTROLE[Quantidade_11],"-")</f>
        <v>-</v>
      </c>
      <c r="X1381" s="118" t="str">
        <f ca="1">_xlfn.XLOOKUP(G1381&amp;$X$2,BS_CONTROLE[CHAVE],BS_CONTROLE[Quantidade_11],"-")</f>
        <v>-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339" t="str">
        <f>IF(FN_MC!K1404="","*",FN_MC!K1404)</f>
        <v>*</v>
      </c>
      <c r="O1382" s="339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str">
        <f ca="1">_xlfn.XLOOKUP(G1382&amp;$V$2,BS_CONTROLE[CHAVE],BS_CONTROLE[Quantidade_11],"-")</f>
        <v>-</v>
      </c>
      <c r="W1382" s="118" t="str">
        <f ca="1">_xlfn.XLOOKUP(G1382&amp;$W$2,BS_CONTROLE[CHAVE],BS_CONTROLE[Quantidade_11],"-")</f>
        <v>-</v>
      </c>
      <c r="X1382" s="118" t="str">
        <f ca="1">_xlfn.XLOOKUP(G1382&amp;$X$2,BS_CONTROLE[CHAVE],BS_CONTROLE[Quantidade_11],"-")</f>
        <v>-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338" t="str">
        <f>IF(FN_MC!K1405="","*",FN_MC!K1405)</f>
        <v>*</v>
      </c>
      <c r="O1383" s="338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str">
        <f ca="1">_xlfn.XLOOKUP(G1383&amp;$V$2,BS_CONTROLE[CHAVE],BS_CONTROLE[Quantidade_11],"-")</f>
        <v>-</v>
      </c>
      <c r="W1383" s="118" t="str">
        <f ca="1">_xlfn.XLOOKUP(G1383&amp;$W$2,BS_CONTROLE[CHAVE],BS_CONTROLE[Quantidade_11],"-")</f>
        <v>-</v>
      </c>
      <c r="X1383" s="118" t="str">
        <f ca="1">_xlfn.XLOOKUP(G1383&amp;$X$2,BS_CONTROLE[CHAVE],BS_CONTROLE[Quantidade_11],"-")</f>
        <v>-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339" t="str">
        <f>IF(FN_MC!K1406="","*",FN_MC!K1406)</f>
        <v>*</v>
      </c>
      <c r="O1384" s="339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str">
        <f ca="1">_xlfn.XLOOKUP(G1384&amp;$V$2,BS_CONTROLE[CHAVE],BS_CONTROLE[Quantidade_11],"-")</f>
        <v>-</v>
      </c>
      <c r="W1384" s="118" t="str">
        <f ca="1">_xlfn.XLOOKUP(G1384&amp;$W$2,BS_CONTROLE[CHAVE],BS_CONTROLE[Quantidade_11],"-")</f>
        <v>-</v>
      </c>
      <c r="X1384" s="118" t="str">
        <f ca="1">_xlfn.XLOOKUP(G1384&amp;$X$2,BS_CONTROLE[CHAVE],BS_CONTROLE[Quantidade_11],"-")</f>
        <v>-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339" t="str">
        <f>IF(FN_MC!K1407="","*",FN_MC!K1407)</f>
        <v>*</v>
      </c>
      <c r="O1385" s="339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str">
        <f ca="1">_xlfn.XLOOKUP(G1385&amp;$V$2,BS_CONTROLE[CHAVE],BS_CONTROLE[Quantidade_11],"-")</f>
        <v>-</v>
      </c>
      <c r="W1385" s="118" t="str">
        <f ca="1">_xlfn.XLOOKUP(G1385&amp;$W$2,BS_CONTROLE[CHAVE],BS_CONTROLE[Quantidade_11],"-")</f>
        <v>-</v>
      </c>
      <c r="X1385" s="118" t="str">
        <f ca="1">_xlfn.XLOOKUP(G1385&amp;$X$2,BS_CONTROLE[CHAVE],BS_CONTROLE[Quantidade_11],"-")</f>
        <v>-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338" t="str">
        <f>IF(FN_MC!K1408="","*",FN_MC!K1408)</f>
        <v>*</v>
      </c>
      <c r="O1386" s="338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str">
        <f ca="1">_xlfn.XLOOKUP(G1386&amp;$V$2,BS_CONTROLE[CHAVE],BS_CONTROLE[Quantidade_11],"-")</f>
        <v>-</v>
      </c>
      <c r="W1386" s="118" t="str">
        <f ca="1">_xlfn.XLOOKUP(G1386&amp;$W$2,BS_CONTROLE[CHAVE],BS_CONTROLE[Quantidade_11],"-")</f>
        <v>-</v>
      </c>
      <c r="X1386" s="118" t="str">
        <f ca="1">_xlfn.XLOOKUP(G1386&amp;$X$2,BS_CONTROLE[CHAVE],BS_CONTROLE[Quantidade_11],"-")</f>
        <v>-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339" t="str">
        <f>IF(FN_MC!K1409="","*",FN_MC!K1409)</f>
        <v>*</v>
      </c>
      <c r="O1387" s="339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str">
        <f ca="1">_xlfn.XLOOKUP(G1387&amp;$V$2,BS_CONTROLE[CHAVE],BS_CONTROLE[Quantidade_11],"-")</f>
        <v>-</v>
      </c>
      <c r="W1387" s="118" t="str">
        <f ca="1">_xlfn.XLOOKUP(G1387&amp;$W$2,BS_CONTROLE[CHAVE],BS_CONTROLE[Quantidade_11],"-")</f>
        <v>-</v>
      </c>
      <c r="X1387" s="118" t="str">
        <f ca="1">_xlfn.XLOOKUP(G1387&amp;$X$2,BS_CONTROLE[CHAVE],BS_CONTROLE[Quantidade_11],"-")</f>
        <v>-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339" t="str">
        <f>IF(FN_MC!K1410="","*",FN_MC!K1410)</f>
        <v>*</v>
      </c>
      <c r="O1388" s="339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str">
        <f ca="1">_xlfn.XLOOKUP(G1388&amp;$V$2,BS_CONTROLE[CHAVE],BS_CONTROLE[Quantidade_11],"-")</f>
        <v>-</v>
      </c>
      <c r="W1388" s="118" t="str">
        <f ca="1">_xlfn.XLOOKUP(G1388&amp;$W$2,BS_CONTROLE[CHAVE],BS_CONTROLE[Quantidade_11],"-")</f>
        <v>-</v>
      </c>
      <c r="X1388" s="118" t="str">
        <f ca="1">_xlfn.XLOOKUP(G1388&amp;$X$2,BS_CONTROLE[CHAVE],BS_CONTROLE[Quantidade_11],"-")</f>
        <v>-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338" t="str">
        <f>IF(FN_MC!K1411="","*",FN_MC!K1411)</f>
        <v>*</v>
      </c>
      <c r="O1389" s="338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str">
        <f ca="1">_xlfn.XLOOKUP(G1389&amp;$V$2,BS_CONTROLE[CHAVE],BS_CONTROLE[Quantidade_11],"-")</f>
        <v>-</v>
      </c>
      <c r="W1389" s="118" t="str">
        <f ca="1">_xlfn.XLOOKUP(G1389&amp;$W$2,BS_CONTROLE[CHAVE],BS_CONTROLE[Quantidade_11],"-")</f>
        <v>-</v>
      </c>
      <c r="X1389" s="118" t="str">
        <f ca="1">_xlfn.XLOOKUP(G1389&amp;$X$2,BS_CONTROLE[CHAVE],BS_CONTROLE[Quantidade_11],"-")</f>
        <v>-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339" t="str">
        <f>IF(FN_MC!K1412="","*",FN_MC!K1412)</f>
        <v>*</v>
      </c>
      <c r="O1390" s="339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str">
        <f ca="1">_xlfn.XLOOKUP(G1390&amp;$V$2,BS_CONTROLE[CHAVE],BS_CONTROLE[Quantidade_11],"-")</f>
        <v>-</v>
      </c>
      <c r="W1390" s="118" t="str">
        <f ca="1">_xlfn.XLOOKUP(G1390&amp;$W$2,BS_CONTROLE[CHAVE],BS_CONTROLE[Quantidade_11],"-")</f>
        <v>-</v>
      </c>
      <c r="X1390" s="118" t="str">
        <f ca="1">_xlfn.XLOOKUP(G1390&amp;$X$2,BS_CONTROLE[CHAVE],BS_CONTROLE[Quantidade_11],"-")</f>
        <v>-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339" t="str">
        <f>IF(FN_MC!K1413="","*",FN_MC!K1413)</f>
        <v>*</v>
      </c>
      <c r="O1391" s="339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str">
        <f ca="1">_xlfn.XLOOKUP(G1391&amp;$V$2,BS_CONTROLE[CHAVE],BS_CONTROLE[Quantidade_11],"-")</f>
        <v>-</v>
      </c>
      <c r="W1391" s="118" t="str">
        <f ca="1">_xlfn.XLOOKUP(G1391&amp;$W$2,BS_CONTROLE[CHAVE],BS_CONTROLE[Quantidade_11],"-")</f>
        <v>-</v>
      </c>
      <c r="X1391" s="118" t="str">
        <f ca="1">_xlfn.XLOOKUP(G1391&amp;$X$2,BS_CONTROLE[CHAVE],BS_CONTROLE[Quantidade_11],"-")</f>
        <v>-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338" t="str">
        <f>IF(FN_MC!K1414="","*",FN_MC!K1414)</f>
        <v>*</v>
      </c>
      <c r="O1392" s="338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str">
        <f ca="1">_xlfn.XLOOKUP(G1392&amp;$V$2,BS_CONTROLE[CHAVE],BS_CONTROLE[Quantidade_11],"-")</f>
        <v>-</v>
      </c>
      <c r="W1392" s="118" t="str">
        <f ca="1">_xlfn.XLOOKUP(G1392&amp;$W$2,BS_CONTROLE[CHAVE],BS_CONTROLE[Quantidade_11],"-")</f>
        <v>-</v>
      </c>
      <c r="X1392" s="118" t="str">
        <f ca="1">_xlfn.XLOOKUP(G1392&amp;$X$2,BS_CONTROLE[CHAVE],BS_CONTROLE[Quantidade_11],"-")</f>
        <v>-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339" t="str">
        <f>IF(FN_MC!K1415="","*",FN_MC!K1415)</f>
        <v>*</v>
      </c>
      <c r="O1393" s="339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str">
        <f ca="1">_xlfn.XLOOKUP(G1393&amp;$V$2,BS_CONTROLE[CHAVE],BS_CONTROLE[Quantidade_11],"-")</f>
        <v>-</v>
      </c>
      <c r="W1393" s="118" t="str">
        <f ca="1">_xlfn.XLOOKUP(G1393&amp;$W$2,BS_CONTROLE[CHAVE],BS_CONTROLE[Quantidade_11],"-")</f>
        <v>-</v>
      </c>
      <c r="X1393" s="118" t="str">
        <f ca="1">_xlfn.XLOOKUP(G1393&amp;$X$2,BS_CONTROLE[CHAVE],BS_CONTROLE[Quantidade_11],"-")</f>
        <v>-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339" t="str">
        <f>IF(FN_MC!K1416="","*",FN_MC!K1416)</f>
        <v>*</v>
      </c>
      <c r="O1394" s="339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str">
        <f ca="1">_xlfn.XLOOKUP(G1394&amp;$V$2,BS_CONTROLE[CHAVE],BS_CONTROLE[Quantidade_11],"-")</f>
        <v>-</v>
      </c>
      <c r="W1394" s="118" t="str">
        <f ca="1">_xlfn.XLOOKUP(G1394&amp;$W$2,BS_CONTROLE[CHAVE],BS_CONTROLE[Quantidade_11],"-")</f>
        <v>-</v>
      </c>
      <c r="X1394" s="118" t="str">
        <f ca="1">_xlfn.XLOOKUP(G1394&amp;$X$2,BS_CONTROLE[CHAVE],BS_CONTROLE[Quantidade_11],"-")</f>
        <v>-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338" t="str">
        <f>IF(FN_MC!K1417="","*",FN_MC!K1417)</f>
        <v>*</v>
      </c>
      <c r="O1395" s="338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str">
        <f ca="1">_xlfn.XLOOKUP(G1395&amp;$V$2,BS_CONTROLE[CHAVE],BS_CONTROLE[Quantidade_11],"-")</f>
        <v>-</v>
      </c>
      <c r="W1395" s="118" t="str">
        <f ca="1">_xlfn.XLOOKUP(G1395&amp;$W$2,BS_CONTROLE[CHAVE],BS_CONTROLE[Quantidade_11],"-")</f>
        <v>-</v>
      </c>
      <c r="X1395" s="118" t="str">
        <f ca="1">_xlfn.XLOOKUP(G1395&amp;$X$2,BS_CONTROLE[CHAVE],BS_CONTROLE[Quantidade_11],"-")</f>
        <v>-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339" t="str">
        <f>IF(FN_MC!K1418="","*",FN_MC!K1418)</f>
        <v>*</v>
      </c>
      <c r="O1396" s="339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str">
        <f ca="1">_xlfn.XLOOKUP(G1396&amp;$V$2,BS_CONTROLE[CHAVE],BS_CONTROLE[Quantidade_11],"-")</f>
        <v>-</v>
      </c>
      <c r="W1396" s="118" t="str">
        <f ca="1">_xlfn.XLOOKUP(G1396&amp;$W$2,BS_CONTROLE[CHAVE],BS_CONTROLE[Quantidade_11],"-")</f>
        <v>-</v>
      </c>
      <c r="X1396" s="118" t="str">
        <f ca="1">_xlfn.XLOOKUP(G1396&amp;$X$2,BS_CONTROLE[CHAVE],BS_CONTROLE[Quantidade_11],"-")</f>
        <v>-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339" t="str">
        <f>IF(FN_MC!K1419="","*",FN_MC!K1419)</f>
        <v>*</v>
      </c>
      <c r="O1397" s="339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str">
        <f ca="1">_xlfn.XLOOKUP(G1397&amp;$V$2,BS_CONTROLE[CHAVE],BS_CONTROLE[Quantidade_11],"-")</f>
        <v>-</v>
      </c>
      <c r="W1397" s="118" t="str">
        <f ca="1">_xlfn.XLOOKUP(G1397&amp;$W$2,BS_CONTROLE[CHAVE],BS_CONTROLE[Quantidade_11],"-")</f>
        <v>-</v>
      </c>
      <c r="X1397" s="118" t="str">
        <f ca="1">_xlfn.XLOOKUP(G1397&amp;$X$2,BS_CONTROLE[CHAVE],BS_CONTROLE[Quantidade_11],"-")</f>
        <v>-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338" t="str">
        <f>IF(FN_MC!K1420="","*",FN_MC!K1420)</f>
        <v>*</v>
      </c>
      <c r="O1398" s="338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str">
        <f ca="1">_xlfn.XLOOKUP(G1398&amp;$V$2,BS_CONTROLE[CHAVE],BS_CONTROLE[Quantidade_11],"-")</f>
        <v>-</v>
      </c>
      <c r="W1398" s="118" t="str">
        <f ca="1">_xlfn.XLOOKUP(G1398&amp;$W$2,BS_CONTROLE[CHAVE],BS_CONTROLE[Quantidade_11],"-")</f>
        <v>-</v>
      </c>
      <c r="X1398" s="118" t="str">
        <f ca="1">_xlfn.XLOOKUP(G1398&amp;$X$2,BS_CONTROLE[CHAVE],BS_CONTROLE[Quantidade_11],"-")</f>
        <v>-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339" t="str">
        <f>IF(FN_MC!K1421="","*",FN_MC!K1421)</f>
        <v>*</v>
      </c>
      <c r="O1399" s="339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str">
        <f ca="1">_xlfn.XLOOKUP(G1399&amp;$V$2,BS_CONTROLE[CHAVE],BS_CONTROLE[Quantidade_11],"-")</f>
        <v>-</v>
      </c>
      <c r="W1399" s="118" t="str">
        <f ca="1">_xlfn.XLOOKUP(G1399&amp;$W$2,BS_CONTROLE[CHAVE],BS_CONTROLE[Quantidade_11],"-")</f>
        <v>-</v>
      </c>
      <c r="X1399" s="118" t="str">
        <f ca="1">_xlfn.XLOOKUP(G1399&amp;$X$2,BS_CONTROLE[CHAVE],BS_CONTROLE[Quantidade_11],"-")</f>
        <v>-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339" t="str">
        <f>IF(FN_MC!K1422="","*",FN_MC!K1422)</f>
        <v>*</v>
      </c>
      <c r="O1400" s="339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str">
        <f ca="1">_xlfn.XLOOKUP(G1400&amp;$V$2,BS_CONTROLE[CHAVE],BS_CONTROLE[Quantidade_11],"-")</f>
        <v>-</v>
      </c>
      <c r="W1400" s="118" t="str">
        <f ca="1">_xlfn.XLOOKUP(G1400&amp;$W$2,BS_CONTROLE[CHAVE],BS_CONTROLE[Quantidade_11],"-")</f>
        <v>-</v>
      </c>
      <c r="X1400" s="118" t="str">
        <f ca="1">_xlfn.XLOOKUP(G1400&amp;$X$2,BS_CONTROLE[CHAVE],BS_CONTROLE[Quantidade_11],"-")</f>
        <v>-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338" t="str">
        <f>IF(FN_MC!K1423="","*",FN_MC!K1423)</f>
        <v>*</v>
      </c>
      <c r="O1401" s="338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str">
        <f ca="1">_xlfn.XLOOKUP(G1401&amp;$V$2,BS_CONTROLE[CHAVE],BS_CONTROLE[Quantidade_11],"-")</f>
        <v>-</v>
      </c>
      <c r="W1401" s="118" t="str">
        <f ca="1">_xlfn.XLOOKUP(G1401&amp;$W$2,BS_CONTROLE[CHAVE],BS_CONTROLE[Quantidade_11],"-")</f>
        <v>-</v>
      </c>
      <c r="X1401" s="118" t="str">
        <f ca="1">_xlfn.XLOOKUP(G1401&amp;$X$2,BS_CONTROLE[CHAVE],BS_CONTROLE[Quantidade_11],"-")</f>
        <v>-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339" t="str">
        <f>IF(FN_MC!K1424="","*",FN_MC!K1424)</f>
        <v>*</v>
      </c>
      <c r="O1402" s="339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str">
        <f ca="1">_xlfn.XLOOKUP(G1402&amp;$V$2,BS_CONTROLE[CHAVE],BS_CONTROLE[Quantidade_11],"-")</f>
        <v>-</v>
      </c>
      <c r="W1402" s="118" t="str">
        <f ca="1">_xlfn.XLOOKUP(G1402&amp;$W$2,BS_CONTROLE[CHAVE],BS_CONTROLE[Quantidade_11],"-")</f>
        <v>-</v>
      </c>
      <c r="X1402" s="118" t="str">
        <f ca="1">_xlfn.XLOOKUP(G1402&amp;$X$2,BS_CONTROLE[CHAVE],BS_CONTROLE[Quantidade_11],"-")</f>
        <v>-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339" t="str">
        <f>IF(FN_MC!K1425="","*",FN_MC!K1425)</f>
        <v>*</v>
      </c>
      <c r="O1403" s="339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str">
        <f ca="1">_xlfn.XLOOKUP(G1403&amp;$V$2,BS_CONTROLE[CHAVE],BS_CONTROLE[Quantidade_11],"-")</f>
        <v>-</v>
      </c>
      <c r="W1403" s="118" t="str">
        <f ca="1">_xlfn.XLOOKUP(G1403&amp;$W$2,BS_CONTROLE[CHAVE],BS_CONTROLE[Quantidade_11],"-")</f>
        <v>-</v>
      </c>
      <c r="X1403" s="118" t="str">
        <f ca="1">_xlfn.XLOOKUP(G1403&amp;$X$2,BS_CONTROLE[CHAVE],BS_CONTROLE[Quantidade_11],"-")</f>
        <v>-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338" t="str">
        <f>IF(FN_MC!K1426="","*",FN_MC!K1426)</f>
        <v>*</v>
      </c>
      <c r="O1404" s="338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str">
        <f ca="1">_xlfn.XLOOKUP(G1404&amp;$V$2,BS_CONTROLE[CHAVE],BS_CONTROLE[Quantidade_11],"-")</f>
        <v>-</v>
      </c>
      <c r="W1404" s="118" t="str">
        <f ca="1">_xlfn.XLOOKUP(G1404&amp;$W$2,BS_CONTROLE[CHAVE],BS_CONTROLE[Quantidade_11],"-")</f>
        <v>-</v>
      </c>
      <c r="X1404" s="118" t="str">
        <f ca="1">_xlfn.XLOOKUP(G1404&amp;$X$2,BS_CONTROLE[CHAVE],BS_CONTROLE[Quantidade_11],"-")</f>
        <v>-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339" t="str">
        <f>IF(FN_MC!K1427="","*",FN_MC!K1427)</f>
        <v>*</v>
      </c>
      <c r="O1405" s="339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str">
        <f ca="1">_xlfn.XLOOKUP(G1405&amp;$V$2,BS_CONTROLE[CHAVE],BS_CONTROLE[Quantidade_11],"-")</f>
        <v>-</v>
      </c>
      <c r="W1405" s="118" t="str">
        <f ca="1">_xlfn.XLOOKUP(G1405&amp;$W$2,BS_CONTROLE[CHAVE],BS_CONTROLE[Quantidade_11],"-")</f>
        <v>-</v>
      </c>
      <c r="X1405" s="118" t="str">
        <f ca="1">_xlfn.XLOOKUP(G1405&amp;$X$2,BS_CONTROLE[CHAVE],BS_CONTROLE[Quantidade_11],"-")</f>
        <v>-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339" t="str">
        <f>IF(FN_MC!K1428="","*",FN_MC!K1428)</f>
        <v>*</v>
      </c>
      <c r="O1406" s="339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str">
        <f ca="1">_xlfn.XLOOKUP(G1406&amp;$V$2,BS_CONTROLE[CHAVE],BS_CONTROLE[Quantidade_11],"-")</f>
        <v>-</v>
      </c>
      <c r="W1406" s="118" t="str">
        <f ca="1">_xlfn.XLOOKUP(G1406&amp;$W$2,BS_CONTROLE[CHAVE],BS_CONTROLE[Quantidade_11],"-")</f>
        <v>-</v>
      </c>
      <c r="X1406" s="118" t="str">
        <f ca="1">_xlfn.XLOOKUP(G1406&amp;$X$2,BS_CONTROLE[CHAVE],BS_CONTROLE[Quantidade_11],"-")</f>
        <v>-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338" t="str">
        <f>IF(FN_MC!K1429="","*",FN_MC!K1429)</f>
        <v>*</v>
      </c>
      <c r="O1407" s="338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str">
        <f ca="1">_xlfn.XLOOKUP(G1407&amp;$V$2,BS_CONTROLE[CHAVE],BS_CONTROLE[Quantidade_11],"-")</f>
        <v>-</v>
      </c>
      <c r="W1407" s="118" t="str">
        <f ca="1">_xlfn.XLOOKUP(G1407&amp;$W$2,BS_CONTROLE[CHAVE],BS_CONTROLE[Quantidade_11],"-")</f>
        <v>-</v>
      </c>
      <c r="X1407" s="118" t="str">
        <f ca="1">_xlfn.XLOOKUP(G1407&amp;$X$2,BS_CONTROLE[CHAVE],BS_CONTROLE[Quantidade_11],"-")</f>
        <v>-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339" t="str">
        <f>IF(FN_MC!K1430="","*",FN_MC!K1430)</f>
        <v>*</v>
      </c>
      <c r="O1408" s="339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str">
        <f ca="1">_xlfn.XLOOKUP(G1408&amp;$V$2,BS_CONTROLE[CHAVE],BS_CONTROLE[Quantidade_11],"-")</f>
        <v>-</v>
      </c>
      <c r="W1408" s="118" t="str">
        <f ca="1">_xlfn.XLOOKUP(G1408&amp;$W$2,BS_CONTROLE[CHAVE],BS_CONTROLE[Quantidade_11],"-")</f>
        <v>-</v>
      </c>
      <c r="X1408" s="118" t="str">
        <f ca="1">_xlfn.XLOOKUP(G1408&amp;$X$2,BS_CONTROLE[CHAVE],BS_CONTROLE[Quantidade_11],"-")</f>
        <v>-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339" t="str">
        <f>IF(FN_MC!K1431="","*",FN_MC!K1431)</f>
        <v>*</v>
      </c>
      <c r="O1409" s="339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str">
        <f ca="1">_xlfn.XLOOKUP(G1409&amp;$V$2,BS_CONTROLE[CHAVE],BS_CONTROLE[Quantidade_11],"-")</f>
        <v>-</v>
      </c>
      <c r="W1409" s="118" t="str">
        <f ca="1">_xlfn.XLOOKUP(G1409&amp;$W$2,BS_CONTROLE[CHAVE],BS_CONTROLE[Quantidade_11],"-")</f>
        <v>-</v>
      </c>
      <c r="X1409" s="118" t="str">
        <f ca="1">_xlfn.XLOOKUP(G1409&amp;$X$2,BS_CONTROLE[CHAVE],BS_CONTROLE[Quantidade_11],"-")</f>
        <v>-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338" t="str">
        <f>IF(FN_MC!K1432="","*",FN_MC!K1432)</f>
        <v>*</v>
      </c>
      <c r="O1410" s="338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str">
        <f ca="1">_xlfn.XLOOKUP(G1410&amp;$V$2,BS_CONTROLE[CHAVE],BS_CONTROLE[Quantidade_11],"-")</f>
        <v>-</v>
      </c>
      <c r="W1410" s="118" t="str">
        <f ca="1">_xlfn.XLOOKUP(G1410&amp;$W$2,BS_CONTROLE[CHAVE],BS_CONTROLE[Quantidade_11],"-")</f>
        <v>-</v>
      </c>
      <c r="X1410" s="118" t="str">
        <f ca="1">_xlfn.XLOOKUP(G1410&amp;$X$2,BS_CONTROLE[CHAVE],BS_CONTROLE[Quantidade_11],"-")</f>
        <v>-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339" t="str">
        <f>IF(FN_MC!K1433="","*",FN_MC!K1433)</f>
        <v>*</v>
      </c>
      <c r="O1411" s="339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str">
        <f ca="1">_xlfn.XLOOKUP(G1411&amp;$V$2,BS_CONTROLE[CHAVE],BS_CONTROLE[Quantidade_11],"-")</f>
        <v>-</v>
      </c>
      <c r="W1411" s="118" t="str">
        <f ca="1">_xlfn.XLOOKUP(G1411&amp;$W$2,BS_CONTROLE[CHAVE],BS_CONTROLE[Quantidade_11],"-")</f>
        <v>-</v>
      </c>
      <c r="X1411" s="118" t="str">
        <f ca="1">_xlfn.XLOOKUP(G1411&amp;$X$2,BS_CONTROLE[CHAVE],BS_CONTROLE[Quantidade_11],"-")</f>
        <v>-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339" t="str">
        <f>IF(FN_MC!K1434="","*",FN_MC!K1434)</f>
        <v>*</v>
      </c>
      <c r="O1412" s="339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str">
        <f ca="1">_xlfn.XLOOKUP(G1412&amp;$V$2,BS_CONTROLE[CHAVE],BS_CONTROLE[Quantidade_11],"-")</f>
        <v>-</v>
      </c>
      <c r="W1412" s="118" t="str">
        <f ca="1">_xlfn.XLOOKUP(G1412&amp;$W$2,BS_CONTROLE[CHAVE],BS_CONTROLE[Quantidade_11],"-")</f>
        <v>-</v>
      </c>
      <c r="X1412" s="118" t="str">
        <f ca="1">_xlfn.XLOOKUP(G1412&amp;$X$2,BS_CONTROLE[CHAVE],BS_CONTROLE[Quantidade_11],"-")</f>
        <v>-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338" t="str">
        <f>IF(FN_MC!K1435="","*",FN_MC!K1435)</f>
        <v>*</v>
      </c>
      <c r="O1413" s="338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str">
        <f ca="1">_xlfn.XLOOKUP(G1413&amp;$V$2,BS_CONTROLE[CHAVE],BS_CONTROLE[Quantidade_11],"-")</f>
        <v>-</v>
      </c>
      <c r="W1413" s="118" t="str">
        <f ca="1">_xlfn.XLOOKUP(G1413&amp;$W$2,BS_CONTROLE[CHAVE],BS_CONTROLE[Quantidade_11],"-")</f>
        <v>-</v>
      </c>
      <c r="X1413" s="118" t="str">
        <f ca="1">_xlfn.XLOOKUP(G1413&amp;$X$2,BS_CONTROLE[CHAVE],BS_CONTROLE[Quantidade_11],"-")</f>
        <v>-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339" t="str">
        <f>IF(FN_MC!K1436="","*",FN_MC!K1436)</f>
        <v>*</v>
      </c>
      <c r="O1414" s="339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str">
        <f ca="1">_xlfn.XLOOKUP(G1414&amp;$V$2,BS_CONTROLE[CHAVE],BS_CONTROLE[Quantidade_11],"-")</f>
        <v>-</v>
      </c>
      <c r="W1414" s="118" t="str">
        <f ca="1">_xlfn.XLOOKUP(G1414&amp;$W$2,BS_CONTROLE[CHAVE],BS_CONTROLE[Quantidade_11],"-")</f>
        <v>-</v>
      </c>
      <c r="X1414" s="118" t="str">
        <f ca="1">_xlfn.XLOOKUP(G1414&amp;$X$2,BS_CONTROLE[CHAVE],BS_CONTROLE[Quantidade_11],"-")</f>
        <v>-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339" t="str">
        <f>IF(FN_MC!K1437="","*",FN_MC!K1437)</f>
        <v>*</v>
      </c>
      <c r="O1415" s="339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str">
        <f ca="1">_xlfn.XLOOKUP(G1415&amp;$V$2,BS_CONTROLE[CHAVE],BS_CONTROLE[Quantidade_11],"-")</f>
        <v>-</v>
      </c>
      <c r="W1415" s="118" t="str">
        <f ca="1">_xlfn.XLOOKUP(G1415&amp;$W$2,BS_CONTROLE[CHAVE],BS_CONTROLE[Quantidade_11],"-")</f>
        <v>-</v>
      </c>
      <c r="X1415" s="118" t="str">
        <f ca="1">_xlfn.XLOOKUP(G1415&amp;$X$2,BS_CONTROLE[CHAVE],BS_CONTROLE[Quantidade_11],"-")</f>
        <v>-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338" t="str">
        <f>IF(FN_MC!K1438="","*",FN_MC!K1438)</f>
        <v>*</v>
      </c>
      <c r="O1416" s="338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str">
        <f ca="1">_xlfn.XLOOKUP(G1416&amp;$V$2,BS_CONTROLE[CHAVE],BS_CONTROLE[Quantidade_11],"-")</f>
        <v>-</v>
      </c>
      <c r="W1416" s="118" t="str">
        <f ca="1">_xlfn.XLOOKUP(G1416&amp;$W$2,BS_CONTROLE[CHAVE],BS_CONTROLE[Quantidade_11],"-")</f>
        <v>-</v>
      </c>
      <c r="X1416" s="118" t="str">
        <f ca="1">_xlfn.XLOOKUP(G1416&amp;$X$2,BS_CONTROLE[CHAVE],BS_CONTROLE[Quantidade_11],"-")</f>
        <v>-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339" t="str">
        <f>IF(FN_MC!K1439="","*",FN_MC!K1439)</f>
        <v>*</v>
      </c>
      <c r="O1417" s="339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str">
        <f ca="1">_xlfn.XLOOKUP(G1417&amp;$V$2,BS_CONTROLE[CHAVE],BS_CONTROLE[Quantidade_11],"-")</f>
        <v>-</v>
      </c>
      <c r="W1417" s="118" t="str">
        <f ca="1">_xlfn.XLOOKUP(G1417&amp;$W$2,BS_CONTROLE[CHAVE],BS_CONTROLE[Quantidade_11],"-")</f>
        <v>-</v>
      </c>
      <c r="X1417" s="118" t="str">
        <f ca="1">_xlfn.XLOOKUP(G1417&amp;$X$2,BS_CONTROLE[CHAVE],BS_CONTROLE[Quantidade_11],"-")</f>
        <v>-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339" t="str">
        <f>IF(FN_MC!K1440="","*",FN_MC!K1440)</f>
        <v>*</v>
      </c>
      <c r="O1418" s="339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str">
        <f ca="1">_xlfn.XLOOKUP(G1418&amp;$V$2,BS_CONTROLE[CHAVE],BS_CONTROLE[Quantidade_11],"-")</f>
        <v>-</v>
      </c>
      <c r="W1418" s="118" t="str">
        <f ca="1">_xlfn.XLOOKUP(G1418&amp;$W$2,BS_CONTROLE[CHAVE],BS_CONTROLE[Quantidade_11],"-")</f>
        <v>-</v>
      </c>
      <c r="X1418" s="118" t="str">
        <f ca="1">_xlfn.XLOOKUP(G1418&amp;$X$2,BS_CONTROLE[CHAVE],BS_CONTROLE[Quantidade_11],"-")</f>
        <v>-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338" t="str">
        <f>IF(FN_MC!K1441="","*",FN_MC!K1441)</f>
        <v>*</v>
      </c>
      <c r="O1419" s="338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str">
        <f ca="1">_xlfn.XLOOKUP(G1419&amp;$V$2,BS_CONTROLE[CHAVE],BS_CONTROLE[Quantidade_11],"-")</f>
        <v>-</v>
      </c>
      <c r="W1419" s="118" t="str">
        <f ca="1">_xlfn.XLOOKUP(G1419&amp;$W$2,BS_CONTROLE[CHAVE],BS_CONTROLE[Quantidade_11],"-")</f>
        <v>-</v>
      </c>
      <c r="X1419" s="118" t="str">
        <f ca="1">_xlfn.XLOOKUP(G1419&amp;$X$2,BS_CONTROLE[CHAVE],BS_CONTROLE[Quantidade_11],"-")</f>
        <v>-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339" t="str">
        <f>IF(FN_MC!K1442="","*",FN_MC!K1442)</f>
        <v>*</v>
      </c>
      <c r="O1420" s="339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str">
        <f ca="1">_xlfn.XLOOKUP(G1420&amp;$V$2,BS_CONTROLE[CHAVE],BS_CONTROLE[Quantidade_11],"-")</f>
        <v>-</v>
      </c>
      <c r="W1420" s="118" t="str">
        <f ca="1">_xlfn.XLOOKUP(G1420&amp;$W$2,BS_CONTROLE[CHAVE],BS_CONTROLE[Quantidade_11],"-")</f>
        <v>-</v>
      </c>
      <c r="X1420" s="118" t="str">
        <f ca="1">_xlfn.XLOOKUP(G1420&amp;$X$2,BS_CONTROLE[CHAVE],BS_CONTROLE[Quantidade_11],"-")</f>
        <v>-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339" t="str">
        <f>IF(FN_MC!K1443="","*",FN_MC!K1443)</f>
        <v>*</v>
      </c>
      <c r="O1421" s="339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str">
        <f ca="1">_xlfn.XLOOKUP(G1421&amp;$V$2,BS_CONTROLE[CHAVE],BS_CONTROLE[Quantidade_11],"-")</f>
        <v>-</v>
      </c>
      <c r="W1421" s="118" t="str">
        <f ca="1">_xlfn.XLOOKUP(G1421&amp;$W$2,BS_CONTROLE[CHAVE],BS_CONTROLE[Quantidade_11],"-")</f>
        <v>-</v>
      </c>
      <c r="X1421" s="118" t="str">
        <f ca="1">_xlfn.XLOOKUP(G1421&amp;$X$2,BS_CONTROLE[CHAVE],BS_CONTROLE[Quantidade_11],"-")</f>
        <v>-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338" t="str">
        <f>IF(FN_MC!K1444="","*",FN_MC!K1444)</f>
        <v>*</v>
      </c>
      <c r="O1422" s="338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str">
        <f ca="1">_xlfn.XLOOKUP(G1422&amp;$V$2,BS_CONTROLE[CHAVE],BS_CONTROLE[Quantidade_11],"-")</f>
        <v>-</v>
      </c>
      <c r="W1422" s="118" t="str">
        <f ca="1">_xlfn.XLOOKUP(G1422&amp;$W$2,BS_CONTROLE[CHAVE],BS_CONTROLE[Quantidade_11],"-")</f>
        <v>-</v>
      </c>
      <c r="X1422" s="118" t="str">
        <f ca="1">_xlfn.XLOOKUP(G1422&amp;$X$2,BS_CONTROLE[CHAVE],BS_CONTROLE[Quantidade_11],"-")</f>
        <v>-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339" t="str">
        <f>IF(FN_MC!K1445="","*",FN_MC!K1445)</f>
        <v>*</v>
      </c>
      <c r="O1423" s="339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str">
        <f ca="1">_xlfn.XLOOKUP(G1423&amp;$V$2,BS_CONTROLE[CHAVE],BS_CONTROLE[Quantidade_11],"-")</f>
        <v>-</v>
      </c>
      <c r="W1423" s="118" t="str">
        <f ca="1">_xlfn.XLOOKUP(G1423&amp;$W$2,BS_CONTROLE[CHAVE],BS_CONTROLE[Quantidade_11],"-")</f>
        <v>-</v>
      </c>
      <c r="X1423" s="118" t="str">
        <f ca="1">_xlfn.XLOOKUP(G1423&amp;$X$2,BS_CONTROLE[CHAVE],BS_CONTROLE[Quantidade_11],"-")</f>
        <v>-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339" t="str">
        <f>IF(FN_MC!K1446="","*",FN_MC!K1446)</f>
        <v>*</v>
      </c>
      <c r="O1424" s="339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str">
        <f ca="1">_xlfn.XLOOKUP(G1424&amp;$V$2,BS_CONTROLE[CHAVE],BS_CONTROLE[Quantidade_11],"-")</f>
        <v>-</v>
      </c>
      <c r="W1424" s="118" t="str">
        <f ca="1">_xlfn.XLOOKUP(G1424&amp;$W$2,BS_CONTROLE[CHAVE],BS_CONTROLE[Quantidade_11],"-")</f>
        <v>-</v>
      </c>
      <c r="X1424" s="118" t="str">
        <f ca="1">_xlfn.XLOOKUP(G1424&amp;$X$2,BS_CONTROLE[CHAVE],BS_CONTROLE[Quantidade_11],"-")</f>
        <v>-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338" t="str">
        <f>IF(FN_MC!K1447="","*",FN_MC!K1447)</f>
        <v>*</v>
      </c>
      <c r="O1425" s="338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str">
        <f ca="1">_xlfn.XLOOKUP(G1425&amp;$V$2,BS_CONTROLE[CHAVE],BS_CONTROLE[Quantidade_11],"-")</f>
        <v>-</v>
      </c>
      <c r="W1425" s="118" t="str">
        <f ca="1">_xlfn.XLOOKUP(G1425&amp;$W$2,BS_CONTROLE[CHAVE],BS_CONTROLE[Quantidade_11],"-")</f>
        <v>-</v>
      </c>
      <c r="X1425" s="118" t="str">
        <f ca="1">_xlfn.XLOOKUP(G1425&amp;$X$2,BS_CONTROLE[CHAVE],BS_CONTROLE[Quantidade_11],"-")</f>
        <v>-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339" t="str">
        <f>IF(FN_MC!K1448="","*",FN_MC!K1448)</f>
        <v>*</v>
      </c>
      <c r="O1426" s="339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str">
        <f ca="1">_xlfn.XLOOKUP(G1426&amp;$V$2,BS_CONTROLE[CHAVE],BS_CONTROLE[Quantidade_11],"-")</f>
        <v>-</v>
      </c>
      <c r="W1426" s="118" t="str">
        <f ca="1">_xlfn.XLOOKUP(G1426&amp;$W$2,BS_CONTROLE[CHAVE],BS_CONTROLE[Quantidade_11],"-")</f>
        <v>-</v>
      </c>
      <c r="X1426" s="118" t="str">
        <f ca="1">_xlfn.XLOOKUP(G1426&amp;$X$2,BS_CONTROLE[CHAVE],BS_CONTROLE[Quantidade_11],"-")</f>
        <v>-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339" t="str">
        <f>IF(FN_MC!K1449="","*",FN_MC!K1449)</f>
        <v>*</v>
      </c>
      <c r="O1427" s="339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str">
        <f ca="1">_xlfn.XLOOKUP(G1427&amp;$V$2,BS_CONTROLE[CHAVE],BS_CONTROLE[Quantidade_11],"-")</f>
        <v>-</v>
      </c>
      <c r="W1427" s="118" t="str">
        <f ca="1">_xlfn.XLOOKUP(G1427&amp;$W$2,BS_CONTROLE[CHAVE],BS_CONTROLE[Quantidade_11],"-")</f>
        <v>-</v>
      </c>
      <c r="X1427" s="118" t="str">
        <f ca="1">_xlfn.XLOOKUP(G1427&amp;$X$2,BS_CONTROLE[CHAVE],BS_CONTROLE[Quantidade_11],"-")</f>
        <v>-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338" t="str">
        <f>IF(FN_MC!K1450="","*",FN_MC!K1450)</f>
        <v>*</v>
      </c>
      <c r="O1428" s="338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str">
        <f ca="1">_xlfn.XLOOKUP(G1428&amp;$V$2,BS_CONTROLE[CHAVE],BS_CONTROLE[Quantidade_11],"-")</f>
        <v>-</v>
      </c>
      <c r="W1428" s="118" t="str">
        <f ca="1">_xlfn.XLOOKUP(G1428&amp;$W$2,BS_CONTROLE[CHAVE],BS_CONTROLE[Quantidade_11],"-")</f>
        <v>-</v>
      </c>
      <c r="X1428" s="118" t="str">
        <f ca="1">_xlfn.XLOOKUP(G1428&amp;$X$2,BS_CONTROLE[CHAVE],BS_CONTROLE[Quantidade_11],"-")</f>
        <v>-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339" t="str">
        <f>IF(FN_MC!K1451="","*",FN_MC!K1451)</f>
        <v>*</v>
      </c>
      <c r="O1429" s="339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str">
        <f ca="1">_xlfn.XLOOKUP(G1429&amp;$V$2,BS_CONTROLE[CHAVE],BS_CONTROLE[Quantidade_11],"-")</f>
        <v>-</v>
      </c>
      <c r="W1429" s="118" t="str">
        <f ca="1">_xlfn.XLOOKUP(G1429&amp;$W$2,BS_CONTROLE[CHAVE],BS_CONTROLE[Quantidade_11],"-")</f>
        <v>-</v>
      </c>
      <c r="X1429" s="118" t="str">
        <f ca="1">_xlfn.XLOOKUP(G1429&amp;$X$2,BS_CONTROLE[CHAVE],BS_CONTROLE[Quantidade_11],"-")</f>
        <v>-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339" t="str">
        <f>IF(FN_MC!K1452="","*",FN_MC!K1452)</f>
        <v>*</v>
      </c>
      <c r="O1430" s="339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str">
        <f ca="1">_xlfn.XLOOKUP(G1430&amp;$V$2,BS_CONTROLE[CHAVE],BS_CONTROLE[Quantidade_11],"-")</f>
        <v>-</v>
      </c>
      <c r="W1430" s="118" t="str">
        <f ca="1">_xlfn.XLOOKUP(G1430&amp;$W$2,BS_CONTROLE[CHAVE],BS_CONTROLE[Quantidade_11],"-")</f>
        <v>-</v>
      </c>
      <c r="X1430" s="118" t="str">
        <f ca="1">_xlfn.XLOOKUP(G1430&amp;$X$2,BS_CONTROLE[CHAVE],BS_CONTROLE[Quantidade_11],"-")</f>
        <v>-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338" t="str">
        <f>IF(FN_MC!K1453="","*",FN_MC!K1453)</f>
        <v>*</v>
      </c>
      <c r="O1431" s="338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str">
        <f ca="1">_xlfn.XLOOKUP(G1431&amp;$V$2,BS_CONTROLE[CHAVE],BS_CONTROLE[Quantidade_11],"-")</f>
        <v>-</v>
      </c>
      <c r="W1431" s="118" t="str">
        <f ca="1">_xlfn.XLOOKUP(G1431&amp;$W$2,BS_CONTROLE[CHAVE],BS_CONTROLE[Quantidade_11],"-")</f>
        <v>-</v>
      </c>
      <c r="X1431" s="118" t="str">
        <f ca="1">_xlfn.XLOOKUP(G1431&amp;$X$2,BS_CONTROLE[CHAVE],BS_CONTROLE[Quantidade_11],"-")</f>
        <v>-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339" t="str">
        <f>IF(FN_MC!K1454="","*",FN_MC!K1454)</f>
        <v>*</v>
      </c>
      <c r="O1432" s="339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str">
        <f ca="1">_xlfn.XLOOKUP(G1432&amp;$V$2,BS_CONTROLE[CHAVE],BS_CONTROLE[Quantidade_11],"-")</f>
        <v>-</v>
      </c>
      <c r="W1432" s="118" t="str">
        <f ca="1">_xlfn.XLOOKUP(G1432&amp;$W$2,BS_CONTROLE[CHAVE],BS_CONTROLE[Quantidade_11],"-")</f>
        <v>-</v>
      </c>
      <c r="X1432" s="118" t="str">
        <f ca="1">_xlfn.XLOOKUP(G1432&amp;$X$2,BS_CONTROLE[CHAVE],BS_CONTROLE[Quantidade_11],"-")</f>
        <v>-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339" t="str">
        <f>IF(FN_MC!K1455="","*",FN_MC!K1455)</f>
        <v>*</v>
      </c>
      <c r="O1433" s="339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str">
        <f ca="1">_xlfn.XLOOKUP(G1433&amp;$V$2,BS_CONTROLE[CHAVE],BS_CONTROLE[Quantidade_11],"-")</f>
        <v>-</v>
      </c>
      <c r="W1433" s="118" t="str">
        <f ca="1">_xlfn.XLOOKUP(G1433&amp;$W$2,BS_CONTROLE[CHAVE],BS_CONTROLE[Quantidade_11],"-")</f>
        <v>-</v>
      </c>
      <c r="X1433" s="118" t="str">
        <f ca="1">_xlfn.XLOOKUP(G1433&amp;$X$2,BS_CONTROLE[CHAVE],BS_CONTROLE[Quantidade_11],"-")</f>
        <v>-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338" t="str">
        <f>IF(FN_MC!K1456="","*",FN_MC!K1456)</f>
        <v>*</v>
      </c>
      <c r="O1434" s="338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str">
        <f ca="1">_xlfn.XLOOKUP(G1434&amp;$V$2,BS_CONTROLE[CHAVE],BS_CONTROLE[Quantidade_11],"-")</f>
        <v>-</v>
      </c>
      <c r="W1434" s="118" t="str">
        <f ca="1">_xlfn.XLOOKUP(G1434&amp;$W$2,BS_CONTROLE[CHAVE],BS_CONTROLE[Quantidade_11],"-")</f>
        <v>-</v>
      </c>
      <c r="X1434" s="118" t="str">
        <f ca="1">_xlfn.XLOOKUP(G1434&amp;$X$2,BS_CONTROLE[CHAVE],BS_CONTROLE[Quantidade_11],"-")</f>
        <v>-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339" t="str">
        <f>IF(FN_MC!K1457="","*",FN_MC!K1457)</f>
        <v>*</v>
      </c>
      <c r="O1435" s="339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str">
        <f ca="1">_xlfn.XLOOKUP(G1435&amp;$V$2,BS_CONTROLE[CHAVE],BS_CONTROLE[Quantidade_11],"-")</f>
        <v>-</v>
      </c>
      <c r="W1435" s="118" t="str">
        <f ca="1">_xlfn.XLOOKUP(G1435&amp;$W$2,BS_CONTROLE[CHAVE],BS_CONTROLE[Quantidade_11],"-")</f>
        <v>-</v>
      </c>
      <c r="X1435" s="118" t="str">
        <f ca="1">_xlfn.XLOOKUP(G1435&amp;$X$2,BS_CONTROLE[CHAVE],BS_CONTROLE[Quantidade_11],"-")</f>
        <v>-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339" t="str">
        <f>IF(FN_MC!K1458="","*",FN_MC!K1458)</f>
        <v>*</v>
      </c>
      <c r="O1436" s="339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str">
        <f ca="1">_xlfn.XLOOKUP(G1436&amp;$V$2,BS_CONTROLE[CHAVE],BS_CONTROLE[Quantidade_11],"-")</f>
        <v>-</v>
      </c>
      <c r="W1436" s="118" t="str">
        <f ca="1">_xlfn.XLOOKUP(G1436&amp;$W$2,BS_CONTROLE[CHAVE],BS_CONTROLE[Quantidade_11],"-")</f>
        <v>-</v>
      </c>
      <c r="X1436" s="118" t="str">
        <f ca="1">_xlfn.XLOOKUP(G1436&amp;$X$2,BS_CONTROLE[CHAVE],BS_CONTROLE[Quantidade_11],"-")</f>
        <v>-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338" t="str">
        <f>IF(FN_MC!K1459="","*",FN_MC!K1459)</f>
        <v>*</v>
      </c>
      <c r="O1437" s="338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str">
        <f ca="1">_xlfn.XLOOKUP(G1437&amp;$V$2,BS_CONTROLE[CHAVE],BS_CONTROLE[Quantidade_11],"-")</f>
        <v>-</v>
      </c>
      <c r="W1437" s="118" t="str">
        <f ca="1">_xlfn.XLOOKUP(G1437&amp;$W$2,BS_CONTROLE[CHAVE],BS_CONTROLE[Quantidade_11],"-")</f>
        <v>-</v>
      </c>
      <c r="X1437" s="118" t="str">
        <f ca="1">_xlfn.XLOOKUP(G1437&amp;$X$2,BS_CONTROLE[CHAVE],BS_CONTROLE[Quantidade_11],"-")</f>
        <v>-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339" t="str">
        <f>IF(FN_MC!K1460="","*",FN_MC!K1460)</f>
        <v>*</v>
      </c>
      <c r="O1438" s="339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str">
        <f ca="1">_xlfn.XLOOKUP(G1438&amp;$V$2,BS_CONTROLE[CHAVE],BS_CONTROLE[Quantidade_11],"-")</f>
        <v>-</v>
      </c>
      <c r="W1438" s="118" t="str">
        <f ca="1">_xlfn.XLOOKUP(G1438&amp;$W$2,BS_CONTROLE[CHAVE],BS_CONTROLE[Quantidade_11],"-")</f>
        <v>-</v>
      </c>
      <c r="X1438" s="118" t="str">
        <f ca="1">_xlfn.XLOOKUP(G1438&amp;$X$2,BS_CONTROLE[CHAVE],BS_CONTROLE[Quantidade_11],"-")</f>
        <v>-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339" t="str">
        <f>IF(FN_MC!K1461="","*",FN_MC!K1461)</f>
        <v>*</v>
      </c>
      <c r="O1439" s="339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str">
        <f ca="1">_xlfn.XLOOKUP(G1439&amp;$V$2,BS_CONTROLE[CHAVE],BS_CONTROLE[Quantidade_11],"-")</f>
        <v>-</v>
      </c>
      <c r="W1439" s="118" t="str">
        <f ca="1">_xlfn.XLOOKUP(G1439&amp;$W$2,BS_CONTROLE[CHAVE],BS_CONTROLE[Quantidade_11],"-")</f>
        <v>-</v>
      </c>
      <c r="X1439" s="118" t="str">
        <f ca="1">_xlfn.XLOOKUP(G1439&amp;$X$2,BS_CONTROLE[CHAVE],BS_CONTROLE[Quantidade_11],"-")</f>
        <v>-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338" t="str">
        <f>IF(FN_MC!K1462="","*",FN_MC!K1462)</f>
        <v>*</v>
      </c>
      <c r="O1440" s="338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str">
        <f ca="1">_xlfn.XLOOKUP(G1440&amp;$V$2,BS_CONTROLE[CHAVE],BS_CONTROLE[Quantidade_11],"-")</f>
        <v>-</v>
      </c>
      <c r="W1440" s="118" t="str">
        <f ca="1">_xlfn.XLOOKUP(G1440&amp;$W$2,BS_CONTROLE[CHAVE],BS_CONTROLE[Quantidade_11],"-")</f>
        <v>-</v>
      </c>
      <c r="X1440" s="118" t="str">
        <f ca="1">_xlfn.XLOOKUP(G1440&amp;$X$2,BS_CONTROLE[CHAVE],BS_CONTROLE[Quantidade_11],"-")</f>
        <v>-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339" t="str">
        <f>IF(FN_MC!K1463="","*",FN_MC!K1463)</f>
        <v>*</v>
      </c>
      <c r="O1441" s="339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str">
        <f ca="1">_xlfn.XLOOKUP(G1441&amp;$V$2,BS_CONTROLE[CHAVE],BS_CONTROLE[Quantidade_11],"-")</f>
        <v>-</v>
      </c>
      <c r="W1441" s="118" t="str">
        <f ca="1">_xlfn.XLOOKUP(G1441&amp;$W$2,BS_CONTROLE[CHAVE],BS_CONTROLE[Quantidade_11],"-")</f>
        <v>-</v>
      </c>
      <c r="X1441" s="118" t="str">
        <f ca="1">_xlfn.XLOOKUP(G1441&amp;$X$2,BS_CONTROLE[CHAVE],BS_CONTROLE[Quantidade_11],"-")</f>
        <v>-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339" t="str">
        <f>IF(FN_MC!K1464="","*",FN_MC!K1464)</f>
        <v>*</v>
      </c>
      <c r="O1442" s="339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str">
        <f ca="1">_xlfn.XLOOKUP(G1442&amp;$V$2,BS_CONTROLE[CHAVE],BS_CONTROLE[Quantidade_11],"-")</f>
        <v>-</v>
      </c>
      <c r="W1442" s="118" t="str">
        <f ca="1">_xlfn.XLOOKUP(G1442&amp;$W$2,BS_CONTROLE[CHAVE],BS_CONTROLE[Quantidade_11],"-")</f>
        <v>-</v>
      </c>
      <c r="X1442" s="118" t="str">
        <f ca="1">_xlfn.XLOOKUP(G1442&amp;$X$2,BS_CONTROLE[CHAVE],BS_CONTROLE[Quantidade_11],"-")</f>
        <v>-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338" t="str">
        <f>IF(FN_MC!K1465="","*",FN_MC!K1465)</f>
        <v>*</v>
      </c>
      <c r="O1443" s="338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str">
        <f ca="1">_xlfn.XLOOKUP(G1443&amp;$V$2,BS_CONTROLE[CHAVE],BS_CONTROLE[Quantidade_11],"-")</f>
        <v>-</v>
      </c>
      <c r="W1443" s="118" t="str">
        <f ca="1">_xlfn.XLOOKUP(G1443&amp;$W$2,BS_CONTROLE[CHAVE],BS_CONTROLE[Quantidade_11],"-")</f>
        <v>-</v>
      </c>
      <c r="X1443" s="118" t="str">
        <f ca="1">_xlfn.XLOOKUP(G1443&amp;$X$2,BS_CONTROLE[CHAVE],BS_CONTROLE[Quantidade_11],"-")</f>
        <v>-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339" t="str">
        <f>IF(FN_MC!K1466="","*",FN_MC!K1466)</f>
        <v>*</v>
      </c>
      <c r="O1444" s="339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str">
        <f ca="1">_xlfn.XLOOKUP(G1444&amp;$V$2,BS_CONTROLE[CHAVE],BS_CONTROLE[Quantidade_11],"-")</f>
        <v>-</v>
      </c>
      <c r="W1444" s="118" t="str">
        <f ca="1">_xlfn.XLOOKUP(G1444&amp;$W$2,BS_CONTROLE[CHAVE],BS_CONTROLE[Quantidade_11],"-")</f>
        <v>-</v>
      </c>
      <c r="X1444" s="118" t="str">
        <f ca="1">_xlfn.XLOOKUP(G1444&amp;$X$2,BS_CONTROLE[CHAVE],BS_CONTROLE[Quantidade_11],"-")</f>
        <v>-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339" t="str">
        <f>IF(FN_MC!K1467="","*",FN_MC!K1467)</f>
        <v>*</v>
      </c>
      <c r="O1445" s="339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str">
        <f ca="1">_xlfn.XLOOKUP(G1445&amp;$V$2,BS_CONTROLE[CHAVE],BS_CONTROLE[Quantidade_11],"-")</f>
        <v>-</v>
      </c>
      <c r="W1445" s="118" t="str">
        <f ca="1">_xlfn.XLOOKUP(G1445&amp;$W$2,BS_CONTROLE[CHAVE],BS_CONTROLE[Quantidade_11],"-")</f>
        <v>-</v>
      </c>
      <c r="X1445" s="118" t="str">
        <f ca="1">_xlfn.XLOOKUP(G1445&amp;$X$2,BS_CONTROLE[CHAVE],BS_CONTROLE[Quantidade_11],"-")</f>
        <v>-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338" t="str">
        <f>IF(FN_MC!K1468="","*",FN_MC!K1468)</f>
        <v>*</v>
      </c>
      <c r="O1446" s="338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str">
        <f ca="1">_xlfn.XLOOKUP(G1446&amp;$V$2,BS_CONTROLE[CHAVE],BS_CONTROLE[Quantidade_11],"-")</f>
        <v>-</v>
      </c>
      <c r="W1446" s="118" t="str">
        <f ca="1">_xlfn.XLOOKUP(G1446&amp;$W$2,BS_CONTROLE[CHAVE],BS_CONTROLE[Quantidade_11],"-")</f>
        <v>-</v>
      </c>
      <c r="X1446" s="118" t="str">
        <f ca="1">_xlfn.XLOOKUP(G1446&amp;$X$2,BS_CONTROLE[CHAVE],BS_CONTROLE[Quantidade_11],"-")</f>
        <v>-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339" t="str">
        <f>IF(FN_MC!K1469="","*",FN_MC!K1469)</f>
        <v>*</v>
      </c>
      <c r="O1447" s="339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str">
        <f ca="1">_xlfn.XLOOKUP(G1447&amp;$V$2,BS_CONTROLE[CHAVE],BS_CONTROLE[Quantidade_11],"-")</f>
        <v>-</v>
      </c>
      <c r="W1447" s="118" t="str">
        <f ca="1">_xlfn.XLOOKUP(G1447&amp;$W$2,BS_CONTROLE[CHAVE],BS_CONTROLE[Quantidade_11],"-")</f>
        <v>-</v>
      </c>
      <c r="X1447" s="118" t="str">
        <f ca="1">_xlfn.XLOOKUP(G1447&amp;$X$2,BS_CONTROLE[CHAVE],BS_CONTROLE[Quantidade_11],"-")</f>
        <v>-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339" t="str">
        <f>IF(FN_MC!K1470="","*",FN_MC!K1470)</f>
        <v>*</v>
      </c>
      <c r="O1448" s="339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str">
        <f ca="1">_xlfn.XLOOKUP(G1448&amp;$V$2,BS_CONTROLE[CHAVE],BS_CONTROLE[Quantidade_11],"-")</f>
        <v>-</v>
      </c>
      <c r="W1448" s="118" t="str">
        <f ca="1">_xlfn.XLOOKUP(G1448&amp;$W$2,BS_CONTROLE[CHAVE],BS_CONTROLE[Quantidade_11],"-")</f>
        <v>-</v>
      </c>
      <c r="X1448" s="118" t="str">
        <f ca="1">_xlfn.XLOOKUP(G1448&amp;$X$2,BS_CONTROLE[CHAVE],BS_CONTROLE[Quantidade_11],"-")</f>
        <v>-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338" t="str">
        <f>IF(FN_MC!K1471="","*",FN_MC!K1471)</f>
        <v>*</v>
      </c>
      <c r="O1449" s="338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str">
        <f ca="1">_xlfn.XLOOKUP(G1449&amp;$V$2,BS_CONTROLE[CHAVE],BS_CONTROLE[Quantidade_11],"-")</f>
        <v>-</v>
      </c>
      <c r="W1449" s="118" t="str">
        <f ca="1">_xlfn.XLOOKUP(G1449&amp;$W$2,BS_CONTROLE[CHAVE],BS_CONTROLE[Quantidade_11],"-")</f>
        <v>-</v>
      </c>
      <c r="X1449" s="118" t="str">
        <f ca="1">_xlfn.XLOOKUP(G1449&amp;$X$2,BS_CONTROLE[CHAVE],BS_CONTROLE[Quantidade_11],"-")</f>
        <v>-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339" t="str">
        <f>IF(FN_MC!K1472="","*",FN_MC!K1472)</f>
        <v>*</v>
      </c>
      <c r="O1450" s="339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str">
        <f ca="1">_xlfn.XLOOKUP(G1450&amp;$V$2,BS_CONTROLE[CHAVE],BS_CONTROLE[Quantidade_11],"-")</f>
        <v>-</v>
      </c>
      <c r="W1450" s="118" t="str">
        <f ca="1">_xlfn.XLOOKUP(G1450&amp;$W$2,BS_CONTROLE[CHAVE],BS_CONTROLE[Quantidade_11],"-")</f>
        <v>-</v>
      </c>
      <c r="X1450" s="118" t="str">
        <f ca="1">_xlfn.XLOOKUP(G1450&amp;$X$2,BS_CONTROLE[CHAVE],BS_CONTROLE[Quantidade_11],"-")</f>
        <v>-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339" t="str">
        <f>IF(FN_MC!K1473="","*",FN_MC!K1473)</f>
        <v>*</v>
      </c>
      <c r="O1451" s="339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str">
        <f ca="1">_xlfn.XLOOKUP(G1451&amp;$V$2,BS_CONTROLE[CHAVE],BS_CONTROLE[Quantidade_11],"-")</f>
        <v>-</v>
      </c>
      <c r="W1451" s="118" t="str">
        <f ca="1">_xlfn.XLOOKUP(G1451&amp;$W$2,BS_CONTROLE[CHAVE],BS_CONTROLE[Quantidade_11],"-")</f>
        <v>-</v>
      </c>
      <c r="X1451" s="118" t="str">
        <f ca="1">_xlfn.XLOOKUP(G1451&amp;$X$2,BS_CONTROLE[CHAVE],BS_CONTROLE[Quantidade_11],"-")</f>
        <v>-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338" t="str">
        <f>IF(FN_MC!K1474="","*",FN_MC!K1474)</f>
        <v>*</v>
      </c>
      <c r="O1452" s="338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str">
        <f ca="1">_xlfn.XLOOKUP(G1452&amp;$V$2,BS_CONTROLE[CHAVE],BS_CONTROLE[Quantidade_11],"-")</f>
        <v>-</v>
      </c>
      <c r="W1452" s="118" t="str">
        <f ca="1">_xlfn.XLOOKUP(G1452&amp;$W$2,BS_CONTROLE[CHAVE],BS_CONTROLE[Quantidade_11],"-")</f>
        <v>-</v>
      </c>
      <c r="X1452" s="118" t="str">
        <f ca="1">_xlfn.XLOOKUP(G1452&amp;$X$2,BS_CONTROLE[CHAVE],BS_CONTROLE[Quantidade_11],"-")</f>
        <v>-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339" t="str">
        <f>IF(FN_MC!K1475="","*",FN_MC!K1475)</f>
        <v>*</v>
      </c>
      <c r="O1453" s="339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str">
        <f ca="1">_xlfn.XLOOKUP(G1453&amp;$V$2,BS_CONTROLE[CHAVE],BS_CONTROLE[Quantidade_11],"-")</f>
        <v>-</v>
      </c>
      <c r="W1453" s="118" t="str">
        <f ca="1">_xlfn.XLOOKUP(G1453&amp;$W$2,BS_CONTROLE[CHAVE],BS_CONTROLE[Quantidade_11],"-")</f>
        <v>-</v>
      </c>
      <c r="X1453" s="118" t="str">
        <f ca="1">_xlfn.XLOOKUP(G1453&amp;$X$2,BS_CONTROLE[CHAVE],BS_CONTROLE[Quantidade_11],"-")</f>
        <v>-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339" t="str">
        <f>IF(FN_MC!K1476="","*",FN_MC!K1476)</f>
        <v>*</v>
      </c>
      <c r="O1454" s="339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str">
        <f ca="1">_xlfn.XLOOKUP(G1454&amp;$V$2,BS_CONTROLE[CHAVE],BS_CONTROLE[Quantidade_11],"-")</f>
        <v>-</v>
      </c>
      <c r="W1454" s="118" t="str">
        <f ca="1">_xlfn.XLOOKUP(G1454&amp;$W$2,BS_CONTROLE[CHAVE],BS_CONTROLE[Quantidade_11],"-")</f>
        <v>-</v>
      </c>
      <c r="X1454" s="118" t="str">
        <f ca="1">_xlfn.XLOOKUP(G1454&amp;$X$2,BS_CONTROLE[CHAVE],BS_CONTROLE[Quantidade_11],"-")</f>
        <v>-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338" t="str">
        <f>IF(FN_MC!K1477="","*",FN_MC!K1477)</f>
        <v>*</v>
      </c>
      <c r="O1455" s="338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str">
        <f ca="1">_xlfn.XLOOKUP(G1455&amp;$V$2,BS_CONTROLE[CHAVE],BS_CONTROLE[Quantidade_11],"-")</f>
        <v>-</v>
      </c>
      <c r="W1455" s="118" t="str">
        <f ca="1">_xlfn.XLOOKUP(G1455&amp;$W$2,BS_CONTROLE[CHAVE],BS_CONTROLE[Quantidade_11],"-")</f>
        <v>-</v>
      </c>
      <c r="X1455" s="118" t="str">
        <f ca="1">_xlfn.XLOOKUP(G1455&amp;$X$2,BS_CONTROLE[CHAVE],BS_CONTROLE[Quantidade_11],"-")</f>
        <v>-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339" t="str">
        <f>IF(FN_MC!K1478="","*",FN_MC!K1478)</f>
        <v>*</v>
      </c>
      <c r="O1456" s="339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str">
        <f ca="1">_xlfn.XLOOKUP(G1456&amp;$V$2,BS_CONTROLE[CHAVE],BS_CONTROLE[Quantidade_11],"-")</f>
        <v>-</v>
      </c>
      <c r="W1456" s="118" t="str">
        <f ca="1">_xlfn.XLOOKUP(G1456&amp;$W$2,BS_CONTROLE[CHAVE],BS_CONTROLE[Quantidade_11],"-")</f>
        <v>-</v>
      </c>
      <c r="X1456" s="118" t="str">
        <f ca="1">_xlfn.XLOOKUP(G1456&amp;$X$2,BS_CONTROLE[CHAVE],BS_CONTROLE[Quantidade_11],"-")</f>
        <v>-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339" t="str">
        <f>IF(FN_MC!K1479="","*",FN_MC!K1479)</f>
        <v>*</v>
      </c>
      <c r="O1457" s="339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str">
        <f ca="1">_xlfn.XLOOKUP(G1457&amp;$V$2,BS_CONTROLE[CHAVE],BS_CONTROLE[Quantidade_11],"-")</f>
        <v>-</v>
      </c>
      <c r="W1457" s="118" t="str">
        <f ca="1">_xlfn.XLOOKUP(G1457&amp;$W$2,BS_CONTROLE[CHAVE],BS_CONTROLE[Quantidade_11],"-")</f>
        <v>-</v>
      </c>
      <c r="X1457" s="118" t="str">
        <f ca="1">_xlfn.XLOOKUP(G1457&amp;$X$2,BS_CONTROLE[CHAVE],BS_CONTROLE[Quantidade_11],"-")</f>
        <v>-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338" t="str">
        <f>IF(FN_MC!K1480="","*",FN_MC!K1480)</f>
        <v>*</v>
      </c>
      <c r="O1458" s="338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str">
        <f ca="1">_xlfn.XLOOKUP(G1458&amp;$V$2,BS_CONTROLE[CHAVE],BS_CONTROLE[Quantidade_11],"-")</f>
        <v>-</v>
      </c>
      <c r="W1458" s="118" t="str">
        <f ca="1">_xlfn.XLOOKUP(G1458&amp;$W$2,BS_CONTROLE[CHAVE],BS_CONTROLE[Quantidade_11],"-")</f>
        <v>-</v>
      </c>
      <c r="X1458" s="118" t="str">
        <f ca="1">_xlfn.XLOOKUP(G1458&amp;$X$2,BS_CONTROLE[CHAVE],BS_CONTROLE[Quantidade_11],"-")</f>
        <v>-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339" t="str">
        <f>IF(FN_MC!K1481="","*",FN_MC!K1481)</f>
        <v>*</v>
      </c>
      <c r="O1459" s="339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str">
        <f ca="1">_xlfn.XLOOKUP(G1459&amp;$V$2,BS_CONTROLE[CHAVE],BS_CONTROLE[Quantidade_11],"-")</f>
        <v>-</v>
      </c>
      <c r="W1459" s="118" t="str">
        <f ca="1">_xlfn.XLOOKUP(G1459&amp;$W$2,BS_CONTROLE[CHAVE],BS_CONTROLE[Quantidade_11],"-")</f>
        <v>-</v>
      </c>
      <c r="X1459" s="118" t="str">
        <f ca="1">_xlfn.XLOOKUP(G1459&amp;$X$2,BS_CONTROLE[CHAVE],BS_CONTROLE[Quantidade_11],"-")</f>
        <v>-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339" t="str">
        <f>IF(FN_MC!K1482="","*",FN_MC!K1482)</f>
        <v>*</v>
      </c>
      <c r="O1460" s="339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str">
        <f ca="1">_xlfn.XLOOKUP(G1460&amp;$V$2,BS_CONTROLE[CHAVE],BS_CONTROLE[Quantidade_11],"-")</f>
        <v>-</v>
      </c>
      <c r="W1460" s="118" t="str">
        <f ca="1">_xlfn.XLOOKUP(G1460&amp;$W$2,BS_CONTROLE[CHAVE],BS_CONTROLE[Quantidade_11],"-")</f>
        <v>-</v>
      </c>
      <c r="X1460" s="118" t="str">
        <f ca="1">_xlfn.XLOOKUP(G1460&amp;$X$2,BS_CONTROLE[CHAVE],BS_CONTROLE[Quantidade_11],"-")</f>
        <v>-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338" t="str">
        <f>IF(FN_MC!K1483="","*",FN_MC!K1483)</f>
        <v>*</v>
      </c>
      <c r="O1461" s="338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str">
        <f ca="1">_xlfn.XLOOKUP(G1461&amp;$V$2,BS_CONTROLE[CHAVE],BS_CONTROLE[Quantidade_11],"-")</f>
        <v>-</v>
      </c>
      <c r="W1461" s="118" t="str">
        <f ca="1">_xlfn.XLOOKUP(G1461&amp;$W$2,BS_CONTROLE[CHAVE],BS_CONTROLE[Quantidade_11],"-")</f>
        <v>-</v>
      </c>
      <c r="X1461" s="118" t="str">
        <f ca="1">_xlfn.XLOOKUP(G1461&amp;$X$2,BS_CONTROLE[CHAVE],BS_CONTROLE[Quantidade_11],"-")</f>
        <v>-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339" t="str">
        <f>IF(FN_MC!K1484="","*",FN_MC!K1484)</f>
        <v>*</v>
      </c>
      <c r="O1462" s="339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str">
        <f ca="1">_xlfn.XLOOKUP(G1462&amp;$V$2,BS_CONTROLE[CHAVE],BS_CONTROLE[Quantidade_11],"-")</f>
        <v>-</v>
      </c>
      <c r="W1462" s="118" t="str">
        <f ca="1">_xlfn.XLOOKUP(G1462&amp;$W$2,BS_CONTROLE[CHAVE],BS_CONTROLE[Quantidade_11],"-")</f>
        <v>-</v>
      </c>
      <c r="X1462" s="118" t="str">
        <f ca="1">_xlfn.XLOOKUP(G1462&amp;$X$2,BS_CONTROLE[CHAVE],BS_CONTROLE[Quantidade_11],"-")</f>
        <v>-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339" t="str">
        <f>IF(FN_MC!K1485="","*",FN_MC!K1485)</f>
        <v>*</v>
      </c>
      <c r="O1463" s="339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str">
        <f ca="1">_xlfn.XLOOKUP(G1463&amp;$V$2,BS_CONTROLE[CHAVE],BS_CONTROLE[Quantidade_11],"-")</f>
        <v>-</v>
      </c>
      <c r="W1463" s="118" t="str">
        <f ca="1">_xlfn.XLOOKUP(G1463&amp;$W$2,BS_CONTROLE[CHAVE],BS_CONTROLE[Quantidade_11],"-")</f>
        <v>-</v>
      </c>
      <c r="X1463" s="118" t="str">
        <f ca="1">_xlfn.XLOOKUP(G1463&amp;$X$2,BS_CONTROLE[CHAVE],BS_CONTROLE[Quantidade_11],"-")</f>
        <v>-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338" t="str">
        <f>IF(FN_MC!K1486="","*",FN_MC!K1486)</f>
        <v>*</v>
      </c>
      <c r="O1464" s="338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str">
        <f ca="1">_xlfn.XLOOKUP(G1464&amp;$V$2,BS_CONTROLE[CHAVE],BS_CONTROLE[Quantidade_11],"-")</f>
        <v>-</v>
      </c>
      <c r="W1464" s="118" t="str">
        <f ca="1">_xlfn.XLOOKUP(G1464&amp;$W$2,BS_CONTROLE[CHAVE],BS_CONTROLE[Quantidade_11],"-")</f>
        <v>-</v>
      </c>
      <c r="X1464" s="118" t="str">
        <f ca="1">_xlfn.XLOOKUP(G1464&amp;$X$2,BS_CONTROLE[CHAVE],BS_CONTROLE[Quantidade_11],"-")</f>
        <v>-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339" t="str">
        <f>IF(FN_MC!K1487="","*",FN_MC!K1487)</f>
        <v>*</v>
      </c>
      <c r="O1465" s="339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str">
        <f ca="1">_xlfn.XLOOKUP(G1465&amp;$V$2,BS_CONTROLE[CHAVE],BS_CONTROLE[Quantidade_11],"-")</f>
        <v>-</v>
      </c>
      <c r="W1465" s="118" t="str">
        <f ca="1">_xlfn.XLOOKUP(G1465&amp;$W$2,BS_CONTROLE[CHAVE],BS_CONTROLE[Quantidade_11],"-")</f>
        <v>-</v>
      </c>
      <c r="X1465" s="118" t="str">
        <f ca="1">_xlfn.XLOOKUP(G1465&amp;$X$2,BS_CONTROLE[CHAVE],BS_CONTROLE[Quantidade_11],"-")</f>
        <v>-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339" t="str">
        <f>IF(FN_MC!K1488="","*",FN_MC!K1488)</f>
        <v>*</v>
      </c>
      <c r="O1466" s="339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str">
        <f ca="1">_xlfn.XLOOKUP(G1466&amp;$V$2,BS_CONTROLE[CHAVE],BS_CONTROLE[Quantidade_11],"-")</f>
        <v>-</v>
      </c>
      <c r="W1466" s="118" t="str">
        <f ca="1">_xlfn.XLOOKUP(G1466&amp;$W$2,BS_CONTROLE[CHAVE],BS_CONTROLE[Quantidade_11],"-")</f>
        <v>-</v>
      </c>
      <c r="X1466" s="118" t="str">
        <f ca="1">_xlfn.XLOOKUP(G1466&amp;$X$2,BS_CONTROLE[CHAVE],BS_CONTROLE[Quantidade_11],"-")</f>
        <v>-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338" t="str">
        <f>IF(FN_MC!K1489="","*",FN_MC!K1489)</f>
        <v>*</v>
      </c>
      <c r="O1467" s="338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str">
        <f ca="1">_xlfn.XLOOKUP(G1467&amp;$V$2,BS_CONTROLE[CHAVE],BS_CONTROLE[Quantidade_11],"-")</f>
        <v>-</v>
      </c>
      <c r="W1467" s="118" t="str">
        <f ca="1">_xlfn.XLOOKUP(G1467&amp;$W$2,BS_CONTROLE[CHAVE],BS_CONTROLE[Quantidade_11],"-")</f>
        <v>-</v>
      </c>
      <c r="X1467" s="118" t="str">
        <f ca="1">_xlfn.XLOOKUP(G1467&amp;$X$2,BS_CONTROLE[CHAVE],BS_CONTROLE[Quantidade_11],"-")</f>
        <v>-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339" t="str">
        <f>IF(FN_MC!K1490="","*",FN_MC!K1490)</f>
        <v>*</v>
      </c>
      <c r="O1468" s="339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str">
        <f ca="1">_xlfn.XLOOKUP(G1468&amp;$V$2,BS_CONTROLE[CHAVE],BS_CONTROLE[Quantidade_11],"-")</f>
        <v>-</v>
      </c>
      <c r="W1468" s="118" t="str">
        <f ca="1">_xlfn.XLOOKUP(G1468&amp;$W$2,BS_CONTROLE[CHAVE],BS_CONTROLE[Quantidade_11],"-")</f>
        <v>-</v>
      </c>
      <c r="X1468" s="118" t="str">
        <f ca="1">_xlfn.XLOOKUP(G1468&amp;$X$2,BS_CONTROLE[CHAVE],BS_CONTROLE[Quantidade_11],"-")</f>
        <v>-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339" t="str">
        <f>IF(FN_MC!K1491="","*",FN_MC!K1491)</f>
        <v>*</v>
      </c>
      <c r="O1469" s="339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str">
        <f ca="1">_xlfn.XLOOKUP(G1469&amp;$V$2,BS_CONTROLE[CHAVE],BS_CONTROLE[Quantidade_11],"-")</f>
        <v>-</v>
      </c>
      <c r="W1469" s="118" t="str">
        <f ca="1">_xlfn.XLOOKUP(G1469&amp;$W$2,BS_CONTROLE[CHAVE],BS_CONTROLE[Quantidade_11],"-")</f>
        <v>-</v>
      </c>
      <c r="X1469" s="118" t="str">
        <f ca="1">_xlfn.XLOOKUP(G1469&amp;$X$2,BS_CONTROLE[CHAVE],BS_CONTROLE[Quantidade_11],"-")</f>
        <v>-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338" t="str">
        <f>IF(FN_MC!K1492="","*",FN_MC!K1492)</f>
        <v>*</v>
      </c>
      <c r="O1470" s="338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str">
        <f ca="1">_xlfn.XLOOKUP(G1470&amp;$V$2,BS_CONTROLE[CHAVE],BS_CONTROLE[Quantidade_11],"-")</f>
        <v>-</v>
      </c>
      <c r="W1470" s="118" t="str">
        <f ca="1">_xlfn.XLOOKUP(G1470&amp;$W$2,BS_CONTROLE[CHAVE],BS_CONTROLE[Quantidade_11],"-")</f>
        <v>-</v>
      </c>
      <c r="X1470" s="118" t="str">
        <f ca="1">_xlfn.XLOOKUP(G1470&amp;$X$2,BS_CONTROLE[CHAVE],BS_CONTROLE[Quantidade_11],"-")</f>
        <v>-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339" t="str">
        <f>IF(FN_MC!K1493="","*",FN_MC!K1493)</f>
        <v>*</v>
      </c>
      <c r="O1471" s="339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str">
        <f ca="1">_xlfn.XLOOKUP(G1471&amp;$V$2,BS_CONTROLE[CHAVE],BS_CONTROLE[Quantidade_11],"-")</f>
        <v>-</v>
      </c>
      <c r="W1471" s="118" t="str">
        <f ca="1">_xlfn.XLOOKUP(G1471&amp;$W$2,BS_CONTROLE[CHAVE],BS_CONTROLE[Quantidade_11],"-")</f>
        <v>-</v>
      </c>
      <c r="X1471" s="118" t="str">
        <f ca="1">_xlfn.XLOOKUP(G1471&amp;$X$2,BS_CONTROLE[CHAVE],BS_CONTROLE[Quantidade_11],"-")</f>
        <v>-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339" t="str">
        <f>IF(FN_MC!K1494="","*",FN_MC!K1494)</f>
        <v>*</v>
      </c>
      <c r="O1472" s="339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str">
        <f ca="1">_xlfn.XLOOKUP(G1472&amp;$V$2,BS_CONTROLE[CHAVE],BS_CONTROLE[Quantidade_11],"-")</f>
        <v>-</v>
      </c>
      <c r="W1472" s="118" t="str">
        <f ca="1">_xlfn.XLOOKUP(G1472&amp;$W$2,BS_CONTROLE[CHAVE],BS_CONTROLE[Quantidade_11],"-")</f>
        <v>-</v>
      </c>
      <c r="X1472" s="118" t="str">
        <f ca="1">_xlfn.XLOOKUP(G1472&amp;$X$2,BS_CONTROLE[CHAVE],BS_CONTROLE[Quantidade_11],"-")</f>
        <v>-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338" t="str">
        <f>IF(FN_MC!K1495="","*",FN_MC!K1495)</f>
        <v>*</v>
      </c>
      <c r="O1473" s="338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str">
        <f ca="1">_xlfn.XLOOKUP(G1473&amp;$V$2,BS_CONTROLE[CHAVE],BS_CONTROLE[Quantidade_11],"-")</f>
        <v>-</v>
      </c>
      <c r="W1473" s="118" t="str">
        <f ca="1">_xlfn.XLOOKUP(G1473&amp;$W$2,BS_CONTROLE[CHAVE],BS_CONTROLE[Quantidade_11],"-")</f>
        <v>-</v>
      </c>
      <c r="X1473" s="118" t="str">
        <f ca="1">_xlfn.XLOOKUP(G1473&amp;$X$2,BS_CONTROLE[CHAVE],BS_CONTROLE[Quantidade_11],"-")</f>
        <v>-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339" t="str">
        <f>IF(FN_MC!K1496="","*",FN_MC!K1496)</f>
        <v>*</v>
      </c>
      <c r="O1474" s="339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str">
        <f ca="1">_xlfn.XLOOKUP(G1474&amp;$V$2,BS_CONTROLE[CHAVE],BS_CONTROLE[Quantidade_11],"-")</f>
        <v>-</v>
      </c>
      <c r="W1474" s="118" t="str">
        <f ca="1">_xlfn.XLOOKUP(G1474&amp;$W$2,BS_CONTROLE[CHAVE],BS_CONTROLE[Quantidade_11],"-")</f>
        <v>-</v>
      </c>
      <c r="X1474" s="118" t="str">
        <f ca="1">_xlfn.XLOOKUP(G1474&amp;$X$2,BS_CONTROLE[CHAVE],BS_CONTROLE[Quantidade_11],"-")</f>
        <v>-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339" t="str">
        <f>IF(FN_MC!K1497="","*",FN_MC!K1497)</f>
        <v>*</v>
      </c>
      <c r="O1475" s="339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str">
        <f ca="1">_xlfn.XLOOKUP(G1475&amp;$V$2,BS_CONTROLE[CHAVE],BS_CONTROLE[Quantidade_11],"-")</f>
        <v>-</v>
      </c>
      <c r="W1475" s="118" t="str">
        <f ca="1">_xlfn.XLOOKUP(G1475&amp;$W$2,BS_CONTROLE[CHAVE],BS_CONTROLE[Quantidade_11],"-")</f>
        <v>-</v>
      </c>
      <c r="X1475" s="118" t="str">
        <f ca="1">_xlfn.XLOOKUP(G1475&amp;$X$2,BS_CONTROLE[CHAVE],BS_CONTROLE[Quantidade_11],"-")</f>
        <v>-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338" t="str">
        <f>IF(FN_MC!K1498="","*",FN_MC!K1498)</f>
        <v>*</v>
      </c>
      <c r="O1476" s="338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str">
        <f ca="1">_xlfn.XLOOKUP(G1476&amp;$V$2,BS_CONTROLE[CHAVE],BS_CONTROLE[Quantidade_11],"-")</f>
        <v>-</v>
      </c>
      <c r="W1476" s="118" t="str">
        <f ca="1">_xlfn.XLOOKUP(G1476&amp;$W$2,BS_CONTROLE[CHAVE],BS_CONTROLE[Quantidade_11],"-")</f>
        <v>-</v>
      </c>
      <c r="X1476" s="118" t="str">
        <f ca="1">_xlfn.XLOOKUP(G1476&amp;$X$2,BS_CONTROLE[CHAVE],BS_CONTROLE[Quantidade_11],"-")</f>
        <v>-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339" t="str">
        <f>IF(FN_MC!K1499="","*",FN_MC!K1499)</f>
        <v>*</v>
      </c>
      <c r="O1477" s="339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str">
        <f ca="1">_xlfn.XLOOKUP(G1477&amp;$V$2,BS_CONTROLE[CHAVE],BS_CONTROLE[Quantidade_11],"-")</f>
        <v>-</v>
      </c>
      <c r="W1477" s="118" t="str">
        <f ca="1">_xlfn.XLOOKUP(G1477&amp;$W$2,BS_CONTROLE[CHAVE],BS_CONTROLE[Quantidade_11],"-")</f>
        <v>-</v>
      </c>
      <c r="X1477" s="118" t="str">
        <f ca="1">_xlfn.XLOOKUP(G1477&amp;$X$2,BS_CONTROLE[CHAVE],BS_CONTROLE[Quantidade_11],"-")</f>
        <v>-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339" t="str">
        <f>IF(FN_MC!K1500="","*",FN_MC!K1500)</f>
        <v>*</v>
      </c>
      <c r="O1478" s="339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str">
        <f ca="1">_xlfn.XLOOKUP(G1478&amp;$V$2,BS_CONTROLE[CHAVE],BS_CONTROLE[Quantidade_11],"-")</f>
        <v>-</v>
      </c>
      <c r="W1478" s="118" t="str">
        <f ca="1">_xlfn.XLOOKUP(G1478&amp;$W$2,BS_CONTROLE[CHAVE],BS_CONTROLE[Quantidade_11],"-")</f>
        <v>-</v>
      </c>
      <c r="X1478" s="118" t="str">
        <f ca="1">_xlfn.XLOOKUP(G1478&amp;$X$2,BS_CONTROLE[CHAVE],BS_CONTROLE[Quantidade_11],"-")</f>
        <v>-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338" t="str">
        <f>IF(FN_MC!K1501="","*",FN_MC!K1501)</f>
        <v>*</v>
      </c>
      <c r="O1479" s="338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str">
        <f ca="1">_xlfn.XLOOKUP(G1479&amp;$V$2,BS_CONTROLE[CHAVE],BS_CONTROLE[Quantidade_11],"-")</f>
        <v>-</v>
      </c>
      <c r="W1479" s="118" t="str">
        <f ca="1">_xlfn.XLOOKUP(G1479&amp;$W$2,BS_CONTROLE[CHAVE],BS_CONTROLE[Quantidade_11],"-")</f>
        <v>-</v>
      </c>
      <c r="X1479" s="118" t="str">
        <f ca="1">_xlfn.XLOOKUP(G1479&amp;$X$2,BS_CONTROLE[CHAVE],BS_CONTROLE[Quantidade_11],"-")</f>
        <v>-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339" t="str">
        <f>IF(FN_MC!K1502="","*",FN_MC!K1502)</f>
        <v>*</v>
      </c>
      <c r="O1480" s="339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str">
        <f ca="1">_xlfn.XLOOKUP(G1480&amp;$V$2,BS_CONTROLE[CHAVE],BS_CONTROLE[Quantidade_11],"-")</f>
        <v>-</v>
      </c>
      <c r="W1480" s="118" t="str">
        <f ca="1">_xlfn.XLOOKUP(G1480&amp;$W$2,BS_CONTROLE[CHAVE],BS_CONTROLE[Quantidade_11],"-")</f>
        <v>-</v>
      </c>
      <c r="X1480" s="118" t="str">
        <f ca="1">_xlfn.XLOOKUP(G1480&amp;$X$2,BS_CONTROLE[CHAVE],BS_CONTROLE[Quantidade_11],"-")</f>
        <v>-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339" t="str">
        <f>IF(FN_MC!K1503="","*",FN_MC!K1503)</f>
        <v>*</v>
      </c>
      <c r="O1481" s="339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str">
        <f ca="1">_xlfn.XLOOKUP(G1481&amp;$V$2,BS_CONTROLE[CHAVE],BS_CONTROLE[Quantidade_11],"-")</f>
        <v>-</v>
      </c>
      <c r="W1481" s="118" t="str">
        <f ca="1">_xlfn.XLOOKUP(G1481&amp;$W$2,BS_CONTROLE[CHAVE],BS_CONTROLE[Quantidade_11],"-")</f>
        <v>-</v>
      </c>
      <c r="X1481" s="118" t="str">
        <f ca="1">_xlfn.XLOOKUP(G1481&amp;$X$2,BS_CONTROLE[CHAVE],BS_CONTROLE[Quantidade_11],"-")</f>
        <v>-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338" t="str">
        <f>IF(FN_MC!K1504="","*",FN_MC!K1504)</f>
        <v>*</v>
      </c>
      <c r="O1482" s="338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str">
        <f ca="1">_xlfn.XLOOKUP(G1482&amp;$V$2,BS_CONTROLE[CHAVE],BS_CONTROLE[Quantidade_11],"-")</f>
        <v>-</v>
      </c>
      <c r="W1482" s="118" t="str">
        <f ca="1">_xlfn.XLOOKUP(G1482&amp;$W$2,BS_CONTROLE[CHAVE],BS_CONTROLE[Quantidade_11],"-")</f>
        <v>-</v>
      </c>
      <c r="X1482" s="118" t="str">
        <f ca="1">_xlfn.XLOOKUP(G1482&amp;$X$2,BS_CONTROLE[CHAVE],BS_CONTROLE[Quantidade_11],"-")</f>
        <v>-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339" t="str">
        <f>IF(FN_MC!K1505="","*",FN_MC!K1505)</f>
        <v>*</v>
      </c>
      <c r="O1483" s="339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str">
        <f ca="1">_xlfn.XLOOKUP(G1483&amp;$V$2,BS_CONTROLE[CHAVE],BS_CONTROLE[Quantidade_11],"-")</f>
        <v>-</v>
      </c>
      <c r="W1483" s="118" t="str">
        <f ca="1">_xlfn.XLOOKUP(G1483&amp;$W$2,BS_CONTROLE[CHAVE],BS_CONTROLE[Quantidade_11],"-")</f>
        <v>-</v>
      </c>
      <c r="X1483" s="118" t="str">
        <f ca="1">_xlfn.XLOOKUP(G1483&amp;$X$2,BS_CONTROLE[CHAVE],BS_CONTROLE[Quantidade_11],"-")</f>
        <v>-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339" t="str">
        <f>IF(FN_MC!K1506="","*",FN_MC!K1506)</f>
        <v>*</v>
      </c>
      <c r="O1484" s="339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str">
        <f ca="1">_xlfn.XLOOKUP(G1484&amp;$V$2,BS_CONTROLE[CHAVE],BS_CONTROLE[Quantidade_11],"-")</f>
        <v>-</v>
      </c>
      <c r="W1484" s="118" t="str">
        <f ca="1">_xlfn.XLOOKUP(G1484&amp;$W$2,BS_CONTROLE[CHAVE],BS_CONTROLE[Quantidade_11],"-")</f>
        <v>-</v>
      </c>
      <c r="X1484" s="118" t="str">
        <f ca="1">_xlfn.XLOOKUP(G1484&amp;$X$2,BS_CONTROLE[CHAVE],BS_CONTROLE[Quantidade_11],"-")</f>
        <v>-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338" t="str">
        <f>IF(FN_MC!K1507="","*",FN_MC!K1507)</f>
        <v>*</v>
      </c>
      <c r="O1485" s="338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str">
        <f ca="1">_xlfn.XLOOKUP(G1485&amp;$V$2,BS_CONTROLE[CHAVE],BS_CONTROLE[Quantidade_11],"-")</f>
        <v>-</v>
      </c>
      <c r="W1485" s="118" t="str">
        <f ca="1">_xlfn.XLOOKUP(G1485&amp;$W$2,BS_CONTROLE[CHAVE],BS_CONTROLE[Quantidade_11],"-")</f>
        <v>-</v>
      </c>
      <c r="X1485" s="118" t="str">
        <f ca="1">_xlfn.XLOOKUP(G1485&amp;$X$2,BS_CONTROLE[CHAVE],BS_CONTROLE[Quantidade_11],"-")</f>
        <v>-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339" t="str">
        <f>IF(FN_MC!K1508="","*",FN_MC!K1508)</f>
        <v>*</v>
      </c>
      <c r="O1486" s="339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str">
        <f ca="1">_xlfn.XLOOKUP(G1486&amp;$V$2,BS_CONTROLE[CHAVE],BS_CONTROLE[Quantidade_11],"-")</f>
        <v>-</v>
      </c>
      <c r="W1486" s="118" t="str">
        <f ca="1">_xlfn.XLOOKUP(G1486&amp;$W$2,BS_CONTROLE[CHAVE],BS_CONTROLE[Quantidade_11],"-")</f>
        <v>-</v>
      </c>
      <c r="X1486" s="118" t="str">
        <f ca="1">_xlfn.XLOOKUP(G1486&amp;$X$2,BS_CONTROLE[CHAVE],BS_CONTROLE[Quantidade_11],"-")</f>
        <v>-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339" t="str">
        <f>IF(FN_MC!K1509="","*",FN_MC!K1509)</f>
        <v>*</v>
      </c>
      <c r="O1487" s="339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str">
        <f ca="1">_xlfn.XLOOKUP(G1487&amp;$V$2,BS_CONTROLE[CHAVE],BS_CONTROLE[Quantidade_11],"-")</f>
        <v>-</v>
      </c>
      <c r="W1487" s="118" t="str">
        <f ca="1">_xlfn.XLOOKUP(G1487&amp;$W$2,BS_CONTROLE[CHAVE],BS_CONTROLE[Quantidade_11],"-")</f>
        <v>-</v>
      </c>
      <c r="X1487" s="118" t="str">
        <f ca="1">_xlfn.XLOOKUP(G1487&amp;$X$2,BS_CONTROLE[CHAVE],BS_CONTROLE[Quantidade_11],"-")</f>
        <v>-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338" t="str">
        <f>IF(FN_MC!K1510="","*",FN_MC!K1510)</f>
        <v>*</v>
      </c>
      <c r="O1488" s="338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str">
        <f ca="1">_xlfn.XLOOKUP(G1488&amp;$V$2,BS_CONTROLE[CHAVE],BS_CONTROLE[Quantidade_11],"-")</f>
        <v>-</v>
      </c>
      <c r="W1488" s="118" t="str">
        <f ca="1">_xlfn.XLOOKUP(G1488&amp;$W$2,BS_CONTROLE[CHAVE],BS_CONTROLE[Quantidade_11],"-")</f>
        <v>-</v>
      </c>
      <c r="X1488" s="118" t="str">
        <f ca="1">_xlfn.XLOOKUP(G1488&amp;$X$2,BS_CONTROLE[CHAVE],BS_CONTROLE[Quantidade_11],"-")</f>
        <v>-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339" t="str">
        <f>IF(FN_MC!K1511="","*",FN_MC!K1511)</f>
        <v>*</v>
      </c>
      <c r="O1489" s="339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str">
        <f ca="1">_xlfn.XLOOKUP(G1489&amp;$V$2,BS_CONTROLE[CHAVE],BS_CONTROLE[Quantidade_11],"-")</f>
        <v>-</v>
      </c>
      <c r="W1489" s="118" t="str">
        <f ca="1">_xlfn.XLOOKUP(G1489&amp;$W$2,BS_CONTROLE[CHAVE],BS_CONTROLE[Quantidade_11],"-")</f>
        <v>-</v>
      </c>
      <c r="X1489" s="118" t="str">
        <f ca="1">_xlfn.XLOOKUP(G1489&amp;$X$2,BS_CONTROLE[CHAVE],BS_CONTROLE[Quantidade_11],"-")</f>
        <v>-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339" t="str">
        <f>IF(FN_MC!K1512="","*",FN_MC!K1512)</f>
        <v>*</v>
      </c>
      <c r="O1490" s="339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str">
        <f ca="1">_xlfn.XLOOKUP(G1490&amp;$V$2,BS_CONTROLE[CHAVE],BS_CONTROLE[Quantidade_11],"-")</f>
        <v>-</v>
      </c>
      <c r="W1490" s="118" t="str">
        <f ca="1">_xlfn.XLOOKUP(G1490&amp;$W$2,BS_CONTROLE[CHAVE],BS_CONTROLE[Quantidade_11],"-")</f>
        <v>-</v>
      </c>
      <c r="X1490" s="118" t="str">
        <f ca="1">_xlfn.XLOOKUP(G1490&amp;$X$2,BS_CONTROLE[CHAVE],BS_CONTROLE[Quantidade_11],"-")</f>
        <v>-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338" t="str">
        <f>IF(FN_MC!K1513="","*",FN_MC!K1513)</f>
        <v>*</v>
      </c>
      <c r="O1491" s="338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str">
        <f ca="1">_xlfn.XLOOKUP(G1491&amp;$V$2,BS_CONTROLE[CHAVE],BS_CONTROLE[Quantidade_11],"-")</f>
        <v>-</v>
      </c>
      <c r="W1491" s="118" t="str">
        <f ca="1">_xlfn.XLOOKUP(G1491&amp;$W$2,BS_CONTROLE[CHAVE],BS_CONTROLE[Quantidade_11],"-")</f>
        <v>-</v>
      </c>
      <c r="X1491" s="118" t="str">
        <f ca="1">_xlfn.XLOOKUP(G1491&amp;$X$2,BS_CONTROLE[CHAVE],BS_CONTROLE[Quantidade_11],"-")</f>
        <v>-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339" t="str">
        <f>IF(FN_MC!K1514="","*",FN_MC!K1514)</f>
        <v>*</v>
      </c>
      <c r="O1492" s="339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str">
        <f ca="1">_xlfn.XLOOKUP(G1492&amp;$V$2,BS_CONTROLE[CHAVE],BS_CONTROLE[Quantidade_11],"-")</f>
        <v>-</v>
      </c>
      <c r="W1492" s="118" t="str">
        <f ca="1">_xlfn.XLOOKUP(G1492&amp;$W$2,BS_CONTROLE[CHAVE],BS_CONTROLE[Quantidade_11],"-")</f>
        <v>-</v>
      </c>
      <c r="X1492" s="118" t="str">
        <f ca="1">_xlfn.XLOOKUP(G1492&amp;$X$2,BS_CONTROLE[CHAVE],BS_CONTROLE[Quantidade_11],"-")</f>
        <v>-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339" t="str">
        <f>IF(FN_MC!K1515="","*",FN_MC!K1515)</f>
        <v>*</v>
      </c>
      <c r="O1493" s="339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str">
        <f ca="1">_xlfn.XLOOKUP(G1493&amp;$V$2,BS_CONTROLE[CHAVE],BS_CONTROLE[Quantidade_11],"-")</f>
        <v>-</v>
      </c>
      <c r="W1493" s="118" t="str">
        <f ca="1">_xlfn.XLOOKUP(G1493&amp;$W$2,BS_CONTROLE[CHAVE],BS_CONTROLE[Quantidade_11],"-")</f>
        <v>-</v>
      </c>
      <c r="X1493" s="118" t="str">
        <f ca="1">_xlfn.XLOOKUP(G1493&amp;$X$2,BS_CONTROLE[CHAVE],BS_CONTROLE[Quantidade_11],"-")</f>
        <v>-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338" t="str">
        <f>IF(FN_MC!K1516="","*",FN_MC!K1516)</f>
        <v>*</v>
      </c>
      <c r="O1494" s="338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str">
        <f ca="1">_xlfn.XLOOKUP(G1494&amp;$V$2,BS_CONTROLE[CHAVE],BS_CONTROLE[Quantidade_11],"-")</f>
        <v>-</v>
      </c>
      <c r="W1494" s="118" t="str">
        <f ca="1">_xlfn.XLOOKUP(G1494&amp;$W$2,BS_CONTROLE[CHAVE],BS_CONTROLE[Quantidade_11],"-")</f>
        <v>-</v>
      </c>
      <c r="X1494" s="118" t="str">
        <f ca="1">_xlfn.XLOOKUP(G1494&amp;$X$2,BS_CONTROLE[CHAVE],BS_CONTROLE[Quantidade_11],"-")</f>
        <v>-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339" t="str">
        <f>IF(FN_MC!K1517="","*",FN_MC!K1517)</f>
        <v>*</v>
      </c>
      <c r="O1495" s="339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str">
        <f ca="1">_xlfn.XLOOKUP(G1495&amp;$V$2,BS_CONTROLE[CHAVE],BS_CONTROLE[Quantidade_11],"-")</f>
        <v>-</v>
      </c>
      <c r="W1495" s="118" t="str">
        <f ca="1">_xlfn.XLOOKUP(G1495&amp;$W$2,BS_CONTROLE[CHAVE],BS_CONTROLE[Quantidade_11],"-")</f>
        <v>-</v>
      </c>
      <c r="X1495" s="118" t="str">
        <f ca="1">_xlfn.XLOOKUP(G1495&amp;$X$2,BS_CONTROLE[CHAVE],BS_CONTROLE[Quantidade_11],"-")</f>
        <v>-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339" t="str">
        <f>IF(FN_MC!K1518="","*",FN_MC!K1518)</f>
        <v>*</v>
      </c>
      <c r="O1496" s="339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str">
        <f ca="1">_xlfn.XLOOKUP(G1496&amp;$V$2,BS_CONTROLE[CHAVE],BS_CONTROLE[Quantidade_11],"-")</f>
        <v>-</v>
      </c>
      <c r="W1496" s="118" t="str">
        <f ca="1">_xlfn.XLOOKUP(G1496&amp;$W$2,BS_CONTROLE[CHAVE],BS_CONTROLE[Quantidade_11],"-")</f>
        <v>-</v>
      </c>
      <c r="X1496" s="118" t="str">
        <f ca="1">_xlfn.XLOOKUP(G1496&amp;$X$2,BS_CONTROLE[CHAVE],BS_CONTROLE[Quantidade_11],"-")</f>
        <v>-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338" t="str">
        <f>IF(FN_MC!K1519="","*",FN_MC!K1519)</f>
        <v>*</v>
      </c>
      <c r="O1497" s="338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str">
        <f ca="1">_xlfn.XLOOKUP(G1497&amp;$V$2,BS_CONTROLE[CHAVE],BS_CONTROLE[Quantidade_11],"-")</f>
        <v>-</v>
      </c>
      <c r="W1497" s="118" t="str">
        <f ca="1">_xlfn.XLOOKUP(G1497&amp;$W$2,BS_CONTROLE[CHAVE],BS_CONTROLE[Quantidade_11],"-")</f>
        <v>-</v>
      </c>
      <c r="X1497" s="118" t="str">
        <f ca="1">_xlfn.XLOOKUP(G1497&amp;$X$2,BS_CONTROLE[CHAVE],BS_CONTROLE[Quantidade_11],"-")</f>
        <v>-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339" t="str">
        <f>IF(FN_MC!K1520="","*",FN_MC!K1520)</f>
        <v>*</v>
      </c>
      <c r="O1498" s="339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str">
        <f ca="1">_xlfn.XLOOKUP(G1498&amp;$V$2,BS_CONTROLE[CHAVE],BS_CONTROLE[Quantidade_11],"-")</f>
        <v>-</v>
      </c>
      <c r="W1498" s="118" t="str">
        <f ca="1">_xlfn.XLOOKUP(G1498&amp;$W$2,BS_CONTROLE[CHAVE],BS_CONTROLE[Quantidade_11],"-")</f>
        <v>-</v>
      </c>
      <c r="X1498" s="118" t="str">
        <f ca="1">_xlfn.XLOOKUP(G1498&amp;$X$2,BS_CONTROLE[CHAVE],BS_CONTROLE[Quantidade_11],"-")</f>
        <v>-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339" t="str">
        <f>IF(FN_MC!K1521="","*",FN_MC!K1521)</f>
        <v>*</v>
      </c>
      <c r="O1499" s="339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str">
        <f ca="1">_xlfn.XLOOKUP(G1499&amp;$V$2,BS_CONTROLE[CHAVE],BS_CONTROLE[Quantidade_11],"-")</f>
        <v>-</v>
      </c>
      <c r="W1499" s="118" t="str">
        <f ca="1">_xlfn.XLOOKUP(G1499&amp;$W$2,BS_CONTROLE[CHAVE],BS_CONTROLE[Quantidade_11],"-")</f>
        <v>-</v>
      </c>
      <c r="X1499" s="118" t="str">
        <f ca="1">_xlfn.XLOOKUP(G1499&amp;$X$2,BS_CONTROLE[CHAVE],BS_CONTROLE[Quantidade_11],"-")</f>
        <v>-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338" t="str">
        <f>IF(FN_MC!K1522="","*",FN_MC!K1522)</f>
        <v>*</v>
      </c>
      <c r="O1500" s="338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str">
        <f ca="1">_xlfn.XLOOKUP(G1500&amp;$V$2,BS_CONTROLE[CHAVE],BS_CONTROLE[Quantidade_11],"-")</f>
        <v>-</v>
      </c>
      <c r="W1500" s="118" t="str">
        <f ca="1">_xlfn.XLOOKUP(G1500&amp;$W$2,BS_CONTROLE[CHAVE],BS_CONTROLE[Quantidade_11],"-")</f>
        <v>-</v>
      </c>
      <c r="X1500" s="118" t="str">
        <f ca="1">_xlfn.XLOOKUP(G1500&amp;$X$2,BS_CONTROLE[CHAVE],BS_CONTROLE[Quantidade_11],"-")</f>
        <v>-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339" t="str">
        <f>IF(FN_MC!K1523="","*",FN_MC!K1523)</f>
        <v>*</v>
      </c>
      <c r="O1501" s="339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str">
        <f ca="1">_xlfn.XLOOKUP(G1501&amp;$V$2,BS_CONTROLE[CHAVE],BS_CONTROLE[Quantidade_11],"-")</f>
        <v>-</v>
      </c>
      <c r="W1501" s="118" t="str">
        <f ca="1">_xlfn.XLOOKUP(G1501&amp;$W$2,BS_CONTROLE[CHAVE],BS_CONTROLE[Quantidade_11],"-")</f>
        <v>-</v>
      </c>
      <c r="X1501" s="118" t="str">
        <f ca="1">_xlfn.XLOOKUP(G1501&amp;$X$2,BS_CONTROLE[CHAVE],BS_CONTROLE[Quantidade_11],"-")</f>
        <v>-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339" t="str">
        <f>IF(FN_MC!K1524="","*",FN_MC!K1524)</f>
        <v>*</v>
      </c>
      <c r="O1502" s="339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str">
        <f ca="1">_xlfn.XLOOKUP(G1502&amp;$V$2,BS_CONTROLE[CHAVE],BS_CONTROLE[Quantidade_11],"-")</f>
        <v>-</v>
      </c>
      <c r="W1502" s="118" t="str">
        <f ca="1">_xlfn.XLOOKUP(G1502&amp;$W$2,BS_CONTROLE[CHAVE],BS_CONTROLE[Quantidade_11],"-")</f>
        <v>-</v>
      </c>
      <c r="X1502" s="118" t="str">
        <f ca="1">_xlfn.XLOOKUP(G1502&amp;$X$2,BS_CONTROLE[CHAVE],BS_CONTROLE[Quantidade_11],"-")</f>
        <v>-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338" t="str">
        <f>IF(FN_MC!K1525="","*",FN_MC!K1525)</f>
        <v>*</v>
      </c>
      <c r="O1503" s="338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str">
        <f ca="1">_xlfn.XLOOKUP(G1503&amp;$V$2,BS_CONTROLE[CHAVE],BS_CONTROLE[Quantidade_11],"-")</f>
        <v>-</v>
      </c>
      <c r="W1503" s="118" t="str">
        <f ca="1">_xlfn.XLOOKUP(G1503&amp;$W$2,BS_CONTROLE[CHAVE],BS_CONTROLE[Quantidade_11],"-")</f>
        <v>-</v>
      </c>
      <c r="X1503" s="118" t="str">
        <f ca="1">_xlfn.XLOOKUP(G1503&amp;$X$2,BS_CONTROLE[CHAVE],BS_CONTROLE[Quantidade_11],"-")</f>
        <v>-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339" t="str">
        <f>IF(FN_MC!K1526="","*",FN_MC!K1526)</f>
        <v>*</v>
      </c>
      <c r="O1504" s="339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str">
        <f ca="1">_xlfn.XLOOKUP(G1504&amp;$V$2,BS_CONTROLE[CHAVE],BS_CONTROLE[Quantidade_11],"-")</f>
        <v>-</v>
      </c>
      <c r="W1504" s="118" t="str">
        <f ca="1">_xlfn.XLOOKUP(G1504&amp;$W$2,BS_CONTROLE[CHAVE],BS_CONTROLE[Quantidade_11],"-")</f>
        <v>-</v>
      </c>
      <c r="X1504" s="118" t="str">
        <f ca="1">_xlfn.XLOOKUP(G1504&amp;$X$2,BS_CONTROLE[CHAVE],BS_CONTROLE[Quantidade_11],"-")</f>
        <v>-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339" t="str">
        <f>IF(FN_MC!K1527="","*",FN_MC!K1527)</f>
        <v>*</v>
      </c>
      <c r="O1505" s="339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str">
        <f ca="1">_xlfn.XLOOKUP(G1505&amp;$V$2,BS_CONTROLE[CHAVE],BS_CONTROLE[Quantidade_11],"-")</f>
        <v>-</v>
      </c>
      <c r="W1505" s="118" t="str">
        <f ca="1">_xlfn.XLOOKUP(G1505&amp;$W$2,BS_CONTROLE[CHAVE],BS_CONTROLE[Quantidade_11],"-")</f>
        <v>-</v>
      </c>
      <c r="X1505" s="118" t="str">
        <f ca="1">_xlfn.XLOOKUP(G1505&amp;$X$2,BS_CONTROLE[CHAVE],BS_CONTROLE[Quantidade_11],"-")</f>
        <v>-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338" t="str">
        <f>IF(FN_MC!K1528="","*",FN_MC!K1528)</f>
        <v>*</v>
      </c>
      <c r="O1506" s="338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str">
        <f ca="1">_xlfn.XLOOKUP(G1506&amp;$V$2,BS_CONTROLE[CHAVE],BS_CONTROLE[Quantidade_11],"-")</f>
        <v>-</v>
      </c>
      <c r="W1506" s="118" t="str">
        <f ca="1">_xlfn.XLOOKUP(G1506&amp;$W$2,BS_CONTROLE[CHAVE],BS_CONTROLE[Quantidade_11],"-")</f>
        <v>-</v>
      </c>
      <c r="X1506" s="118" t="str">
        <f ca="1">_xlfn.XLOOKUP(G1506&amp;$X$2,BS_CONTROLE[CHAVE],BS_CONTROLE[Quantidade_11],"-")</f>
        <v>-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339" t="str">
        <f>IF(FN_MC!K1529="","*",FN_MC!K1529)</f>
        <v>*</v>
      </c>
      <c r="O1507" s="339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str">
        <f ca="1">_xlfn.XLOOKUP(G1507&amp;$V$2,BS_CONTROLE[CHAVE],BS_CONTROLE[Quantidade_11],"-")</f>
        <v>-</v>
      </c>
      <c r="W1507" s="118" t="str">
        <f ca="1">_xlfn.XLOOKUP(G1507&amp;$W$2,BS_CONTROLE[CHAVE],BS_CONTROLE[Quantidade_11],"-")</f>
        <v>-</v>
      </c>
      <c r="X1507" s="118" t="str">
        <f ca="1">_xlfn.XLOOKUP(G1507&amp;$X$2,BS_CONTROLE[CHAVE],BS_CONTROLE[Quantidade_11],"-")</f>
        <v>-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339" t="str">
        <f>IF(FN_MC!K1530="","*",FN_MC!K1530)</f>
        <v>*</v>
      </c>
      <c r="O1508" s="339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str">
        <f ca="1">_xlfn.XLOOKUP(G1508&amp;$V$2,BS_CONTROLE[CHAVE],BS_CONTROLE[Quantidade_11],"-")</f>
        <v>-</v>
      </c>
      <c r="W1508" s="118" t="str">
        <f ca="1">_xlfn.XLOOKUP(G1508&amp;$W$2,BS_CONTROLE[CHAVE],BS_CONTROLE[Quantidade_11],"-")</f>
        <v>-</v>
      </c>
      <c r="X1508" s="118" t="str">
        <f ca="1">_xlfn.XLOOKUP(G1508&amp;$X$2,BS_CONTROLE[CHAVE],BS_CONTROLE[Quantidade_11],"-")</f>
        <v>-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338" t="str">
        <f>IF(FN_MC!K1531="","*",FN_MC!K1531)</f>
        <v>*</v>
      </c>
      <c r="O1509" s="338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str">
        <f ca="1">_xlfn.XLOOKUP(G1509&amp;$V$2,BS_CONTROLE[CHAVE],BS_CONTROLE[Quantidade_11],"-")</f>
        <v>-</v>
      </c>
      <c r="W1509" s="118" t="str">
        <f ca="1">_xlfn.XLOOKUP(G1509&amp;$W$2,BS_CONTROLE[CHAVE],BS_CONTROLE[Quantidade_11],"-")</f>
        <v>-</v>
      </c>
      <c r="X1509" s="118" t="str">
        <f ca="1">_xlfn.XLOOKUP(G1509&amp;$X$2,BS_CONTROLE[CHAVE],BS_CONTROLE[Quantidade_11],"-")</f>
        <v>-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339" t="str">
        <f>IF(FN_MC!K1532="","*",FN_MC!K1532)</f>
        <v>*</v>
      </c>
      <c r="O1510" s="339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str">
        <f ca="1">_xlfn.XLOOKUP(G1510&amp;$V$2,BS_CONTROLE[CHAVE],BS_CONTROLE[Quantidade_11],"-")</f>
        <v>-</v>
      </c>
      <c r="W1510" s="118" t="str">
        <f ca="1">_xlfn.XLOOKUP(G1510&amp;$W$2,BS_CONTROLE[CHAVE],BS_CONTROLE[Quantidade_11],"-")</f>
        <v>-</v>
      </c>
      <c r="X1510" s="118" t="str">
        <f ca="1">_xlfn.XLOOKUP(G1510&amp;$X$2,BS_CONTROLE[CHAVE],BS_CONTROLE[Quantidade_11],"-")</f>
        <v>-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339" t="str">
        <f>IF(FN_MC!K1533="","*",FN_MC!K1533)</f>
        <v>*</v>
      </c>
      <c r="O1511" s="339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str">
        <f ca="1">_xlfn.XLOOKUP(G1511&amp;$V$2,BS_CONTROLE[CHAVE],BS_CONTROLE[Quantidade_11],"-")</f>
        <v>-</v>
      </c>
      <c r="W1511" s="118" t="str">
        <f ca="1">_xlfn.XLOOKUP(G1511&amp;$W$2,BS_CONTROLE[CHAVE],BS_CONTROLE[Quantidade_11],"-")</f>
        <v>-</v>
      </c>
      <c r="X1511" s="118" t="str">
        <f ca="1">_xlfn.XLOOKUP(G1511&amp;$X$2,BS_CONTROLE[CHAVE],BS_CONTROLE[Quantidade_11],"-")</f>
        <v>-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338" t="str">
        <f>IF(FN_MC!K1534="","*",FN_MC!K1534)</f>
        <v>*</v>
      </c>
      <c r="O1512" s="338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str">
        <f ca="1">_xlfn.XLOOKUP(G1512&amp;$V$2,BS_CONTROLE[CHAVE],BS_CONTROLE[Quantidade_11],"-")</f>
        <v>-</v>
      </c>
      <c r="W1512" s="118" t="str">
        <f ca="1">_xlfn.XLOOKUP(G1512&amp;$W$2,BS_CONTROLE[CHAVE],BS_CONTROLE[Quantidade_11],"-")</f>
        <v>-</v>
      </c>
      <c r="X1512" s="118" t="str">
        <f ca="1">_xlfn.XLOOKUP(G1512&amp;$X$2,BS_CONTROLE[CHAVE],BS_CONTROLE[Quantidade_11],"-")</f>
        <v>-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339" t="str">
        <f>IF(FN_MC!K1535="","*",FN_MC!K1535)</f>
        <v>*</v>
      </c>
      <c r="O1513" s="339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str">
        <f ca="1">_xlfn.XLOOKUP(G1513&amp;$V$2,BS_CONTROLE[CHAVE],BS_CONTROLE[Quantidade_11],"-")</f>
        <v>-</v>
      </c>
      <c r="W1513" s="118" t="str">
        <f ca="1">_xlfn.XLOOKUP(G1513&amp;$W$2,BS_CONTROLE[CHAVE],BS_CONTROLE[Quantidade_11],"-")</f>
        <v>-</v>
      </c>
      <c r="X1513" s="118" t="str">
        <f ca="1">_xlfn.XLOOKUP(G1513&amp;$X$2,BS_CONTROLE[CHAVE],BS_CONTROLE[Quantidade_11],"-")</f>
        <v>-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339" t="str">
        <f>IF(FN_MC!K1536="","*",FN_MC!K1536)</f>
        <v>*</v>
      </c>
      <c r="O1514" s="339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str">
        <f ca="1">_xlfn.XLOOKUP(G1514&amp;$V$2,BS_CONTROLE[CHAVE],BS_CONTROLE[Quantidade_11],"-")</f>
        <v>-</v>
      </c>
      <c r="W1514" s="118" t="str">
        <f ca="1">_xlfn.XLOOKUP(G1514&amp;$W$2,BS_CONTROLE[CHAVE],BS_CONTROLE[Quantidade_11],"-")</f>
        <v>-</v>
      </c>
      <c r="X1514" s="118" t="str">
        <f ca="1">_xlfn.XLOOKUP(G1514&amp;$X$2,BS_CONTROLE[CHAVE],BS_CONTROLE[Quantidade_11],"-")</f>
        <v>-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338" t="str">
        <f>IF(FN_MC!K1537="","*",FN_MC!K1537)</f>
        <v>*</v>
      </c>
      <c r="O1515" s="338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str">
        <f ca="1">_xlfn.XLOOKUP(G1515&amp;$V$2,BS_CONTROLE[CHAVE],BS_CONTROLE[Quantidade_11],"-")</f>
        <v>-</v>
      </c>
      <c r="W1515" s="118" t="str">
        <f ca="1">_xlfn.XLOOKUP(G1515&amp;$W$2,BS_CONTROLE[CHAVE],BS_CONTROLE[Quantidade_11],"-")</f>
        <v>-</v>
      </c>
      <c r="X1515" s="118" t="str">
        <f ca="1">_xlfn.XLOOKUP(G1515&amp;$X$2,BS_CONTROLE[CHAVE],BS_CONTROLE[Quantidade_11],"-")</f>
        <v>-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339" t="str">
        <f>IF(FN_MC!K1538="","*",FN_MC!K1538)</f>
        <v>*</v>
      </c>
      <c r="O1516" s="339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str">
        <f ca="1">_xlfn.XLOOKUP(G1516&amp;$V$2,BS_CONTROLE[CHAVE],BS_CONTROLE[Quantidade_11],"-")</f>
        <v>-</v>
      </c>
      <c r="W1516" s="118" t="str">
        <f ca="1">_xlfn.XLOOKUP(G1516&amp;$W$2,BS_CONTROLE[CHAVE],BS_CONTROLE[Quantidade_11],"-")</f>
        <v>-</v>
      </c>
      <c r="X1516" s="118" t="str">
        <f ca="1">_xlfn.XLOOKUP(G1516&amp;$X$2,BS_CONTROLE[CHAVE],BS_CONTROLE[Quantidade_11],"-")</f>
        <v>-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339" t="str">
        <f>IF(FN_MC!K1539="","*",FN_MC!K1539)</f>
        <v>*</v>
      </c>
      <c r="O1517" s="339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str">
        <f ca="1">_xlfn.XLOOKUP(G1517&amp;$V$2,BS_CONTROLE[CHAVE],BS_CONTROLE[Quantidade_11],"-")</f>
        <v>-</v>
      </c>
      <c r="W1517" s="118" t="str">
        <f ca="1">_xlfn.XLOOKUP(G1517&amp;$W$2,BS_CONTROLE[CHAVE],BS_CONTROLE[Quantidade_11],"-")</f>
        <v>-</v>
      </c>
      <c r="X1517" s="118" t="str">
        <f ca="1">_xlfn.XLOOKUP(G1517&amp;$X$2,BS_CONTROLE[CHAVE],BS_CONTROLE[Quantidade_11],"-")</f>
        <v>-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338" t="str">
        <f>IF(FN_MC!K1540="","*",FN_MC!K1540)</f>
        <v>*</v>
      </c>
      <c r="O1518" s="338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str">
        <f ca="1">_xlfn.XLOOKUP(G1518&amp;$V$2,BS_CONTROLE[CHAVE],BS_CONTROLE[Quantidade_11],"-")</f>
        <v>-</v>
      </c>
      <c r="W1518" s="118" t="str">
        <f ca="1">_xlfn.XLOOKUP(G1518&amp;$W$2,BS_CONTROLE[CHAVE],BS_CONTROLE[Quantidade_11],"-")</f>
        <v>-</v>
      </c>
      <c r="X1518" s="118" t="str">
        <f ca="1">_xlfn.XLOOKUP(G1518&amp;$X$2,BS_CONTROLE[CHAVE],BS_CONTROLE[Quantidade_11],"-")</f>
        <v>-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339" t="str">
        <f>IF(FN_MC!K1541="","*",FN_MC!K1541)</f>
        <v>*</v>
      </c>
      <c r="O1519" s="339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str">
        <f ca="1">_xlfn.XLOOKUP(G1519&amp;$V$2,BS_CONTROLE[CHAVE],BS_CONTROLE[Quantidade_11],"-")</f>
        <v>-</v>
      </c>
      <c r="W1519" s="118" t="str">
        <f ca="1">_xlfn.XLOOKUP(G1519&amp;$W$2,BS_CONTROLE[CHAVE],BS_CONTROLE[Quantidade_11],"-")</f>
        <v>-</v>
      </c>
      <c r="X1519" s="118" t="str">
        <f ca="1">_xlfn.XLOOKUP(G1519&amp;$X$2,BS_CONTROLE[CHAVE],BS_CONTROLE[Quantidade_11],"-")</f>
        <v>-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339" t="str">
        <f>IF(FN_MC!K1542="","*",FN_MC!K1542)</f>
        <v>*</v>
      </c>
      <c r="O1520" s="339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str">
        <f ca="1">_xlfn.XLOOKUP(G1520&amp;$V$2,BS_CONTROLE[CHAVE],BS_CONTROLE[Quantidade_11],"-")</f>
        <v>-</v>
      </c>
      <c r="W1520" s="118" t="str">
        <f ca="1">_xlfn.XLOOKUP(G1520&amp;$W$2,BS_CONTROLE[CHAVE],BS_CONTROLE[Quantidade_11],"-")</f>
        <v>-</v>
      </c>
      <c r="X1520" s="118" t="str">
        <f ca="1">_xlfn.XLOOKUP(G1520&amp;$X$2,BS_CONTROLE[CHAVE],BS_CONTROLE[Quantidade_11],"-")</f>
        <v>-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338" t="str">
        <f>IF(FN_MC!K1543="","*",FN_MC!K1543)</f>
        <v>*</v>
      </c>
      <c r="O1521" s="338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str">
        <f ca="1">_xlfn.XLOOKUP(G1521&amp;$V$2,BS_CONTROLE[CHAVE],BS_CONTROLE[Quantidade_11],"-")</f>
        <v>-</v>
      </c>
      <c r="W1521" s="118" t="str">
        <f ca="1">_xlfn.XLOOKUP(G1521&amp;$W$2,BS_CONTROLE[CHAVE],BS_CONTROLE[Quantidade_11],"-")</f>
        <v>-</v>
      </c>
      <c r="X1521" s="118" t="str">
        <f ca="1">_xlfn.XLOOKUP(G1521&amp;$X$2,BS_CONTROLE[CHAVE],BS_CONTROLE[Quantidade_11],"-")</f>
        <v>-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339" t="str">
        <f>IF(FN_MC!K1544="","*",FN_MC!K1544)</f>
        <v>*</v>
      </c>
      <c r="O1522" s="339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str">
        <f ca="1">_xlfn.XLOOKUP(G1522&amp;$V$2,BS_CONTROLE[CHAVE],BS_CONTROLE[Quantidade_11],"-")</f>
        <v>-</v>
      </c>
      <c r="W1522" s="118" t="str">
        <f ca="1">_xlfn.XLOOKUP(G1522&amp;$W$2,BS_CONTROLE[CHAVE],BS_CONTROLE[Quantidade_11],"-")</f>
        <v>-</v>
      </c>
      <c r="X1522" s="118" t="str">
        <f ca="1">_xlfn.XLOOKUP(G1522&amp;$X$2,BS_CONTROLE[CHAVE],BS_CONTROLE[Quantidade_11],"-")</f>
        <v>-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339" t="str">
        <f>IF(FN_MC!K1545="","*",FN_MC!K1545)</f>
        <v>*</v>
      </c>
      <c r="O1523" s="339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str">
        <f ca="1">_xlfn.XLOOKUP(G1523&amp;$V$2,BS_CONTROLE[CHAVE],BS_CONTROLE[Quantidade_11],"-")</f>
        <v>-</v>
      </c>
      <c r="W1523" s="118" t="str">
        <f ca="1">_xlfn.XLOOKUP(G1523&amp;$W$2,BS_CONTROLE[CHAVE],BS_CONTROLE[Quantidade_11],"-")</f>
        <v>-</v>
      </c>
      <c r="X1523" s="118" t="str">
        <f ca="1">_xlfn.XLOOKUP(G1523&amp;$X$2,BS_CONTROLE[CHAVE],BS_CONTROLE[Quantidade_11],"-")</f>
        <v>-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338" t="str">
        <f>IF(FN_MC!K1546="","*",FN_MC!K1546)</f>
        <v>*</v>
      </c>
      <c r="O1524" s="338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str">
        <f ca="1">_xlfn.XLOOKUP(G1524&amp;$V$2,BS_CONTROLE[CHAVE],BS_CONTROLE[Quantidade_11],"-")</f>
        <v>-</v>
      </c>
      <c r="W1524" s="118" t="str">
        <f ca="1">_xlfn.XLOOKUP(G1524&amp;$W$2,BS_CONTROLE[CHAVE],BS_CONTROLE[Quantidade_11],"-")</f>
        <v>-</v>
      </c>
      <c r="X1524" s="118" t="str">
        <f ca="1">_xlfn.XLOOKUP(G1524&amp;$X$2,BS_CONTROLE[CHAVE],BS_CONTROLE[Quantidade_11],"-")</f>
        <v>-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339" t="str">
        <f>IF(FN_MC!K1547="","*",FN_MC!K1547)</f>
        <v>*</v>
      </c>
      <c r="O1525" s="339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str">
        <f ca="1">_xlfn.XLOOKUP(G1525&amp;$V$2,BS_CONTROLE[CHAVE],BS_CONTROLE[Quantidade_11],"-")</f>
        <v>-</v>
      </c>
      <c r="W1525" s="118" t="str">
        <f ca="1">_xlfn.XLOOKUP(G1525&amp;$W$2,BS_CONTROLE[CHAVE],BS_CONTROLE[Quantidade_11],"-")</f>
        <v>-</v>
      </c>
      <c r="X1525" s="118" t="str">
        <f ca="1">_xlfn.XLOOKUP(G1525&amp;$X$2,BS_CONTROLE[CHAVE],BS_CONTROLE[Quantidade_11],"-")</f>
        <v>-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339" t="str">
        <f>IF(FN_MC!K1548="","*",FN_MC!K1548)</f>
        <v>*</v>
      </c>
      <c r="O1526" s="339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str">
        <f ca="1">_xlfn.XLOOKUP(G1526&amp;$V$2,BS_CONTROLE[CHAVE],BS_CONTROLE[Quantidade_11],"-")</f>
        <v>-</v>
      </c>
      <c r="W1526" s="118" t="str">
        <f ca="1">_xlfn.XLOOKUP(G1526&amp;$W$2,BS_CONTROLE[CHAVE],BS_CONTROLE[Quantidade_11],"-")</f>
        <v>-</v>
      </c>
      <c r="X1526" s="118" t="str">
        <f ca="1">_xlfn.XLOOKUP(G1526&amp;$X$2,BS_CONTROLE[CHAVE],BS_CONTROLE[Quantidade_11],"-")</f>
        <v>-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338" t="str">
        <f>IF(FN_MC!K1549="","*",FN_MC!K1549)</f>
        <v>*</v>
      </c>
      <c r="O1527" s="338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str">
        <f ca="1">_xlfn.XLOOKUP(G1527&amp;$V$2,BS_CONTROLE[CHAVE],BS_CONTROLE[Quantidade_11],"-")</f>
        <v>-</v>
      </c>
      <c r="W1527" s="118" t="str">
        <f ca="1">_xlfn.XLOOKUP(G1527&amp;$W$2,BS_CONTROLE[CHAVE],BS_CONTROLE[Quantidade_11],"-")</f>
        <v>-</v>
      </c>
      <c r="X1527" s="118" t="str">
        <f ca="1">_xlfn.XLOOKUP(G1527&amp;$X$2,BS_CONTROLE[CHAVE],BS_CONTROLE[Quantidade_11],"-")</f>
        <v>-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339" t="str">
        <f>IF(FN_MC!K1550="","*",FN_MC!K1550)</f>
        <v>*</v>
      </c>
      <c r="O1528" s="339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str">
        <f ca="1">_xlfn.XLOOKUP(G1528&amp;$V$2,BS_CONTROLE[CHAVE],BS_CONTROLE[Quantidade_11],"-")</f>
        <v>-</v>
      </c>
      <c r="W1528" s="118" t="str">
        <f ca="1">_xlfn.XLOOKUP(G1528&amp;$W$2,BS_CONTROLE[CHAVE],BS_CONTROLE[Quantidade_11],"-")</f>
        <v>-</v>
      </c>
      <c r="X1528" s="118" t="str">
        <f ca="1">_xlfn.XLOOKUP(G1528&amp;$X$2,BS_CONTROLE[CHAVE],BS_CONTROLE[Quantidade_11],"-")</f>
        <v>-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339" t="str">
        <f>IF(FN_MC!K1551="","*",FN_MC!K1551)</f>
        <v>*</v>
      </c>
      <c r="O1529" s="339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str">
        <f ca="1">_xlfn.XLOOKUP(G1529&amp;$V$2,BS_CONTROLE[CHAVE],BS_CONTROLE[Quantidade_11],"-")</f>
        <v>-</v>
      </c>
      <c r="W1529" s="118" t="str">
        <f ca="1">_xlfn.XLOOKUP(G1529&amp;$W$2,BS_CONTROLE[CHAVE],BS_CONTROLE[Quantidade_11],"-")</f>
        <v>-</v>
      </c>
      <c r="X1529" s="118" t="str">
        <f ca="1">_xlfn.XLOOKUP(G1529&amp;$X$2,BS_CONTROLE[CHAVE],BS_CONTROLE[Quantidade_11],"-")</f>
        <v>-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338" t="str">
        <f>IF(FN_MC!K1552="","*",FN_MC!K1552)</f>
        <v>*</v>
      </c>
      <c r="O1530" s="338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str">
        <f ca="1">_xlfn.XLOOKUP(G1530&amp;$V$2,BS_CONTROLE[CHAVE],BS_CONTROLE[Quantidade_11],"-")</f>
        <v>-</v>
      </c>
      <c r="W1530" s="118" t="str">
        <f ca="1">_xlfn.XLOOKUP(G1530&amp;$W$2,BS_CONTROLE[CHAVE],BS_CONTROLE[Quantidade_11],"-")</f>
        <v>-</v>
      </c>
      <c r="X1530" s="118" t="str">
        <f ca="1">_xlfn.XLOOKUP(G1530&amp;$X$2,BS_CONTROLE[CHAVE],BS_CONTROLE[Quantidade_11],"-")</f>
        <v>-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339" t="str">
        <f>IF(FN_MC!K1553="","*",FN_MC!K1553)</f>
        <v>*</v>
      </c>
      <c r="O1531" s="339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str">
        <f ca="1">_xlfn.XLOOKUP(G1531&amp;$V$2,BS_CONTROLE[CHAVE],BS_CONTROLE[Quantidade_11],"-")</f>
        <v>-</v>
      </c>
      <c r="W1531" s="118" t="str">
        <f ca="1">_xlfn.XLOOKUP(G1531&amp;$W$2,BS_CONTROLE[CHAVE],BS_CONTROLE[Quantidade_11],"-")</f>
        <v>-</v>
      </c>
      <c r="X1531" s="118" t="str">
        <f ca="1">_xlfn.XLOOKUP(G1531&amp;$X$2,BS_CONTROLE[CHAVE],BS_CONTROLE[Quantidade_11],"-")</f>
        <v>-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339" t="str">
        <f>IF(FN_MC!K1554="","*",FN_MC!K1554)</f>
        <v>*</v>
      </c>
      <c r="O1532" s="339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str">
        <f ca="1">_xlfn.XLOOKUP(G1532&amp;$V$2,BS_CONTROLE[CHAVE],BS_CONTROLE[Quantidade_11],"-")</f>
        <v>-</v>
      </c>
      <c r="W1532" s="118" t="str">
        <f ca="1">_xlfn.XLOOKUP(G1532&amp;$W$2,BS_CONTROLE[CHAVE],BS_CONTROLE[Quantidade_11],"-")</f>
        <v>-</v>
      </c>
      <c r="X1532" s="118" t="str">
        <f ca="1">_xlfn.XLOOKUP(G1532&amp;$X$2,BS_CONTROLE[CHAVE],BS_CONTROLE[Quantidade_11],"-")</f>
        <v>-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338" t="str">
        <f>IF(FN_MC!K1555="","*",FN_MC!K1555)</f>
        <v>*</v>
      </c>
      <c r="O1533" s="338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str">
        <f ca="1">_xlfn.XLOOKUP(G1533&amp;$V$2,BS_CONTROLE[CHAVE],BS_CONTROLE[Quantidade_11],"-")</f>
        <v>-</v>
      </c>
      <c r="W1533" s="118" t="str">
        <f ca="1">_xlfn.XLOOKUP(G1533&amp;$W$2,BS_CONTROLE[CHAVE],BS_CONTROLE[Quantidade_11],"-")</f>
        <v>-</v>
      </c>
      <c r="X1533" s="118" t="str">
        <f ca="1">_xlfn.XLOOKUP(G1533&amp;$X$2,BS_CONTROLE[CHAVE],BS_CONTROLE[Quantidade_11],"-")</f>
        <v>-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339" t="str">
        <f>IF(FN_MC!K1556="","*",FN_MC!K1556)</f>
        <v>*</v>
      </c>
      <c r="O1534" s="339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str">
        <f ca="1">_xlfn.XLOOKUP(G1534&amp;$V$2,BS_CONTROLE[CHAVE],BS_CONTROLE[Quantidade_11],"-")</f>
        <v>-</v>
      </c>
      <c r="W1534" s="118" t="str">
        <f ca="1">_xlfn.XLOOKUP(G1534&amp;$W$2,BS_CONTROLE[CHAVE],BS_CONTROLE[Quantidade_11],"-")</f>
        <v>-</v>
      </c>
      <c r="X1534" s="118" t="str">
        <f ca="1">_xlfn.XLOOKUP(G1534&amp;$X$2,BS_CONTROLE[CHAVE],BS_CONTROLE[Quantidade_11],"-")</f>
        <v>-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339" t="str">
        <f>IF(FN_MC!K1557="","*",FN_MC!K1557)</f>
        <v>*</v>
      </c>
      <c r="O1535" s="339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str">
        <f ca="1">_xlfn.XLOOKUP(G1535&amp;$V$2,BS_CONTROLE[CHAVE],BS_CONTROLE[Quantidade_11],"-")</f>
        <v>-</v>
      </c>
      <c r="W1535" s="118" t="str">
        <f ca="1">_xlfn.XLOOKUP(G1535&amp;$W$2,BS_CONTROLE[CHAVE],BS_CONTROLE[Quantidade_11],"-")</f>
        <v>-</v>
      </c>
      <c r="X1535" s="118" t="str">
        <f ca="1">_xlfn.XLOOKUP(G1535&amp;$X$2,BS_CONTROLE[CHAVE],BS_CONTROLE[Quantidade_11],"-")</f>
        <v>-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338" t="str">
        <f>IF(FN_MC!K1558="","*",FN_MC!K1558)</f>
        <v>*</v>
      </c>
      <c r="O1536" s="338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str">
        <f ca="1">_xlfn.XLOOKUP(G1536&amp;$V$2,BS_CONTROLE[CHAVE],BS_CONTROLE[Quantidade_11],"-")</f>
        <v>-</v>
      </c>
      <c r="W1536" s="118" t="str">
        <f ca="1">_xlfn.XLOOKUP(G1536&amp;$W$2,BS_CONTROLE[CHAVE],BS_CONTROLE[Quantidade_11],"-")</f>
        <v>-</v>
      </c>
      <c r="X1536" s="118" t="str">
        <f ca="1">_xlfn.XLOOKUP(G1536&amp;$X$2,BS_CONTROLE[CHAVE],BS_CONTROLE[Quantidade_11],"-")</f>
        <v>-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339" t="str">
        <f>IF(FN_MC!K1559="","*",FN_MC!K1559)</f>
        <v>*</v>
      </c>
      <c r="O1537" s="339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str">
        <f ca="1">_xlfn.XLOOKUP(G1537&amp;$V$2,BS_CONTROLE[CHAVE],BS_CONTROLE[Quantidade_11],"-")</f>
        <v>-</v>
      </c>
      <c r="W1537" s="118" t="str">
        <f ca="1">_xlfn.XLOOKUP(G1537&amp;$W$2,BS_CONTROLE[CHAVE],BS_CONTROLE[Quantidade_11],"-")</f>
        <v>-</v>
      </c>
      <c r="X1537" s="118" t="str">
        <f ca="1">_xlfn.XLOOKUP(G1537&amp;$X$2,BS_CONTROLE[CHAVE],BS_CONTROLE[Quantidade_11],"-")</f>
        <v>-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339" t="str">
        <f>IF(FN_MC!K1560="","*",FN_MC!K1560)</f>
        <v>*</v>
      </c>
      <c r="O1538" s="339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str">
        <f ca="1">_xlfn.XLOOKUP(G1538&amp;$V$2,BS_CONTROLE[CHAVE],BS_CONTROLE[Quantidade_11],"-")</f>
        <v>-</v>
      </c>
      <c r="W1538" s="118" t="str">
        <f ca="1">_xlfn.XLOOKUP(G1538&amp;$W$2,BS_CONTROLE[CHAVE],BS_CONTROLE[Quantidade_11],"-")</f>
        <v>-</v>
      </c>
      <c r="X1538" s="118" t="str">
        <f ca="1">_xlfn.XLOOKUP(G1538&amp;$X$2,BS_CONTROLE[CHAVE],BS_CONTROLE[Quantidade_11],"-")</f>
        <v>-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338" t="str">
        <f>IF(FN_MC!K1561="","*",FN_MC!K1561)</f>
        <v>*</v>
      </c>
      <c r="O1539" s="338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str">
        <f ca="1">_xlfn.XLOOKUP(G1539&amp;$V$2,BS_CONTROLE[CHAVE],BS_CONTROLE[Quantidade_11],"-")</f>
        <v>-</v>
      </c>
      <c r="W1539" s="118" t="str">
        <f ca="1">_xlfn.XLOOKUP(G1539&amp;$W$2,BS_CONTROLE[CHAVE],BS_CONTROLE[Quantidade_11],"-")</f>
        <v>-</v>
      </c>
      <c r="X1539" s="118" t="str">
        <f ca="1">_xlfn.XLOOKUP(G1539&amp;$X$2,BS_CONTROLE[CHAVE],BS_CONTROLE[Quantidade_11],"-")</f>
        <v>-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339" t="str">
        <f>IF(FN_MC!K1562="","*",FN_MC!K1562)</f>
        <v>*</v>
      </c>
      <c r="O1540" s="339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str">
        <f ca="1">_xlfn.XLOOKUP(G1540&amp;$V$2,BS_CONTROLE[CHAVE],BS_CONTROLE[Quantidade_11],"-")</f>
        <v>-</v>
      </c>
      <c r="W1540" s="118" t="str">
        <f ca="1">_xlfn.XLOOKUP(G1540&amp;$W$2,BS_CONTROLE[CHAVE],BS_CONTROLE[Quantidade_11],"-")</f>
        <v>-</v>
      </c>
      <c r="X1540" s="118" t="str">
        <f ca="1">_xlfn.XLOOKUP(G1540&amp;$X$2,BS_CONTROLE[CHAVE],BS_CONTROLE[Quantidade_11],"-")</f>
        <v>-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339" t="str">
        <f>IF(FN_MC!K1563="","*",FN_MC!K1563)</f>
        <v>*</v>
      </c>
      <c r="O1541" s="339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str">
        <f ca="1">_xlfn.XLOOKUP(G1541&amp;$V$2,BS_CONTROLE[CHAVE],BS_CONTROLE[Quantidade_11],"-")</f>
        <v>-</v>
      </c>
      <c r="W1541" s="118" t="str">
        <f ca="1">_xlfn.XLOOKUP(G1541&amp;$W$2,BS_CONTROLE[CHAVE],BS_CONTROLE[Quantidade_11],"-")</f>
        <v>-</v>
      </c>
      <c r="X1541" s="118" t="str">
        <f ca="1">_xlfn.XLOOKUP(G1541&amp;$X$2,BS_CONTROLE[CHAVE],BS_CONTROLE[Quantidade_11],"-")</f>
        <v>-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338" t="str">
        <f>IF(FN_MC!K1564="","*",FN_MC!K1564)</f>
        <v>*</v>
      </c>
      <c r="O1542" s="338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str">
        <f ca="1">_xlfn.XLOOKUP(G1542&amp;$V$2,BS_CONTROLE[CHAVE],BS_CONTROLE[Quantidade_11],"-")</f>
        <v>-</v>
      </c>
      <c r="W1542" s="118" t="str">
        <f ca="1">_xlfn.XLOOKUP(G1542&amp;$W$2,BS_CONTROLE[CHAVE],BS_CONTROLE[Quantidade_11],"-")</f>
        <v>-</v>
      </c>
      <c r="X1542" s="118" t="str">
        <f ca="1">_xlfn.XLOOKUP(G1542&amp;$X$2,BS_CONTROLE[CHAVE],BS_CONTROLE[Quantidade_11],"-")</f>
        <v>-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339" t="str">
        <f>IF(FN_MC!K1565="","*",FN_MC!K1565)</f>
        <v>*</v>
      </c>
      <c r="O1543" s="339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str">
        <f ca="1">_xlfn.XLOOKUP(G1543&amp;$V$2,BS_CONTROLE[CHAVE],BS_CONTROLE[Quantidade_11],"-")</f>
        <v>-</v>
      </c>
      <c r="W1543" s="118" t="str">
        <f ca="1">_xlfn.XLOOKUP(G1543&amp;$W$2,BS_CONTROLE[CHAVE],BS_CONTROLE[Quantidade_11],"-")</f>
        <v>-</v>
      </c>
      <c r="X1543" s="118" t="str">
        <f ca="1">_xlfn.XLOOKUP(G1543&amp;$X$2,BS_CONTROLE[CHAVE],BS_CONTROLE[Quantidade_11],"-")</f>
        <v>-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339" t="str">
        <f>IF(FN_MC!K1566="","*",FN_MC!K1566)</f>
        <v>*</v>
      </c>
      <c r="O1544" s="339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str">
        <f ca="1">_xlfn.XLOOKUP(G1544&amp;$V$2,BS_CONTROLE[CHAVE],BS_CONTROLE[Quantidade_11],"-")</f>
        <v>-</v>
      </c>
      <c r="W1544" s="118" t="str">
        <f ca="1">_xlfn.XLOOKUP(G1544&amp;$W$2,BS_CONTROLE[CHAVE],BS_CONTROLE[Quantidade_11],"-")</f>
        <v>-</v>
      </c>
      <c r="X1544" s="118" t="str">
        <f ca="1">_xlfn.XLOOKUP(G1544&amp;$X$2,BS_CONTROLE[CHAVE],BS_CONTROLE[Quantidade_11],"-")</f>
        <v>-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338" t="str">
        <f>IF(FN_MC!K1567="","*",FN_MC!K1567)</f>
        <v>*</v>
      </c>
      <c r="O1545" s="338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str">
        <f ca="1">_xlfn.XLOOKUP(G1545&amp;$V$2,BS_CONTROLE[CHAVE],BS_CONTROLE[Quantidade_11],"-")</f>
        <v>-</v>
      </c>
      <c r="W1545" s="118" t="str">
        <f ca="1">_xlfn.XLOOKUP(G1545&amp;$W$2,BS_CONTROLE[CHAVE],BS_CONTROLE[Quantidade_11],"-")</f>
        <v>-</v>
      </c>
      <c r="X1545" s="118" t="str">
        <f ca="1">_xlfn.XLOOKUP(G1545&amp;$X$2,BS_CONTROLE[CHAVE],BS_CONTROLE[Quantidade_11],"-")</f>
        <v>-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339" t="str">
        <f>IF(FN_MC!K1568="","*",FN_MC!K1568)</f>
        <v>*</v>
      </c>
      <c r="O1546" s="339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str">
        <f ca="1">_xlfn.XLOOKUP(G1546&amp;$V$2,BS_CONTROLE[CHAVE],BS_CONTROLE[Quantidade_11],"-")</f>
        <v>-</v>
      </c>
      <c r="W1546" s="118" t="str">
        <f ca="1">_xlfn.XLOOKUP(G1546&amp;$W$2,BS_CONTROLE[CHAVE],BS_CONTROLE[Quantidade_11],"-")</f>
        <v>-</v>
      </c>
      <c r="X1546" s="118" t="str">
        <f ca="1">_xlfn.XLOOKUP(G1546&amp;$X$2,BS_CONTROLE[CHAVE],BS_CONTROLE[Quantidade_11],"-")</f>
        <v>-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339" t="str">
        <f>IF(FN_MC!K1569="","*",FN_MC!K1569)</f>
        <v>*</v>
      </c>
      <c r="O1547" s="339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str">
        <f ca="1">_xlfn.XLOOKUP(G1547&amp;$V$2,BS_CONTROLE[CHAVE],BS_CONTROLE[Quantidade_11],"-")</f>
        <v>-</v>
      </c>
      <c r="W1547" s="118" t="str">
        <f ca="1">_xlfn.XLOOKUP(G1547&amp;$W$2,BS_CONTROLE[CHAVE],BS_CONTROLE[Quantidade_11],"-")</f>
        <v>-</v>
      </c>
      <c r="X1547" s="118" t="str">
        <f ca="1">_xlfn.XLOOKUP(G1547&amp;$X$2,BS_CONTROLE[CHAVE],BS_CONTROLE[Quantidade_11],"-")</f>
        <v>-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338" t="str">
        <f>IF(FN_MC!K1570="","*",FN_MC!K1570)</f>
        <v>*</v>
      </c>
      <c r="O1548" s="338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str">
        <f ca="1">_xlfn.XLOOKUP(G1548&amp;$V$2,BS_CONTROLE[CHAVE],BS_CONTROLE[Quantidade_11],"-")</f>
        <v>-</v>
      </c>
      <c r="W1548" s="118" t="str">
        <f ca="1">_xlfn.XLOOKUP(G1548&amp;$W$2,BS_CONTROLE[CHAVE],BS_CONTROLE[Quantidade_11],"-")</f>
        <v>-</v>
      </c>
      <c r="X1548" s="118" t="str">
        <f ca="1">_xlfn.XLOOKUP(G1548&amp;$X$2,BS_CONTROLE[CHAVE],BS_CONTROLE[Quantidade_11],"-")</f>
        <v>-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339" t="str">
        <f>IF(FN_MC!K1571="","*",FN_MC!K1571)</f>
        <v>*</v>
      </c>
      <c r="O1549" s="339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str">
        <f ca="1">_xlfn.XLOOKUP(G1549&amp;$V$2,BS_CONTROLE[CHAVE],BS_CONTROLE[Quantidade_11],"-")</f>
        <v>-</v>
      </c>
      <c r="W1549" s="118" t="str">
        <f ca="1">_xlfn.XLOOKUP(G1549&amp;$W$2,BS_CONTROLE[CHAVE],BS_CONTROLE[Quantidade_11],"-")</f>
        <v>-</v>
      </c>
      <c r="X1549" s="118" t="str">
        <f ca="1">_xlfn.XLOOKUP(G1549&amp;$X$2,BS_CONTROLE[CHAVE],BS_CONTROLE[Quantidade_11],"-")</f>
        <v>-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339" t="str">
        <f>IF(FN_MC!K1572="","*",FN_MC!K1572)</f>
        <v>*</v>
      </c>
      <c r="O1550" s="339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str">
        <f ca="1">_xlfn.XLOOKUP(G1550&amp;$V$2,BS_CONTROLE[CHAVE],BS_CONTROLE[Quantidade_11],"-")</f>
        <v>-</v>
      </c>
      <c r="W1550" s="118" t="str">
        <f ca="1">_xlfn.XLOOKUP(G1550&amp;$W$2,BS_CONTROLE[CHAVE],BS_CONTROLE[Quantidade_11],"-")</f>
        <v>-</v>
      </c>
      <c r="X1550" s="118" t="str">
        <f ca="1">_xlfn.XLOOKUP(G1550&amp;$X$2,BS_CONTROLE[CHAVE],BS_CONTROLE[Quantidade_11],"-")</f>
        <v>-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338" t="str">
        <f>IF(FN_MC!K1573="","*",FN_MC!K1573)</f>
        <v>*</v>
      </c>
      <c r="O1551" s="338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str">
        <f ca="1">_xlfn.XLOOKUP(G1551&amp;$V$2,BS_CONTROLE[CHAVE],BS_CONTROLE[Quantidade_11],"-")</f>
        <v>-</v>
      </c>
      <c r="W1551" s="118" t="str">
        <f ca="1">_xlfn.XLOOKUP(G1551&amp;$W$2,BS_CONTROLE[CHAVE],BS_CONTROLE[Quantidade_11],"-")</f>
        <v>-</v>
      </c>
      <c r="X1551" s="118" t="str">
        <f ca="1">_xlfn.XLOOKUP(G1551&amp;$X$2,BS_CONTROLE[CHAVE],BS_CONTROLE[Quantidade_11],"-")</f>
        <v>-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339" t="str">
        <f>IF(FN_MC!K1574="","*",FN_MC!K1574)</f>
        <v>*</v>
      </c>
      <c r="O1552" s="339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str">
        <f ca="1">_xlfn.XLOOKUP(G1552&amp;$V$2,BS_CONTROLE[CHAVE],BS_CONTROLE[Quantidade_11],"-")</f>
        <v>-</v>
      </c>
      <c r="W1552" s="118" t="str">
        <f ca="1">_xlfn.XLOOKUP(G1552&amp;$W$2,BS_CONTROLE[CHAVE],BS_CONTROLE[Quantidade_11],"-")</f>
        <v>-</v>
      </c>
      <c r="X1552" s="118" t="str">
        <f ca="1">_xlfn.XLOOKUP(G1552&amp;$X$2,BS_CONTROLE[CHAVE],BS_CONTROLE[Quantidade_11],"-")</f>
        <v>-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339" t="str">
        <f>IF(FN_MC!K1575="","*",FN_MC!K1575)</f>
        <v>*</v>
      </c>
      <c r="O1553" s="339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str">
        <f ca="1">_xlfn.XLOOKUP(G1553&amp;$V$2,BS_CONTROLE[CHAVE],BS_CONTROLE[Quantidade_11],"-")</f>
        <v>-</v>
      </c>
      <c r="W1553" s="118" t="str">
        <f ca="1">_xlfn.XLOOKUP(G1553&amp;$W$2,BS_CONTROLE[CHAVE],BS_CONTROLE[Quantidade_11],"-")</f>
        <v>-</v>
      </c>
      <c r="X1553" s="118" t="str">
        <f ca="1">_xlfn.XLOOKUP(G1553&amp;$X$2,BS_CONTROLE[CHAVE],BS_CONTROLE[Quantidade_11],"-")</f>
        <v>-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338" t="str">
        <f>IF(FN_MC!K1576="","*",FN_MC!K1576)</f>
        <v>*</v>
      </c>
      <c r="O1554" s="338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str">
        <f ca="1">_xlfn.XLOOKUP(G1554&amp;$V$2,BS_CONTROLE[CHAVE],BS_CONTROLE[Quantidade_11],"-")</f>
        <v>-</v>
      </c>
      <c r="W1554" s="118" t="str">
        <f ca="1">_xlfn.XLOOKUP(G1554&amp;$W$2,BS_CONTROLE[CHAVE],BS_CONTROLE[Quantidade_11],"-")</f>
        <v>-</v>
      </c>
      <c r="X1554" s="118" t="str">
        <f ca="1">_xlfn.XLOOKUP(G1554&amp;$X$2,BS_CONTROLE[CHAVE],BS_CONTROLE[Quantidade_11],"-")</f>
        <v>-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339" t="str">
        <f>IF(FN_MC!K1577="","*",FN_MC!K1577)</f>
        <v>*</v>
      </c>
      <c r="O1555" s="339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str">
        <f ca="1">_xlfn.XLOOKUP(G1555&amp;$V$2,BS_CONTROLE[CHAVE],BS_CONTROLE[Quantidade_11],"-")</f>
        <v>-</v>
      </c>
      <c r="W1555" s="118" t="str">
        <f ca="1">_xlfn.XLOOKUP(G1555&amp;$W$2,BS_CONTROLE[CHAVE],BS_CONTROLE[Quantidade_11],"-")</f>
        <v>-</v>
      </c>
      <c r="X1555" s="118" t="str">
        <f ca="1">_xlfn.XLOOKUP(G1555&amp;$X$2,BS_CONTROLE[CHAVE],BS_CONTROLE[Quantidade_11],"-")</f>
        <v>-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339" t="str">
        <f>IF(FN_MC!K1578="","*",FN_MC!K1578)</f>
        <v>*</v>
      </c>
      <c r="O1556" s="339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str">
        <f ca="1">_xlfn.XLOOKUP(G1556&amp;$V$2,BS_CONTROLE[CHAVE],BS_CONTROLE[Quantidade_11],"-")</f>
        <v>-</v>
      </c>
      <c r="W1556" s="118" t="str">
        <f ca="1">_xlfn.XLOOKUP(G1556&amp;$W$2,BS_CONTROLE[CHAVE],BS_CONTROLE[Quantidade_11],"-")</f>
        <v>-</v>
      </c>
      <c r="X1556" s="118" t="str">
        <f ca="1">_xlfn.XLOOKUP(G1556&amp;$X$2,BS_CONTROLE[CHAVE],BS_CONTROLE[Quantidade_11],"-")</f>
        <v>-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338" t="str">
        <f>IF(FN_MC!K1579="","*",FN_MC!K1579)</f>
        <v>*</v>
      </c>
      <c r="O1557" s="338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str">
        <f ca="1">_xlfn.XLOOKUP(G1557&amp;$V$2,BS_CONTROLE[CHAVE],BS_CONTROLE[Quantidade_11],"-")</f>
        <v>-</v>
      </c>
      <c r="W1557" s="118" t="str">
        <f ca="1">_xlfn.XLOOKUP(G1557&amp;$W$2,BS_CONTROLE[CHAVE],BS_CONTROLE[Quantidade_11],"-")</f>
        <v>-</v>
      </c>
      <c r="X1557" s="118" t="str">
        <f ca="1">_xlfn.XLOOKUP(G1557&amp;$X$2,BS_CONTROLE[CHAVE],BS_CONTROLE[Quantidade_11],"-")</f>
        <v>-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339" t="str">
        <f>IF(FN_MC!K1580="","*",FN_MC!K1580)</f>
        <v>*</v>
      </c>
      <c r="O1558" s="339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str">
        <f ca="1">_xlfn.XLOOKUP(G1558&amp;$V$2,BS_CONTROLE[CHAVE],BS_CONTROLE[Quantidade_11],"-")</f>
        <v>-</v>
      </c>
      <c r="W1558" s="118" t="str">
        <f ca="1">_xlfn.XLOOKUP(G1558&amp;$W$2,BS_CONTROLE[CHAVE],BS_CONTROLE[Quantidade_11],"-")</f>
        <v>-</v>
      </c>
      <c r="X1558" s="118" t="str">
        <f ca="1">_xlfn.XLOOKUP(G1558&amp;$X$2,BS_CONTROLE[CHAVE],BS_CONTROLE[Quantidade_11],"-")</f>
        <v>-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339" t="str">
        <f>IF(FN_MC!K1581="","*",FN_MC!K1581)</f>
        <v>*</v>
      </c>
      <c r="O1559" s="339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str">
        <f ca="1">_xlfn.XLOOKUP(G1559&amp;$V$2,BS_CONTROLE[CHAVE],BS_CONTROLE[Quantidade_11],"-")</f>
        <v>-</v>
      </c>
      <c r="W1559" s="118" t="str">
        <f ca="1">_xlfn.XLOOKUP(G1559&amp;$W$2,BS_CONTROLE[CHAVE],BS_CONTROLE[Quantidade_11],"-")</f>
        <v>-</v>
      </c>
      <c r="X1559" s="118" t="str">
        <f ca="1">_xlfn.XLOOKUP(G1559&amp;$X$2,BS_CONTROLE[CHAVE],BS_CONTROLE[Quantidade_11],"-")</f>
        <v>-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338" t="str">
        <f>IF(FN_MC!K1582="","*",FN_MC!K1582)</f>
        <v>*</v>
      </c>
      <c r="O1560" s="338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str">
        <f ca="1">_xlfn.XLOOKUP(G1560&amp;$V$2,BS_CONTROLE[CHAVE],BS_CONTROLE[Quantidade_11],"-")</f>
        <v>-</v>
      </c>
      <c r="W1560" s="118" t="str">
        <f ca="1">_xlfn.XLOOKUP(G1560&amp;$W$2,BS_CONTROLE[CHAVE],BS_CONTROLE[Quantidade_11],"-")</f>
        <v>-</v>
      </c>
      <c r="X1560" s="118" t="str">
        <f ca="1">_xlfn.XLOOKUP(G1560&amp;$X$2,BS_CONTROLE[CHAVE],BS_CONTROLE[Quantidade_11],"-")</f>
        <v>-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339" t="str">
        <f>IF(FN_MC!K1583="","*",FN_MC!K1583)</f>
        <v>*</v>
      </c>
      <c r="O1561" s="339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str">
        <f ca="1">_xlfn.XLOOKUP(G1561&amp;$V$2,BS_CONTROLE[CHAVE],BS_CONTROLE[Quantidade_11],"-")</f>
        <v>-</v>
      </c>
      <c r="W1561" s="118" t="str">
        <f ca="1">_xlfn.XLOOKUP(G1561&amp;$W$2,BS_CONTROLE[CHAVE],BS_CONTROLE[Quantidade_11],"-")</f>
        <v>-</v>
      </c>
      <c r="X1561" s="118" t="str">
        <f ca="1">_xlfn.XLOOKUP(G1561&amp;$X$2,BS_CONTROLE[CHAVE],BS_CONTROLE[Quantidade_11],"-")</f>
        <v>-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339" t="str">
        <f>IF(FN_MC!K1584="","*",FN_MC!K1584)</f>
        <v>*</v>
      </c>
      <c r="O1562" s="339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str">
        <f ca="1">_xlfn.XLOOKUP(G1562&amp;$V$2,BS_CONTROLE[CHAVE],BS_CONTROLE[Quantidade_11],"-")</f>
        <v>-</v>
      </c>
      <c r="W1562" s="118" t="str">
        <f ca="1">_xlfn.XLOOKUP(G1562&amp;$W$2,BS_CONTROLE[CHAVE],BS_CONTROLE[Quantidade_11],"-")</f>
        <v>-</v>
      </c>
      <c r="X1562" s="118" t="str">
        <f ca="1">_xlfn.XLOOKUP(G1562&amp;$X$2,BS_CONTROLE[CHAVE],BS_CONTROLE[Quantidade_11],"-")</f>
        <v>-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338" t="str">
        <f>IF(FN_MC!K1585="","*",FN_MC!K1585)</f>
        <v>*</v>
      </c>
      <c r="O1563" s="338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str">
        <f ca="1">_xlfn.XLOOKUP(G1563&amp;$V$2,BS_CONTROLE[CHAVE],BS_CONTROLE[Quantidade_11],"-")</f>
        <v>-</v>
      </c>
      <c r="W1563" s="118" t="str">
        <f ca="1">_xlfn.XLOOKUP(G1563&amp;$W$2,BS_CONTROLE[CHAVE],BS_CONTROLE[Quantidade_11],"-")</f>
        <v>-</v>
      </c>
      <c r="X1563" s="118" t="str">
        <f ca="1">_xlfn.XLOOKUP(G1563&amp;$X$2,BS_CONTROLE[CHAVE],BS_CONTROLE[Quantidade_11],"-")</f>
        <v>-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339" t="str">
        <f>IF(FN_MC!K1586="","*",FN_MC!K1586)</f>
        <v>*</v>
      </c>
      <c r="O1564" s="339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str">
        <f ca="1">_xlfn.XLOOKUP(G1564&amp;$V$2,BS_CONTROLE[CHAVE],BS_CONTROLE[Quantidade_11],"-")</f>
        <v>-</v>
      </c>
      <c r="W1564" s="118" t="str">
        <f ca="1">_xlfn.XLOOKUP(G1564&amp;$W$2,BS_CONTROLE[CHAVE],BS_CONTROLE[Quantidade_11],"-")</f>
        <v>-</v>
      </c>
      <c r="X1564" s="118" t="str">
        <f ca="1">_xlfn.XLOOKUP(G1564&amp;$X$2,BS_CONTROLE[CHAVE],BS_CONTROLE[Quantidade_11],"-")</f>
        <v>-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339" t="str">
        <f>IF(FN_MC!K1587="","*",FN_MC!K1587)</f>
        <v>*</v>
      </c>
      <c r="O1565" s="339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str">
        <f ca="1">_xlfn.XLOOKUP(G1565&amp;$V$2,BS_CONTROLE[CHAVE],BS_CONTROLE[Quantidade_11],"-")</f>
        <v>-</v>
      </c>
      <c r="W1565" s="118" t="str">
        <f ca="1">_xlfn.XLOOKUP(G1565&amp;$W$2,BS_CONTROLE[CHAVE],BS_CONTROLE[Quantidade_11],"-")</f>
        <v>-</v>
      </c>
      <c r="X1565" s="118" t="str">
        <f ca="1">_xlfn.XLOOKUP(G1565&amp;$X$2,BS_CONTROLE[CHAVE],BS_CONTROLE[Quantidade_11],"-")</f>
        <v>-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338" t="str">
        <f>IF(FN_MC!K1588="","*",FN_MC!K1588)</f>
        <v>*</v>
      </c>
      <c r="O1566" s="338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str">
        <f ca="1">_xlfn.XLOOKUP(G1566&amp;$V$2,BS_CONTROLE[CHAVE],BS_CONTROLE[Quantidade_11],"-")</f>
        <v>-</v>
      </c>
      <c r="W1566" s="118" t="str">
        <f ca="1">_xlfn.XLOOKUP(G1566&amp;$W$2,BS_CONTROLE[CHAVE],BS_CONTROLE[Quantidade_11],"-")</f>
        <v>-</v>
      </c>
      <c r="X1566" s="118" t="str">
        <f ca="1">_xlfn.XLOOKUP(G1566&amp;$X$2,BS_CONTROLE[CHAVE],BS_CONTROLE[Quantidade_11],"-")</f>
        <v>-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339" t="str">
        <f>IF(FN_MC!K1589="","*",FN_MC!K1589)</f>
        <v>*</v>
      </c>
      <c r="O1567" s="339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str">
        <f ca="1">_xlfn.XLOOKUP(G1567&amp;$V$2,BS_CONTROLE[CHAVE],BS_CONTROLE[Quantidade_11],"-")</f>
        <v>-</v>
      </c>
      <c r="W1567" s="118" t="str">
        <f ca="1">_xlfn.XLOOKUP(G1567&amp;$W$2,BS_CONTROLE[CHAVE],BS_CONTROLE[Quantidade_11],"-")</f>
        <v>-</v>
      </c>
      <c r="X1567" s="118" t="str">
        <f ca="1">_xlfn.XLOOKUP(G1567&amp;$X$2,BS_CONTROLE[CHAVE],BS_CONTROLE[Quantidade_11],"-")</f>
        <v>-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339" t="str">
        <f>IF(FN_MC!K1590="","*",FN_MC!K1590)</f>
        <v>*</v>
      </c>
      <c r="O1568" s="339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str">
        <f ca="1">_xlfn.XLOOKUP(G1568&amp;$V$2,BS_CONTROLE[CHAVE],BS_CONTROLE[Quantidade_11],"-")</f>
        <v>-</v>
      </c>
      <c r="W1568" s="118" t="str">
        <f ca="1">_xlfn.XLOOKUP(G1568&amp;$W$2,BS_CONTROLE[CHAVE],BS_CONTROLE[Quantidade_11],"-")</f>
        <v>-</v>
      </c>
      <c r="X1568" s="118" t="str">
        <f ca="1">_xlfn.XLOOKUP(G1568&amp;$X$2,BS_CONTROLE[CHAVE],BS_CONTROLE[Quantidade_11],"-")</f>
        <v>-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338" t="str">
        <f>IF(FN_MC!K1591="","*",FN_MC!K1591)</f>
        <v>*</v>
      </c>
      <c r="O1569" s="338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str">
        <f ca="1">_xlfn.XLOOKUP(G1569&amp;$V$2,BS_CONTROLE[CHAVE],BS_CONTROLE[Quantidade_11],"-")</f>
        <v>-</v>
      </c>
      <c r="W1569" s="118" t="str">
        <f ca="1">_xlfn.XLOOKUP(G1569&amp;$W$2,BS_CONTROLE[CHAVE],BS_CONTROLE[Quantidade_11],"-")</f>
        <v>-</v>
      </c>
      <c r="X1569" s="118" t="str">
        <f ca="1">_xlfn.XLOOKUP(G1569&amp;$X$2,BS_CONTROLE[CHAVE],BS_CONTROLE[Quantidade_11],"-")</f>
        <v>-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339" t="str">
        <f>IF(FN_MC!K1592="","*",FN_MC!K1592)</f>
        <v>*</v>
      </c>
      <c r="O1570" s="339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str">
        <f ca="1">_xlfn.XLOOKUP(G1570&amp;$V$2,BS_CONTROLE[CHAVE],BS_CONTROLE[Quantidade_11],"-")</f>
        <v>-</v>
      </c>
      <c r="W1570" s="118" t="str">
        <f ca="1">_xlfn.XLOOKUP(G1570&amp;$W$2,BS_CONTROLE[CHAVE],BS_CONTROLE[Quantidade_11],"-")</f>
        <v>-</v>
      </c>
      <c r="X1570" s="118" t="str">
        <f ca="1">_xlfn.XLOOKUP(G1570&amp;$X$2,BS_CONTROLE[CHAVE],BS_CONTROLE[Quantidade_11],"-")</f>
        <v>-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339" t="str">
        <f>IF(FN_MC!K1593="","*",FN_MC!K1593)</f>
        <v>*</v>
      </c>
      <c r="O1571" s="339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str">
        <f ca="1">_xlfn.XLOOKUP(G1571&amp;$V$2,BS_CONTROLE[CHAVE],BS_CONTROLE[Quantidade_11],"-")</f>
        <v>-</v>
      </c>
      <c r="W1571" s="118" t="str">
        <f ca="1">_xlfn.XLOOKUP(G1571&amp;$W$2,BS_CONTROLE[CHAVE],BS_CONTROLE[Quantidade_11],"-")</f>
        <v>-</v>
      </c>
      <c r="X1571" s="118" t="str">
        <f ca="1">_xlfn.XLOOKUP(G1571&amp;$X$2,BS_CONTROLE[CHAVE],BS_CONTROLE[Quantidade_11],"-")</f>
        <v>-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338" t="str">
        <f>IF(FN_MC!K1594="","*",FN_MC!K1594)</f>
        <v>*</v>
      </c>
      <c r="O1572" s="338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str">
        <f ca="1">_xlfn.XLOOKUP(G1572&amp;$V$2,BS_CONTROLE[CHAVE],BS_CONTROLE[Quantidade_11],"-")</f>
        <v>-</v>
      </c>
      <c r="W1572" s="118" t="str">
        <f ca="1">_xlfn.XLOOKUP(G1572&amp;$W$2,BS_CONTROLE[CHAVE],BS_CONTROLE[Quantidade_11],"-")</f>
        <v>-</v>
      </c>
      <c r="X1572" s="118" t="str">
        <f ca="1">_xlfn.XLOOKUP(G1572&amp;$X$2,BS_CONTROLE[CHAVE],BS_CONTROLE[Quantidade_11],"-")</f>
        <v>-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339" t="str">
        <f>IF(FN_MC!K1595="","*",FN_MC!K1595)</f>
        <v>*</v>
      </c>
      <c r="O1573" s="339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str">
        <f ca="1">_xlfn.XLOOKUP(G1573&amp;$V$2,BS_CONTROLE[CHAVE],BS_CONTROLE[Quantidade_11],"-")</f>
        <v>-</v>
      </c>
      <c r="W1573" s="118" t="str">
        <f ca="1">_xlfn.XLOOKUP(G1573&amp;$W$2,BS_CONTROLE[CHAVE],BS_CONTROLE[Quantidade_11],"-")</f>
        <v>-</v>
      </c>
      <c r="X1573" s="118" t="str">
        <f ca="1">_xlfn.XLOOKUP(G1573&amp;$X$2,BS_CONTROLE[CHAVE],BS_CONTROLE[Quantidade_11],"-")</f>
        <v>-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339" t="str">
        <f>IF(FN_MC!K1596="","*",FN_MC!K1596)</f>
        <v>*</v>
      </c>
      <c r="O1574" s="339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str">
        <f ca="1">_xlfn.XLOOKUP(G1574&amp;$V$2,BS_CONTROLE[CHAVE],BS_CONTROLE[Quantidade_11],"-")</f>
        <v>-</v>
      </c>
      <c r="W1574" s="118" t="str">
        <f ca="1">_xlfn.XLOOKUP(G1574&amp;$W$2,BS_CONTROLE[CHAVE],BS_CONTROLE[Quantidade_11],"-")</f>
        <v>-</v>
      </c>
      <c r="X1574" s="118" t="str">
        <f ca="1">_xlfn.XLOOKUP(G1574&amp;$X$2,BS_CONTROLE[CHAVE],BS_CONTROLE[Quantidade_11],"-")</f>
        <v>-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338" t="str">
        <f>IF(FN_MC!K1597="","*",FN_MC!K1597)</f>
        <v>*</v>
      </c>
      <c r="O1575" s="338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str">
        <f ca="1">_xlfn.XLOOKUP(G1575&amp;$V$2,BS_CONTROLE[CHAVE],BS_CONTROLE[Quantidade_11],"-")</f>
        <v>-</v>
      </c>
      <c r="W1575" s="118" t="str">
        <f ca="1">_xlfn.XLOOKUP(G1575&amp;$W$2,BS_CONTROLE[CHAVE],BS_CONTROLE[Quantidade_11],"-")</f>
        <v>-</v>
      </c>
      <c r="X1575" s="118" t="str">
        <f ca="1">_xlfn.XLOOKUP(G1575&amp;$X$2,BS_CONTROLE[CHAVE],BS_CONTROLE[Quantidade_11],"-")</f>
        <v>-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339" t="str">
        <f>IF(FN_MC!K1598="","*",FN_MC!K1598)</f>
        <v>*</v>
      </c>
      <c r="O1576" s="339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str">
        <f ca="1">_xlfn.XLOOKUP(G1576&amp;$V$2,BS_CONTROLE[CHAVE],BS_CONTROLE[Quantidade_11],"-")</f>
        <v>-</v>
      </c>
      <c r="W1576" s="118" t="str">
        <f ca="1">_xlfn.XLOOKUP(G1576&amp;$W$2,BS_CONTROLE[CHAVE],BS_CONTROLE[Quantidade_11],"-")</f>
        <v>-</v>
      </c>
      <c r="X1576" s="118" t="str">
        <f ca="1">_xlfn.XLOOKUP(G1576&amp;$X$2,BS_CONTROLE[CHAVE],BS_CONTROLE[Quantidade_11],"-")</f>
        <v>-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339" t="str">
        <f>IF(FN_MC!K1599="","*",FN_MC!K1599)</f>
        <v>*</v>
      </c>
      <c r="O1577" s="339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str">
        <f ca="1">_xlfn.XLOOKUP(G1577&amp;$V$2,BS_CONTROLE[CHAVE],BS_CONTROLE[Quantidade_11],"-")</f>
        <v>-</v>
      </c>
      <c r="W1577" s="118" t="str">
        <f ca="1">_xlfn.XLOOKUP(G1577&amp;$W$2,BS_CONTROLE[CHAVE],BS_CONTROLE[Quantidade_11],"-")</f>
        <v>-</v>
      </c>
      <c r="X1577" s="118" t="str">
        <f ca="1">_xlfn.XLOOKUP(G1577&amp;$X$2,BS_CONTROLE[CHAVE],BS_CONTROLE[Quantidade_11],"-")</f>
        <v>-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338" t="str">
        <f>IF(FN_MC!K1600="","*",FN_MC!K1600)</f>
        <v>*</v>
      </c>
      <c r="O1578" s="338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str">
        <f ca="1">_xlfn.XLOOKUP(G1578&amp;$V$2,BS_CONTROLE[CHAVE],BS_CONTROLE[Quantidade_11],"-")</f>
        <v>-</v>
      </c>
      <c r="W1578" s="118" t="str">
        <f ca="1">_xlfn.XLOOKUP(G1578&amp;$W$2,BS_CONTROLE[CHAVE],BS_CONTROLE[Quantidade_11],"-")</f>
        <v>-</v>
      </c>
      <c r="X1578" s="118" t="str">
        <f ca="1">_xlfn.XLOOKUP(G1578&amp;$X$2,BS_CONTROLE[CHAVE],BS_CONTROLE[Quantidade_11],"-")</f>
        <v>-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339" t="str">
        <f>IF(FN_MC!K1601="","*",FN_MC!K1601)</f>
        <v>*</v>
      </c>
      <c r="O1579" s="339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str">
        <f ca="1">_xlfn.XLOOKUP(G1579&amp;$V$2,BS_CONTROLE[CHAVE],BS_CONTROLE[Quantidade_11],"-")</f>
        <v>-</v>
      </c>
      <c r="W1579" s="118" t="str">
        <f ca="1">_xlfn.XLOOKUP(G1579&amp;$W$2,BS_CONTROLE[CHAVE],BS_CONTROLE[Quantidade_11],"-")</f>
        <v>-</v>
      </c>
      <c r="X1579" s="118" t="str">
        <f ca="1">_xlfn.XLOOKUP(G1579&amp;$X$2,BS_CONTROLE[CHAVE],BS_CONTROLE[Quantidade_11],"-")</f>
        <v>-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339" t="str">
        <f>IF(FN_MC!K1602="","*",FN_MC!K1602)</f>
        <v>*</v>
      </c>
      <c r="O1580" s="339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str">
        <f ca="1">_xlfn.XLOOKUP(G1580&amp;$V$2,BS_CONTROLE[CHAVE],BS_CONTROLE[Quantidade_11],"-")</f>
        <v>-</v>
      </c>
      <c r="W1580" s="118" t="str">
        <f ca="1">_xlfn.XLOOKUP(G1580&amp;$W$2,BS_CONTROLE[CHAVE],BS_CONTROLE[Quantidade_11],"-")</f>
        <v>-</v>
      </c>
      <c r="X1580" s="118" t="str">
        <f ca="1">_xlfn.XLOOKUP(G1580&amp;$X$2,BS_CONTROLE[CHAVE],BS_CONTROLE[Quantidade_11],"-")</f>
        <v>-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338" t="str">
        <f>IF(FN_MC!K1603="","*",FN_MC!K1603)</f>
        <v>*</v>
      </c>
      <c r="O1581" s="338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str">
        <f ca="1">_xlfn.XLOOKUP(G1581&amp;$V$2,BS_CONTROLE[CHAVE],BS_CONTROLE[Quantidade_11],"-")</f>
        <v>-</v>
      </c>
      <c r="W1581" s="118" t="str">
        <f ca="1">_xlfn.XLOOKUP(G1581&amp;$W$2,BS_CONTROLE[CHAVE],BS_CONTROLE[Quantidade_11],"-")</f>
        <v>-</v>
      </c>
      <c r="X1581" s="118" t="str">
        <f ca="1">_xlfn.XLOOKUP(G1581&amp;$X$2,BS_CONTROLE[CHAVE],BS_CONTROLE[Quantidade_11],"-")</f>
        <v>-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339" t="str">
        <f>IF(FN_MC!K1604="","*",FN_MC!K1604)</f>
        <v>*</v>
      </c>
      <c r="O1582" s="339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str">
        <f ca="1">_xlfn.XLOOKUP(G1582&amp;$V$2,BS_CONTROLE[CHAVE],BS_CONTROLE[Quantidade_11],"-")</f>
        <v>-</v>
      </c>
      <c r="W1582" s="118" t="str">
        <f ca="1">_xlfn.XLOOKUP(G1582&amp;$W$2,BS_CONTROLE[CHAVE],BS_CONTROLE[Quantidade_11],"-")</f>
        <v>-</v>
      </c>
      <c r="X1582" s="118" t="str">
        <f ca="1">_xlfn.XLOOKUP(G1582&amp;$X$2,BS_CONTROLE[CHAVE],BS_CONTROLE[Quantidade_11],"-")</f>
        <v>-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339" t="str">
        <f>IF(FN_MC!K1605="","*",FN_MC!K1605)</f>
        <v>*</v>
      </c>
      <c r="O1583" s="339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str">
        <f ca="1">_xlfn.XLOOKUP(G1583&amp;$V$2,BS_CONTROLE[CHAVE],BS_CONTROLE[Quantidade_11],"-")</f>
        <v>-</v>
      </c>
      <c r="W1583" s="118" t="str">
        <f ca="1">_xlfn.XLOOKUP(G1583&amp;$W$2,BS_CONTROLE[CHAVE],BS_CONTROLE[Quantidade_11],"-")</f>
        <v>-</v>
      </c>
      <c r="X1583" s="118" t="str">
        <f ca="1">_xlfn.XLOOKUP(G1583&amp;$X$2,BS_CONTROLE[CHAVE],BS_CONTROLE[Quantidade_11],"-")</f>
        <v>-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338" t="str">
        <f>IF(FN_MC!K1606="","*",FN_MC!K1606)</f>
        <v>*</v>
      </c>
      <c r="O1584" s="338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str">
        <f ca="1">_xlfn.XLOOKUP(G1584&amp;$V$2,BS_CONTROLE[CHAVE],BS_CONTROLE[Quantidade_11],"-")</f>
        <v>-</v>
      </c>
      <c r="W1584" s="118" t="str">
        <f ca="1">_xlfn.XLOOKUP(G1584&amp;$W$2,BS_CONTROLE[CHAVE],BS_CONTROLE[Quantidade_11],"-")</f>
        <v>-</v>
      </c>
      <c r="X1584" s="118" t="str">
        <f ca="1">_xlfn.XLOOKUP(G1584&amp;$X$2,BS_CONTROLE[CHAVE],BS_CONTROLE[Quantidade_11],"-")</f>
        <v>-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339" t="str">
        <f>IF(FN_MC!K1607="","*",FN_MC!K1607)</f>
        <v>*</v>
      </c>
      <c r="O1585" s="339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str">
        <f ca="1">_xlfn.XLOOKUP(G1585&amp;$V$2,BS_CONTROLE[CHAVE],BS_CONTROLE[Quantidade_11],"-")</f>
        <v>-</v>
      </c>
      <c r="W1585" s="118" t="str">
        <f ca="1">_xlfn.XLOOKUP(G1585&amp;$W$2,BS_CONTROLE[CHAVE],BS_CONTROLE[Quantidade_11],"-")</f>
        <v>-</v>
      </c>
      <c r="X1585" s="118" t="str">
        <f ca="1">_xlfn.XLOOKUP(G1585&amp;$X$2,BS_CONTROLE[CHAVE],BS_CONTROLE[Quantidade_11],"-")</f>
        <v>-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339" t="str">
        <f>IF(FN_MC!K1608="","*",FN_MC!K1608)</f>
        <v>*</v>
      </c>
      <c r="O1586" s="339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str">
        <f ca="1">_xlfn.XLOOKUP(G1586&amp;$V$2,BS_CONTROLE[CHAVE],BS_CONTROLE[Quantidade_11],"-")</f>
        <v>-</v>
      </c>
      <c r="W1586" s="118" t="str">
        <f ca="1">_xlfn.XLOOKUP(G1586&amp;$W$2,BS_CONTROLE[CHAVE],BS_CONTROLE[Quantidade_11],"-")</f>
        <v>-</v>
      </c>
      <c r="X1586" s="118" t="str">
        <f ca="1">_xlfn.XLOOKUP(G1586&amp;$X$2,BS_CONTROLE[CHAVE],BS_CONTROLE[Quantidade_11],"-")</f>
        <v>-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338" t="str">
        <f>IF(FN_MC!K1609="","*",FN_MC!K1609)</f>
        <v>*</v>
      </c>
      <c r="O1587" s="338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str">
        <f ca="1">_xlfn.XLOOKUP(G1587&amp;$V$2,BS_CONTROLE[CHAVE],BS_CONTROLE[Quantidade_11],"-")</f>
        <v>-</v>
      </c>
      <c r="W1587" s="118" t="str">
        <f ca="1">_xlfn.XLOOKUP(G1587&amp;$W$2,BS_CONTROLE[CHAVE],BS_CONTROLE[Quantidade_11],"-")</f>
        <v>-</v>
      </c>
      <c r="X1587" s="118" t="str">
        <f ca="1">_xlfn.XLOOKUP(G1587&amp;$X$2,BS_CONTROLE[CHAVE],BS_CONTROLE[Quantidade_11],"-")</f>
        <v>-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339" t="str">
        <f>IF(FN_MC!K1610="","*",FN_MC!K1610)</f>
        <v>*</v>
      </c>
      <c r="O1588" s="339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str">
        <f ca="1">_xlfn.XLOOKUP(G1588&amp;$V$2,BS_CONTROLE[CHAVE],BS_CONTROLE[Quantidade_11],"-")</f>
        <v>-</v>
      </c>
      <c r="W1588" s="118" t="str">
        <f ca="1">_xlfn.XLOOKUP(G1588&amp;$W$2,BS_CONTROLE[CHAVE],BS_CONTROLE[Quantidade_11],"-")</f>
        <v>-</v>
      </c>
      <c r="X1588" s="118" t="str">
        <f ca="1">_xlfn.XLOOKUP(G1588&amp;$X$2,BS_CONTROLE[CHAVE],BS_CONTROLE[Quantidade_11],"-")</f>
        <v>-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339" t="str">
        <f>IF(FN_MC!K1611="","*",FN_MC!K1611)</f>
        <v>*</v>
      </c>
      <c r="O1589" s="339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str">
        <f ca="1">_xlfn.XLOOKUP(G1589&amp;$V$2,BS_CONTROLE[CHAVE],BS_CONTROLE[Quantidade_11],"-")</f>
        <v>-</v>
      </c>
      <c r="W1589" s="118" t="str">
        <f ca="1">_xlfn.XLOOKUP(G1589&amp;$W$2,BS_CONTROLE[CHAVE],BS_CONTROLE[Quantidade_11],"-")</f>
        <v>-</v>
      </c>
      <c r="X1589" s="118" t="str">
        <f ca="1">_xlfn.XLOOKUP(G1589&amp;$X$2,BS_CONTROLE[CHAVE],BS_CONTROLE[Quantidade_11],"-")</f>
        <v>-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338" t="str">
        <f>IF(FN_MC!K1612="","*",FN_MC!K1612)</f>
        <v>*</v>
      </c>
      <c r="O1590" s="338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str">
        <f ca="1">_xlfn.XLOOKUP(G1590&amp;$V$2,BS_CONTROLE[CHAVE],BS_CONTROLE[Quantidade_11],"-")</f>
        <v>-</v>
      </c>
      <c r="W1590" s="118" t="str">
        <f ca="1">_xlfn.XLOOKUP(G1590&amp;$W$2,BS_CONTROLE[CHAVE],BS_CONTROLE[Quantidade_11],"-")</f>
        <v>-</v>
      </c>
      <c r="X1590" s="118" t="str">
        <f ca="1">_xlfn.XLOOKUP(G1590&amp;$X$2,BS_CONTROLE[CHAVE],BS_CONTROLE[Quantidade_11],"-")</f>
        <v>-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339" t="str">
        <f>IF(FN_MC!K1613="","*",FN_MC!K1613)</f>
        <v>*</v>
      </c>
      <c r="O1591" s="339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str">
        <f ca="1">_xlfn.XLOOKUP(G1591&amp;$V$2,BS_CONTROLE[CHAVE],BS_CONTROLE[Quantidade_11],"-")</f>
        <v>-</v>
      </c>
      <c r="W1591" s="118" t="str">
        <f ca="1">_xlfn.XLOOKUP(G1591&amp;$W$2,BS_CONTROLE[CHAVE],BS_CONTROLE[Quantidade_11],"-")</f>
        <v>-</v>
      </c>
      <c r="X1591" s="118" t="str">
        <f ca="1">_xlfn.XLOOKUP(G1591&amp;$X$2,BS_CONTROLE[CHAVE],BS_CONTROLE[Quantidade_11],"-")</f>
        <v>-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339" t="str">
        <f>IF(FN_MC!K1614="","*",FN_MC!K1614)</f>
        <v>*</v>
      </c>
      <c r="O1592" s="339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str">
        <f ca="1">_xlfn.XLOOKUP(G1592&amp;$V$2,BS_CONTROLE[CHAVE],BS_CONTROLE[Quantidade_11],"-")</f>
        <v>-</v>
      </c>
      <c r="W1592" s="118" t="str">
        <f ca="1">_xlfn.XLOOKUP(G1592&amp;$W$2,BS_CONTROLE[CHAVE],BS_CONTROLE[Quantidade_11],"-")</f>
        <v>-</v>
      </c>
      <c r="X1592" s="118" t="str">
        <f ca="1">_xlfn.XLOOKUP(G1592&amp;$X$2,BS_CONTROLE[CHAVE],BS_CONTROLE[Quantidade_11],"-")</f>
        <v>-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338" t="str">
        <f>IF(FN_MC!K1615="","*",FN_MC!K1615)</f>
        <v>*</v>
      </c>
      <c r="O1593" s="338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str">
        <f ca="1">_xlfn.XLOOKUP(G1593&amp;$V$2,BS_CONTROLE[CHAVE],BS_CONTROLE[Quantidade_11],"-")</f>
        <v>-</v>
      </c>
      <c r="W1593" s="118" t="str">
        <f ca="1">_xlfn.XLOOKUP(G1593&amp;$W$2,BS_CONTROLE[CHAVE],BS_CONTROLE[Quantidade_11],"-")</f>
        <v>-</v>
      </c>
      <c r="X1593" s="118" t="str">
        <f ca="1">_xlfn.XLOOKUP(G1593&amp;$X$2,BS_CONTROLE[CHAVE],BS_CONTROLE[Quantidade_11],"-")</f>
        <v>-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339" t="str">
        <f>IF(FN_MC!K1616="","*",FN_MC!K1616)</f>
        <v>*</v>
      </c>
      <c r="O1594" s="339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str">
        <f ca="1">_xlfn.XLOOKUP(G1594&amp;$V$2,BS_CONTROLE[CHAVE],BS_CONTROLE[Quantidade_11],"-")</f>
        <v>-</v>
      </c>
      <c r="W1594" s="118" t="str">
        <f ca="1">_xlfn.XLOOKUP(G1594&amp;$W$2,BS_CONTROLE[CHAVE],BS_CONTROLE[Quantidade_11],"-")</f>
        <v>-</v>
      </c>
      <c r="X1594" s="118" t="str">
        <f ca="1">_xlfn.XLOOKUP(G1594&amp;$X$2,BS_CONTROLE[CHAVE],BS_CONTROLE[Quantidade_11],"-")</f>
        <v>-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339" t="str">
        <f>IF(FN_MC!K1617="","*",FN_MC!K1617)</f>
        <v>*</v>
      </c>
      <c r="O1595" s="339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str">
        <f ca="1">_xlfn.XLOOKUP(G1595&amp;$V$2,BS_CONTROLE[CHAVE],BS_CONTROLE[Quantidade_11],"-")</f>
        <v>-</v>
      </c>
      <c r="W1595" s="118" t="str">
        <f ca="1">_xlfn.XLOOKUP(G1595&amp;$W$2,BS_CONTROLE[CHAVE],BS_CONTROLE[Quantidade_11],"-")</f>
        <v>-</v>
      </c>
      <c r="X1595" s="118" t="str">
        <f ca="1">_xlfn.XLOOKUP(G1595&amp;$X$2,BS_CONTROLE[CHAVE],BS_CONTROLE[Quantidade_11],"-")</f>
        <v>-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338" t="str">
        <f>IF(FN_MC!K1618="","*",FN_MC!K1618)</f>
        <v>*</v>
      </c>
      <c r="O1596" s="338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str">
        <f ca="1">_xlfn.XLOOKUP(G1596&amp;$V$2,BS_CONTROLE[CHAVE],BS_CONTROLE[Quantidade_11],"-")</f>
        <v>-</v>
      </c>
      <c r="W1596" s="118" t="str">
        <f ca="1">_xlfn.XLOOKUP(G1596&amp;$W$2,BS_CONTROLE[CHAVE],BS_CONTROLE[Quantidade_11],"-")</f>
        <v>-</v>
      </c>
      <c r="X1596" s="118" t="str">
        <f ca="1">_xlfn.XLOOKUP(G1596&amp;$X$2,BS_CONTROLE[CHAVE],BS_CONTROLE[Quantidade_11],"-")</f>
        <v>-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339" t="str">
        <f>IF(FN_MC!K1619="","*",FN_MC!K1619)</f>
        <v>*</v>
      </c>
      <c r="O1597" s="339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str">
        <f ca="1">_xlfn.XLOOKUP(G1597&amp;$V$2,BS_CONTROLE[CHAVE],BS_CONTROLE[Quantidade_11],"-")</f>
        <v>-</v>
      </c>
      <c r="W1597" s="118" t="str">
        <f ca="1">_xlfn.XLOOKUP(G1597&amp;$W$2,BS_CONTROLE[CHAVE],BS_CONTROLE[Quantidade_11],"-")</f>
        <v>-</v>
      </c>
      <c r="X1597" s="118" t="str">
        <f ca="1">_xlfn.XLOOKUP(G1597&amp;$X$2,BS_CONTROLE[CHAVE],BS_CONTROLE[Quantidade_11],"-")</f>
        <v>-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339" t="str">
        <f>IF(FN_MC!K1620="","*",FN_MC!K1620)</f>
        <v>*</v>
      </c>
      <c r="O1598" s="339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str">
        <f ca="1">_xlfn.XLOOKUP(G1598&amp;$V$2,BS_CONTROLE[CHAVE],BS_CONTROLE[Quantidade_11],"-")</f>
        <v>-</v>
      </c>
      <c r="W1598" s="118" t="str">
        <f ca="1">_xlfn.XLOOKUP(G1598&amp;$W$2,BS_CONTROLE[CHAVE],BS_CONTROLE[Quantidade_11],"-")</f>
        <v>-</v>
      </c>
      <c r="X1598" s="118" t="str">
        <f ca="1">_xlfn.XLOOKUP(G1598&amp;$X$2,BS_CONTROLE[CHAVE],BS_CONTROLE[Quantidade_11],"-")</f>
        <v>-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338" t="str">
        <f>IF(FN_MC!K1621="","*",FN_MC!K1621)</f>
        <v>*</v>
      </c>
      <c r="O1599" s="338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str">
        <f ca="1">_xlfn.XLOOKUP(G1599&amp;$V$2,BS_CONTROLE[CHAVE],BS_CONTROLE[Quantidade_11],"-")</f>
        <v>-</v>
      </c>
      <c r="W1599" s="118" t="str">
        <f ca="1">_xlfn.XLOOKUP(G1599&amp;$W$2,BS_CONTROLE[CHAVE],BS_CONTROLE[Quantidade_11],"-")</f>
        <v>-</v>
      </c>
      <c r="X1599" s="118" t="str">
        <f ca="1">_xlfn.XLOOKUP(G1599&amp;$X$2,BS_CONTROLE[CHAVE],BS_CONTROLE[Quantidade_11],"-")</f>
        <v>-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339" t="str">
        <f>IF(FN_MC!K1622="","*",FN_MC!K1622)</f>
        <v>*</v>
      </c>
      <c r="O1600" s="339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str">
        <f ca="1">_xlfn.XLOOKUP(G1600&amp;$V$2,BS_CONTROLE[CHAVE],BS_CONTROLE[Quantidade_11],"-")</f>
        <v>-</v>
      </c>
      <c r="W1600" s="118" t="str">
        <f ca="1">_xlfn.XLOOKUP(G1600&amp;$W$2,BS_CONTROLE[CHAVE],BS_CONTROLE[Quantidade_11],"-")</f>
        <v>-</v>
      </c>
      <c r="X1600" s="118" t="str">
        <f ca="1">_xlfn.XLOOKUP(G1600&amp;$X$2,BS_CONTROLE[CHAVE],BS_CONTROLE[Quantidade_11],"-")</f>
        <v>-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339" t="str">
        <f>IF(FN_MC!K1623="","*",FN_MC!K1623)</f>
        <v>*</v>
      </c>
      <c r="O1601" s="339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str">
        <f ca="1">_xlfn.XLOOKUP(G1601&amp;$V$2,BS_CONTROLE[CHAVE],BS_CONTROLE[Quantidade_11],"-")</f>
        <v>-</v>
      </c>
      <c r="W1601" s="118" t="str">
        <f ca="1">_xlfn.XLOOKUP(G1601&amp;$W$2,BS_CONTROLE[CHAVE],BS_CONTROLE[Quantidade_11],"-")</f>
        <v>-</v>
      </c>
      <c r="X1601" s="118" t="str">
        <f ca="1">_xlfn.XLOOKUP(G1601&amp;$X$2,BS_CONTROLE[CHAVE],BS_CONTROLE[Quantidade_11],"-")</f>
        <v>-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338" t="str">
        <f>IF(FN_MC!K1624="","*",FN_MC!K1624)</f>
        <v>*</v>
      </c>
      <c r="O1602" s="338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str">
        <f ca="1">_xlfn.XLOOKUP(G1602&amp;$V$2,BS_CONTROLE[CHAVE],BS_CONTROLE[Quantidade_11],"-")</f>
        <v>-</v>
      </c>
      <c r="W1602" s="118" t="str">
        <f ca="1">_xlfn.XLOOKUP(G1602&amp;$W$2,BS_CONTROLE[CHAVE],BS_CONTROLE[Quantidade_11],"-")</f>
        <v>-</v>
      </c>
      <c r="X1602" s="118" t="str">
        <f ca="1">_xlfn.XLOOKUP(G1602&amp;$X$2,BS_CONTROLE[CHAVE],BS_CONTROLE[Quantidade_11],"-")</f>
        <v>-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339" t="str">
        <f>IF(FN_MC!K1625="","*",FN_MC!K1625)</f>
        <v>*</v>
      </c>
      <c r="O1603" s="339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str">
        <f ca="1">_xlfn.XLOOKUP(G1603&amp;$V$2,BS_CONTROLE[CHAVE],BS_CONTROLE[Quantidade_11],"-")</f>
        <v>-</v>
      </c>
      <c r="W1603" s="118" t="str">
        <f ca="1">_xlfn.XLOOKUP(G1603&amp;$W$2,BS_CONTROLE[CHAVE],BS_CONTROLE[Quantidade_11],"-")</f>
        <v>-</v>
      </c>
      <c r="X1603" s="118" t="str">
        <f ca="1">_xlfn.XLOOKUP(G1603&amp;$X$2,BS_CONTROLE[CHAVE],BS_CONTROLE[Quantidade_11],"-")</f>
        <v>-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339" t="str">
        <f>IF(FN_MC!K1626="","*",FN_MC!K1626)</f>
        <v>*</v>
      </c>
      <c r="O1604" s="339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str">
        <f ca="1">_xlfn.XLOOKUP(G1604&amp;$V$2,BS_CONTROLE[CHAVE],BS_CONTROLE[Quantidade_11],"-")</f>
        <v>-</v>
      </c>
      <c r="W1604" s="118" t="str">
        <f ca="1">_xlfn.XLOOKUP(G1604&amp;$W$2,BS_CONTROLE[CHAVE],BS_CONTROLE[Quantidade_11],"-")</f>
        <v>-</v>
      </c>
      <c r="X1604" s="118" t="str">
        <f ca="1">_xlfn.XLOOKUP(G1604&amp;$X$2,BS_CONTROLE[CHAVE],BS_CONTROLE[Quantidade_11],"-")</f>
        <v>-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338" t="str">
        <f>IF(FN_MC!K1627="","*",FN_MC!K1627)</f>
        <v>*</v>
      </c>
      <c r="O1605" s="338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str">
        <f ca="1">_xlfn.XLOOKUP(G1605&amp;$V$2,BS_CONTROLE[CHAVE],BS_CONTROLE[Quantidade_11],"-")</f>
        <v>-</v>
      </c>
      <c r="W1605" s="118" t="str">
        <f ca="1">_xlfn.XLOOKUP(G1605&amp;$W$2,BS_CONTROLE[CHAVE],BS_CONTROLE[Quantidade_11],"-")</f>
        <v>-</v>
      </c>
      <c r="X1605" s="118" t="str">
        <f ca="1">_xlfn.XLOOKUP(G1605&amp;$X$2,BS_CONTROLE[CHAVE],BS_CONTROLE[Quantidade_11],"-")</f>
        <v>-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339" t="str">
        <f>IF(FN_MC!K1628="","*",FN_MC!K1628)</f>
        <v>*</v>
      </c>
      <c r="O1606" s="339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str">
        <f ca="1">_xlfn.XLOOKUP(G1606&amp;$V$2,BS_CONTROLE[CHAVE],BS_CONTROLE[Quantidade_11],"-")</f>
        <v>-</v>
      </c>
      <c r="W1606" s="118" t="str">
        <f ca="1">_xlfn.XLOOKUP(G1606&amp;$W$2,BS_CONTROLE[CHAVE],BS_CONTROLE[Quantidade_11],"-")</f>
        <v>-</v>
      </c>
      <c r="X1606" s="118" t="str">
        <f ca="1">_xlfn.XLOOKUP(G1606&amp;$X$2,BS_CONTROLE[CHAVE],BS_CONTROLE[Quantidade_11],"-")</f>
        <v>-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339" t="str">
        <f>IF(FN_MC!K1629="","*",FN_MC!K1629)</f>
        <v>*</v>
      </c>
      <c r="O1607" s="339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str">
        <f ca="1">_xlfn.XLOOKUP(G1607&amp;$V$2,BS_CONTROLE[CHAVE],BS_CONTROLE[Quantidade_11],"-")</f>
        <v>-</v>
      </c>
      <c r="W1607" s="118" t="str">
        <f ca="1">_xlfn.XLOOKUP(G1607&amp;$W$2,BS_CONTROLE[CHAVE],BS_CONTROLE[Quantidade_11],"-")</f>
        <v>-</v>
      </c>
      <c r="X1607" s="118" t="str">
        <f ca="1">_xlfn.XLOOKUP(G1607&amp;$X$2,BS_CONTROLE[CHAVE],BS_CONTROLE[Quantidade_11],"-")</f>
        <v>-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338" t="str">
        <f>IF(FN_MC!K1630="","*",FN_MC!K1630)</f>
        <v>*</v>
      </c>
      <c r="O1608" s="338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str">
        <f ca="1">_xlfn.XLOOKUP(G1608&amp;$V$2,BS_CONTROLE[CHAVE],BS_CONTROLE[Quantidade_11],"-")</f>
        <v>-</v>
      </c>
      <c r="W1608" s="118" t="str">
        <f ca="1">_xlfn.XLOOKUP(G1608&amp;$W$2,BS_CONTROLE[CHAVE],BS_CONTROLE[Quantidade_11],"-")</f>
        <v>-</v>
      </c>
      <c r="X1608" s="118" t="str">
        <f ca="1">_xlfn.XLOOKUP(G1608&amp;$X$2,BS_CONTROLE[CHAVE],BS_CONTROLE[Quantidade_11],"-")</f>
        <v>-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339" t="str">
        <f>IF(FN_MC!K1631="","*",FN_MC!K1631)</f>
        <v>*</v>
      </c>
      <c r="O1609" s="339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str">
        <f ca="1">_xlfn.XLOOKUP(G1609&amp;$V$2,BS_CONTROLE[CHAVE],BS_CONTROLE[Quantidade_11],"-")</f>
        <v>-</v>
      </c>
      <c r="W1609" s="118" t="str">
        <f ca="1">_xlfn.XLOOKUP(G1609&amp;$W$2,BS_CONTROLE[CHAVE],BS_CONTROLE[Quantidade_11],"-")</f>
        <v>-</v>
      </c>
      <c r="X1609" s="118" t="str">
        <f ca="1">_xlfn.XLOOKUP(G1609&amp;$X$2,BS_CONTROLE[CHAVE],BS_CONTROLE[Quantidade_11],"-")</f>
        <v>-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339" t="str">
        <f>IF(FN_MC!K1632="","*",FN_MC!K1632)</f>
        <v>*</v>
      </c>
      <c r="O1610" s="339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str">
        <f ca="1">_xlfn.XLOOKUP(G1610&amp;$V$2,BS_CONTROLE[CHAVE],BS_CONTROLE[Quantidade_11],"-")</f>
        <v>-</v>
      </c>
      <c r="W1610" s="118" t="str">
        <f ca="1">_xlfn.XLOOKUP(G1610&amp;$W$2,BS_CONTROLE[CHAVE],BS_CONTROLE[Quantidade_11],"-")</f>
        <v>-</v>
      </c>
      <c r="X1610" s="118" t="str">
        <f ca="1">_xlfn.XLOOKUP(G1610&amp;$X$2,BS_CONTROLE[CHAVE],BS_CONTROLE[Quantidade_11],"-")</f>
        <v>-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338" t="str">
        <f>IF(FN_MC!K1633="","*",FN_MC!K1633)</f>
        <v>*</v>
      </c>
      <c r="O1611" s="338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str">
        <f ca="1">_xlfn.XLOOKUP(G1611&amp;$V$2,BS_CONTROLE[CHAVE],BS_CONTROLE[Quantidade_11],"-")</f>
        <v>-</v>
      </c>
      <c r="W1611" s="118" t="str">
        <f ca="1">_xlfn.XLOOKUP(G1611&amp;$W$2,BS_CONTROLE[CHAVE],BS_CONTROLE[Quantidade_11],"-")</f>
        <v>-</v>
      </c>
      <c r="X1611" s="118" t="str">
        <f ca="1">_xlfn.XLOOKUP(G1611&amp;$X$2,BS_CONTROLE[CHAVE],BS_CONTROLE[Quantidade_11],"-")</f>
        <v>-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339" t="str">
        <f>IF(FN_MC!K1634="","*",FN_MC!K1634)</f>
        <v>*</v>
      </c>
      <c r="O1612" s="339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str">
        <f ca="1">_xlfn.XLOOKUP(G1612&amp;$V$2,BS_CONTROLE[CHAVE],BS_CONTROLE[Quantidade_11],"-")</f>
        <v>-</v>
      </c>
      <c r="W1612" s="118" t="str">
        <f ca="1">_xlfn.XLOOKUP(G1612&amp;$W$2,BS_CONTROLE[CHAVE],BS_CONTROLE[Quantidade_11],"-")</f>
        <v>-</v>
      </c>
      <c r="X1612" s="118" t="str">
        <f ca="1">_xlfn.XLOOKUP(G1612&amp;$X$2,BS_CONTROLE[CHAVE],BS_CONTROLE[Quantidade_11],"-")</f>
        <v>-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339" t="str">
        <f>IF(FN_MC!K1635="","*",FN_MC!K1635)</f>
        <v>*</v>
      </c>
      <c r="O1613" s="339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str">
        <f ca="1">_xlfn.XLOOKUP(G1613&amp;$V$2,BS_CONTROLE[CHAVE],BS_CONTROLE[Quantidade_11],"-")</f>
        <v>-</v>
      </c>
      <c r="W1613" s="118" t="str">
        <f ca="1">_xlfn.XLOOKUP(G1613&amp;$W$2,BS_CONTROLE[CHAVE],BS_CONTROLE[Quantidade_11],"-")</f>
        <v>-</v>
      </c>
      <c r="X1613" s="118" t="str">
        <f ca="1">_xlfn.XLOOKUP(G1613&amp;$X$2,BS_CONTROLE[CHAVE],BS_CONTROLE[Quantidade_11],"-")</f>
        <v>-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338" t="str">
        <f>IF(FN_MC!K1636="","*",FN_MC!K1636)</f>
        <v>*</v>
      </c>
      <c r="O1614" s="338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str">
        <f ca="1">_xlfn.XLOOKUP(G1614&amp;$V$2,BS_CONTROLE[CHAVE],BS_CONTROLE[Quantidade_11],"-")</f>
        <v>-</v>
      </c>
      <c r="W1614" s="118" t="str">
        <f ca="1">_xlfn.XLOOKUP(G1614&amp;$W$2,BS_CONTROLE[CHAVE],BS_CONTROLE[Quantidade_11],"-")</f>
        <v>-</v>
      </c>
      <c r="X1614" s="118" t="str">
        <f ca="1">_xlfn.XLOOKUP(G1614&amp;$X$2,BS_CONTROLE[CHAVE],BS_CONTROLE[Quantidade_11],"-")</f>
        <v>-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339" t="str">
        <f>IF(FN_MC!K1637="","*",FN_MC!K1637)</f>
        <v>*</v>
      </c>
      <c r="O1615" s="339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str">
        <f ca="1">_xlfn.XLOOKUP(G1615&amp;$V$2,BS_CONTROLE[CHAVE],BS_CONTROLE[Quantidade_11],"-")</f>
        <v>-</v>
      </c>
      <c r="W1615" s="118" t="str">
        <f ca="1">_xlfn.XLOOKUP(G1615&amp;$W$2,BS_CONTROLE[CHAVE],BS_CONTROLE[Quantidade_11],"-")</f>
        <v>-</v>
      </c>
      <c r="X1615" s="118" t="str">
        <f ca="1">_xlfn.XLOOKUP(G1615&amp;$X$2,BS_CONTROLE[CHAVE],BS_CONTROLE[Quantidade_11],"-")</f>
        <v>-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339" t="str">
        <f>IF(FN_MC!K1638="","*",FN_MC!K1638)</f>
        <v>*</v>
      </c>
      <c r="O1616" s="339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str">
        <f ca="1">_xlfn.XLOOKUP(G1616&amp;$V$2,BS_CONTROLE[CHAVE],BS_CONTROLE[Quantidade_11],"-")</f>
        <v>-</v>
      </c>
      <c r="W1616" s="118" t="str">
        <f ca="1">_xlfn.XLOOKUP(G1616&amp;$W$2,BS_CONTROLE[CHAVE],BS_CONTROLE[Quantidade_11],"-")</f>
        <v>-</v>
      </c>
      <c r="X1616" s="118" t="str">
        <f ca="1">_xlfn.XLOOKUP(G1616&amp;$X$2,BS_CONTROLE[CHAVE],BS_CONTROLE[Quantidade_11],"-")</f>
        <v>-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338" t="str">
        <f>IF(FN_MC!K1639="","*",FN_MC!K1639)</f>
        <v>*</v>
      </c>
      <c r="O1617" s="338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str">
        <f ca="1">_xlfn.XLOOKUP(G1617&amp;$V$2,BS_CONTROLE[CHAVE],BS_CONTROLE[Quantidade_11],"-")</f>
        <v>-</v>
      </c>
      <c r="W1617" s="118" t="str">
        <f ca="1">_xlfn.XLOOKUP(G1617&amp;$W$2,BS_CONTROLE[CHAVE],BS_CONTROLE[Quantidade_11],"-")</f>
        <v>-</v>
      </c>
      <c r="X1617" s="118" t="str">
        <f ca="1">_xlfn.XLOOKUP(G1617&amp;$X$2,BS_CONTROLE[CHAVE],BS_CONTROLE[Quantidade_11],"-")</f>
        <v>-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339" t="str">
        <f>IF(FN_MC!K1640="","*",FN_MC!K1640)</f>
        <v>*</v>
      </c>
      <c r="O1618" s="339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str">
        <f ca="1">_xlfn.XLOOKUP(G1618&amp;$V$2,BS_CONTROLE[CHAVE],BS_CONTROLE[Quantidade_11],"-")</f>
        <v>-</v>
      </c>
      <c r="W1618" s="118" t="str">
        <f ca="1">_xlfn.XLOOKUP(G1618&amp;$W$2,BS_CONTROLE[CHAVE],BS_CONTROLE[Quantidade_11],"-")</f>
        <v>-</v>
      </c>
      <c r="X1618" s="118" t="str">
        <f ca="1">_xlfn.XLOOKUP(G1618&amp;$X$2,BS_CONTROLE[CHAVE],BS_CONTROLE[Quantidade_11],"-")</f>
        <v>-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339" t="str">
        <f>IF(FN_MC!K1641="","*",FN_MC!K1641)</f>
        <v>*</v>
      </c>
      <c r="O1619" s="339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str">
        <f ca="1">_xlfn.XLOOKUP(G1619&amp;$V$2,BS_CONTROLE[CHAVE],BS_CONTROLE[Quantidade_11],"-")</f>
        <v>-</v>
      </c>
      <c r="W1619" s="118" t="str">
        <f ca="1">_xlfn.XLOOKUP(G1619&amp;$W$2,BS_CONTROLE[CHAVE],BS_CONTROLE[Quantidade_11],"-")</f>
        <v>-</v>
      </c>
      <c r="X1619" s="118" t="str">
        <f ca="1">_xlfn.XLOOKUP(G1619&amp;$X$2,BS_CONTROLE[CHAVE],BS_CONTROLE[Quantidade_11],"-")</f>
        <v>-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338" t="str">
        <f>IF(FN_MC!K1642="","*",FN_MC!K1642)</f>
        <v>*</v>
      </c>
      <c r="O1620" s="338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str">
        <f ca="1">_xlfn.XLOOKUP(G1620&amp;$V$2,BS_CONTROLE[CHAVE],BS_CONTROLE[Quantidade_11],"-")</f>
        <v>-</v>
      </c>
      <c r="W1620" s="118" t="str">
        <f ca="1">_xlfn.XLOOKUP(G1620&amp;$W$2,BS_CONTROLE[CHAVE],BS_CONTROLE[Quantidade_11],"-")</f>
        <v>-</v>
      </c>
      <c r="X1620" s="118" t="str">
        <f ca="1">_xlfn.XLOOKUP(G1620&amp;$X$2,BS_CONTROLE[CHAVE],BS_CONTROLE[Quantidade_11],"-")</f>
        <v>-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339" t="str">
        <f>IF(FN_MC!K1643="","*",FN_MC!K1643)</f>
        <v>*</v>
      </c>
      <c r="O1621" s="339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str">
        <f ca="1">_xlfn.XLOOKUP(G1621&amp;$V$2,BS_CONTROLE[CHAVE],BS_CONTROLE[Quantidade_11],"-")</f>
        <v>-</v>
      </c>
      <c r="W1621" s="118" t="str">
        <f ca="1">_xlfn.XLOOKUP(G1621&amp;$W$2,BS_CONTROLE[CHAVE],BS_CONTROLE[Quantidade_11],"-")</f>
        <v>-</v>
      </c>
      <c r="X1621" s="118" t="str">
        <f ca="1">_xlfn.XLOOKUP(G1621&amp;$X$2,BS_CONTROLE[CHAVE],BS_CONTROLE[Quantidade_11],"-")</f>
        <v>-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339" t="str">
        <f>IF(FN_MC!K1644="","*",FN_MC!K1644)</f>
        <v>*</v>
      </c>
      <c r="O1622" s="339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str">
        <f ca="1">_xlfn.XLOOKUP(G1622&amp;$V$2,BS_CONTROLE[CHAVE],BS_CONTROLE[Quantidade_11],"-")</f>
        <v>-</v>
      </c>
      <c r="W1622" s="118" t="str">
        <f ca="1">_xlfn.XLOOKUP(G1622&amp;$W$2,BS_CONTROLE[CHAVE],BS_CONTROLE[Quantidade_11],"-")</f>
        <v>-</v>
      </c>
      <c r="X1622" s="118" t="str">
        <f ca="1">_xlfn.XLOOKUP(G1622&amp;$X$2,BS_CONTROLE[CHAVE],BS_CONTROLE[Quantidade_11],"-")</f>
        <v>-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338" t="str">
        <f>IF(FN_MC!K1645="","*",FN_MC!K1645)</f>
        <v>*</v>
      </c>
      <c r="O1623" s="338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str">
        <f ca="1">_xlfn.XLOOKUP(G1623&amp;$V$2,BS_CONTROLE[CHAVE],BS_CONTROLE[Quantidade_11],"-")</f>
        <v>-</v>
      </c>
      <c r="W1623" s="118" t="str">
        <f ca="1">_xlfn.XLOOKUP(G1623&amp;$W$2,BS_CONTROLE[CHAVE],BS_CONTROLE[Quantidade_11],"-")</f>
        <v>-</v>
      </c>
      <c r="X1623" s="118" t="str">
        <f ca="1">_xlfn.XLOOKUP(G1623&amp;$X$2,BS_CONTROLE[CHAVE],BS_CONTROLE[Quantidade_11],"-")</f>
        <v>-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339" t="str">
        <f>IF(FN_MC!K1646="","*",FN_MC!K1646)</f>
        <v>*</v>
      </c>
      <c r="O1624" s="339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str">
        <f ca="1">_xlfn.XLOOKUP(G1624&amp;$V$2,BS_CONTROLE[CHAVE],BS_CONTROLE[Quantidade_11],"-")</f>
        <v>-</v>
      </c>
      <c r="W1624" s="118" t="str">
        <f ca="1">_xlfn.XLOOKUP(G1624&amp;$W$2,BS_CONTROLE[CHAVE],BS_CONTROLE[Quantidade_11],"-")</f>
        <v>-</v>
      </c>
      <c r="X1624" s="118" t="str">
        <f ca="1">_xlfn.XLOOKUP(G1624&amp;$X$2,BS_CONTROLE[CHAVE],BS_CONTROLE[Quantidade_11],"-")</f>
        <v>-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339" t="str">
        <f>IF(FN_MC!K1647="","*",FN_MC!K1647)</f>
        <v>*</v>
      </c>
      <c r="O1625" s="339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str">
        <f ca="1">_xlfn.XLOOKUP(G1625&amp;$V$2,BS_CONTROLE[CHAVE],BS_CONTROLE[Quantidade_11],"-")</f>
        <v>-</v>
      </c>
      <c r="W1625" s="118" t="str">
        <f ca="1">_xlfn.XLOOKUP(G1625&amp;$W$2,BS_CONTROLE[CHAVE],BS_CONTROLE[Quantidade_11],"-")</f>
        <v>-</v>
      </c>
      <c r="X1625" s="118" t="str">
        <f ca="1">_xlfn.XLOOKUP(G1625&amp;$X$2,BS_CONTROLE[CHAVE],BS_CONTROLE[Quantidade_11],"-")</f>
        <v>-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338" t="str">
        <f>IF(FN_MC!K1648="","*",FN_MC!K1648)</f>
        <v>*</v>
      </c>
      <c r="O1626" s="338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str">
        <f ca="1">_xlfn.XLOOKUP(G1626&amp;$V$2,BS_CONTROLE[CHAVE],BS_CONTROLE[Quantidade_11],"-")</f>
        <v>-</v>
      </c>
      <c r="W1626" s="118" t="str">
        <f ca="1">_xlfn.XLOOKUP(G1626&amp;$W$2,BS_CONTROLE[CHAVE],BS_CONTROLE[Quantidade_11],"-")</f>
        <v>-</v>
      </c>
      <c r="X1626" s="118" t="str">
        <f ca="1">_xlfn.XLOOKUP(G1626&amp;$X$2,BS_CONTROLE[CHAVE],BS_CONTROLE[Quantidade_11],"-")</f>
        <v>-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339" t="str">
        <f>IF(FN_MC!K1649="","*",FN_MC!K1649)</f>
        <v>*</v>
      </c>
      <c r="O1627" s="339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str">
        <f ca="1">_xlfn.XLOOKUP(G1627&amp;$V$2,BS_CONTROLE[CHAVE],BS_CONTROLE[Quantidade_11],"-")</f>
        <v>-</v>
      </c>
      <c r="W1627" s="118" t="str">
        <f ca="1">_xlfn.XLOOKUP(G1627&amp;$W$2,BS_CONTROLE[CHAVE],BS_CONTROLE[Quantidade_11],"-")</f>
        <v>-</v>
      </c>
      <c r="X1627" s="118" t="str">
        <f ca="1">_xlfn.XLOOKUP(G1627&amp;$X$2,BS_CONTROLE[CHAVE],BS_CONTROLE[Quantidade_11],"-")</f>
        <v>-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339" t="str">
        <f>IF(FN_MC!K1650="","*",FN_MC!K1650)</f>
        <v>*</v>
      </c>
      <c r="O1628" s="339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str">
        <f ca="1">_xlfn.XLOOKUP(G1628&amp;$V$2,BS_CONTROLE[CHAVE],BS_CONTROLE[Quantidade_11],"-")</f>
        <v>-</v>
      </c>
      <c r="W1628" s="118" t="str">
        <f ca="1">_xlfn.XLOOKUP(G1628&amp;$W$2,BS_CONTROLE[CHAVE],BS_CONTROLE[Quantidade_11],"-")</f>
        <v>-</v>
      </c>
      <c r="X1628" s="118" t="str">
        <f ca="1">_xlfn.XLOOKUP(G1628&amp;$X$2,BS_CONTROLE[CHAVE],BS_CONTROLE[Quantidade_11],"-")</f>
        <v>-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338" t="str">
        <f>IF(FN_MC!K1651="","*",FN_MC!K1651)</f>
        <v>*</v>
      </c>
      <c r="O1629" s="338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str">
        <f ca="1">_xlfn.XLOOKUP(G1629&amp;$V$2,BS_CONTROLE[CHAVE],BS_CONTROLE[Quantidade_11],"-")</f>
        <v>-</v>
      </c>
      <c r="W1629" s="118" t="str">
        <f ca="1">_xlfn.XLOOKUP(G1629&amp;$W$2,BS_CONTROLE[CHAVE],BS_CONTROLE[Quantidade_11],"-")</f>
        <v>-</v>
      </c>
      <c r="X1629" s="118" t="str">
        <f ca="1">_xlfn.XLOOKUP(G1629&amp;$X$2,BS_CONTROLE[CHAVE],BS_CONTROLE[Quantidade_11],"-")</f>
        <v>-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339" t="str">
        <f>IF(FN_MC!K1652="","*",FN_MC!K1652)</f>
        <v>*</v>
      </c>
      <c r="O1630" s="339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str">
        <f ca="1">_xlfn.XLOOKUP(G1630&amp;$V$2,BS_CONTROLE[CHAVE],BS_CONTROLE[Quantidade_11],"-")</f>
        <v>-</v>
      </c>
      <c r="W1630" s="118" t="str">
        <f ca="1">_xlfn.XLOOKUP(G1630&amp;$W$2,BS_CONTROLE[CHAVE],BS_CONTROLE[Quantidade_11],"-")</f>
        <v>-</v>
      </c>
      <c r="X1630" s="118" t="str">
        <f ca="1">_xlfn.XLOOKUP(G1630&amp;$X$2,BS_CONTROLE[CHAVE],BS_CONTROLE[Quantidade_11],"-")</f>
        <v>-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339" t="str">
        <f>IF(FN_MC!K1653="","*",FN_MC!K1653)</f>
        <v>*</v>
      </c>
      <c r="O1631" s="339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str">
        <f ca="1">_xlfn.XLOOKUP(G1631&amp;$V$2,BS_CONTROLE[CHAVE],BS_CONTROLE[Quantidade_11],"-")</f>
        <v>-</v>
      </c>
      <c r="W1631" s="118" t="str">
        <f ca="1">_xlfn.XLOOKUP(G1631&amp;$W$2,BS_CONTROLE[CHAVE],BS_CONTROLE[Quantidade_11],"-")</f>
        <v>-</v>
      </c>
      <c r="X1631" s="118" t="str">
        <f ca="1">_xlfn.XLOOKUP(G1631&amp;$X$2,BS_CONTROLE[CHAVE],BS_CONTROLE[Quantidade_11],"-")</f>
        <v>-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338" t="str">
        <f>IF(FN_MC!K1654="","*",FN_MC!K1654)</f>
        <v>*</v>
      </c>
      <c r="O1632" s="338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str">
        <f ca="1">_xlfn.XLOOKUP(G1632&amp;$V$2,BS_CONTROLE[CHAVE],BS_CONTROLE[Quantidade_11],"-")</f>
        <v>-</v>
      </c>
      <c r="W1632" s="118" t="str">
        <f ca="1">_xlfn.XLOOKUP(G1632&amp;$W$2,BS_CONTROLE[CHAVE],BS_CONTROLE[Quantidade_11],"-")</f>
        <v>-</v>
      </c>
      <c r="X1632" s="118" t="str">
        <f ca="1">_xlfn.XLOOKUP(G1632&amp;$X$2,BS_CONTROLE[CHAVE],BS_CONTROLE[Quantidade_11],"-")</f>
        <v>-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339" t="str">
        <f>IF(FN_MC!K1655="","*",FN_MC!K1655)</f>
        <v>*</v>
      </c>
      <c r="O1633" s="339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str">
        <f ca="1">_xlfn.XLOOKUP(G1633&amp;$V$2,BS_CONTROLE[CHAVE],BS_CONTROLE[Quantidade_11],"-")</f>
        <v>-</v>
      </c>
      <c r="W1633" s="118" t="str">
        <f ca="1">_xlfn.XLOOKUP(G1633&amp;$W$2,BS_CONTROLE[CHAVE],BS_CONTROLE[Quantidade_11],"-")</f>
        <v>-</v>
      </c>
      <c r="X1633" s="118" t="str">
        <f ca="1">_xlfn.XLOOKUP(G1633&amp;$X$2,BS_CONTROLE[CHAVE],BS_CONTROLE[Quantidade_11],"-")</f>
        <v>-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339" t="str">
        <f>IF(FN_MC!K1656="","*",FN_MC!K1656)</f>
        <v>*</v>
      </c>
      <c r="O1634" s="339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str">
        <f ca="1">_xlfn.XLOOKUP(G1634&amp;$V$2,BS_CONTROLE[CHAVE],BS_CONTROLE[Quantidade_11],"-")</f>
        <v>-</v>
      </c>
      <c r="W1634" s="118" t="str">
        <f ca="1">_xlfn.XLOOKUP(G1634&amp;$W$2,BS_CONTROLE[CHAVE],BS_CONTROLE[Quantidade_11],"-")</f>
        <v>-</v>
      </c>
      <c r="X1634" s="118" t="str">
        <f ca="1">_xlfn.XLOOKUP(G1634&amp;$X$2,BS_CONTROLE[CHAVE],BS_CONTROLE[Quantidade_11],"-")</f>
        <v>-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338" t="str">
        <f>IF(FN_MC!K1657="","*",FN_MC!K1657)</f>
        <v>*</v>
      </c>
      <c r="O1635" s="338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str">
        <f ca="1">_xlfn.XLOOKUP(G1635&amp;$V$2,BS_CONTROLE[CHAVE],BS_CONTROLE[Quantidade_11],"-")</f>
        <v>-</v>
      </c>
      <c r="W1635" s="118" t="str">
        <f ca="1">_xlfn.XLOOKUP(G1635&amp;$W$2,BS_CONTROLE[CHAVE],BS_CONTROLE[Quantidade_11],"-")</f>
        <v>-</v>
      </c>
      <c r="X1635" s="118" t="str">
        <f ca="1">_xlfn.XLOOKUP(G1635&amp;$X$2,BS_CONTROLE[CHAVE],BS_CONTROLE[Quantidade_11],"-")</f>
        <v>-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339" t="str">
        <f>IF(FN_MC!K1658="","*",FN_MC!K1658)</f>
        <v>*</v>
      </c>
      <c r="O1636" s="339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str">
        <f ca="1">_xlfn.XLOOKUP(G1636&amp;$V$2,BS_CONTROLE[CHAVE],BS_CONTROLE[Quantidade_11],"-")</f>
        <v>-</v>
      </c>
      <c r="W1636" s="118" t="str">
        <f ca="1">_xlfn.XLOOKUP(G1636&amp;$W$2,BS_CONTROLE[CHAVE],BS_CONTROLE[Quantidade_11],"-")</f>
        <v>-</v>
      </c>
      <c r="X1636" s="118" t="str">
        <f ca="1">_xlfn.XLOOKUP(G1636&amp;$X$2,BS_CONTROLE[CHAVE],BS_CONTROLE[Quantidade_11],"-")</f>
        <v>-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339" t="str">
        <f>IF(FN_MC!K1659="","*",FN_MC!K1659)</f>
        <v>*</v>
      </c>
      <c r="O1637" s="339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str">
        <f ca="1">_xlfn.XLOOKUP(G1637&amp;$V$2,BS_CONTROLE[CHAVE],BS_CONTROLE[Quantidade_11],"-")</f>
        <v>-</v>
      </c>
      <c r="W1637" s="118" t="str">
        <f ca="1">_xlfn.XLOOKUP(G1637&amp;$W$2,BS_CONTROLE[CHAVE],BS_CONTROLE[Quantidade_11],"-")</f>
        <v>-</v>
      </c>
      <c r="X1637" s="118" t="str">
        <f ca="1">_xlfn.XLOOKUP(G1637&amp;$X$2,BS_CONTROLE[CHAVE],BS_CONTROLE[Quantidade_11],"-")</f>
        <v>-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338" t="str">
        <f>IF(FN_MC!K1660="","*",FN_MC!K1660)</f>
        <v>*</v>
      </c>
      <c r="O1638" s="338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str">
        <f ca="1">_xlfn.XLOOKUP(G1638&amp;$V$2,BS_CONTROLE[CHAVE],BS_CONTROLE[Quantidade_11],"-")</f>
        <v>-</v>
      </c>
      <c r="W1638" s="118" t="str">
        <f ca="1">_xlfn.XLOOKUP(G1638&amp;$W$2,BS_CONTROLE[CHAVE],BS_CONTROLE[Quantidade_11],"-")</f>
        <v>-</v>
      </c>
      <c r="X1638" s="118" t="str">
        <f ca="1">_xlfn.XLOOKUP(G1638&amp;$X$2,BS_CONTROLE[CHAVE],BS_CONTROLE[Quantidade_11],"-")</f>
        <v>-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339" t="str">
        <f>IF(FN_MC!K1661="","*",FN_MC!K1661)</f>
        <v>*</v>
      </c>
      <c r="O1639" s="339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str">
        <f ca="1">_xlfn.XLOOKUP(G1639&amp;$V$2,BS_CONTROLE[CHAVE],BS_CONTROLE[Quantidade_11],"-")</f>
        <v>-</v>
      </c>
      <c r="W1639" s="118" t="str">
        <f ca="1">_xlfn.XLOOKUP(G1639&amp;$W$2,BS_CONTROLE[CHAVE],BS_CONTROLE[Quantidade_11],"-")</f>
        <v>-</v>
      </c>
      <c r="X1639" s="118" t="str">
        <f ca="1">_xlfn.XLOOKUP(G1639&amp;$X$2,BS_CONTROLE[CHAVE],BS_CONTROLE[Quantidade_11],"-")</f>
        <v>-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339" t="str">
        <f>IF(FN_MC!K1662="","*",FN_MC!K1662)</f>
        <v>*</v>
      </c>
      <c r="O1640" s="339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str">
        <f ca="1">_xlfn.XLOOKUP(G1640&amp;$V$2,BS_CONTROLE[CHAVE],BS_CONTROLE[Quantidade_11],"-")</f>
        <v>-</v>
      </c>
      <c r="W1640" s="118" t="str">
        <f ca="1">_xlfn.XLOOKUP(G1640&amp;$W$2,BS_CONTROLE[CHAVE],BS_CONTROLE[Quantidade_11],"-")</f>
        <v>-</v>
      </c>
      <c r="X1640" s="118" t="str">
        <f ca="1">_xlfn.XLOOKUP(G1640&amp;$X$2,BS_CONTROLE[CHAVE],BS_CONTROLE[Quantidade_11],"-")</f>
        <v>-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338" t="str">
        <f>IF(FN_MC!K1663="","*",FN_MC!K1663)</f>
        <v>*</v>
      </c>
      <c r="O1641" s="338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str">
        <f ca="1">_xlfn.XLOOKUP(G1641&amp;$V$2,BS_CONTROLE[CHAVE],BS_CONTROLE[Quantidade_11],"-")</f>
        <v>-</v>
      </c>
      <c r="W1641" s="118" t="str">
        <f ca="1">_xlfn.XLOOKUP(G1641&amp;$W$2,BS_CONTROLE[CHAVE],BS_CONTROLE[Quantidade_11],"-")</f>
        <v>-</v>
      </c>
      <c r="X1641" s="118" t="str">
        <f ca="1">_xlfn.XLOOKUP(G1641&amp;$X$2,BS_CONTROLE[CHAVE],BS_CONTROLE[Quantidade_11],"-")</f>
        <v>-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339" t="str">
        <f>IF(FN_MC!K1664="","*",FN_MC!K1664)</f>
        <v>*</v>
      </c>
      <c r="O1642" s="339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str">
        <f ca="1">_xlfn.XLOOKUP(G1642&amp;$V$2,BS_CONTROLE[CHAVE],BS_CONTROLE[Quantidade_11],"-")</f>
        <v>-</v>
      </c>
      <c r="W1642" s="118" t="str">
        <f ca="1">_xlfn.XLOOKUP(G1642&amp;$W$2,BS_CONTROLE[CHAVE],BS_CONTROLE[Quantidade_11],"-")</f>
        <v>-</v>
      </c>
      <c r="X1642" s="118" t="str">
        <f ca="1">_xlfn.XLOOKUP(G1642&amp;$X$2,BS_CONTROLE[CHAVE],BS_CONTROLE[Quantidade_11],"-")</f>
        <v>-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339" t="str">
        <f>IF(FN_MC!K1665="","*",FN_MC!K1665)</f>
        <v>*</v>
      </c>
      <c r="O1643" s="339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str">
        <f ca="1">_xlfn.XLOOKUP(G1643&amp;$V$2,BS_CONTROLE[CHAVE],BS_CONTROLE[Quantidade_11],"-")</f>
        <v>-</v>
      </c>
      <c r="W1643" s="118" t="str">
        <f ca="1">_xlfn.XLOOKUP(G1643&amp;$W$2,BS_CONTROLE[CHAVE],BS_CONTROLE[Quantidade_11],"-")</f>
        <v>-</v>
      </c>
      <c r="X1643" s="118" t="str">
        <f ca="1">_xlfn.XLOOKUP(G1643&amp;$X$2,BS_CONTROLE[CHAVE],BS_CONTROLE[Quantidade_11],"-")</f>
        <v>-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338" t="str">
        <f>IF(FN_MC!K1666="","*",FN_MC!K1666)</f>
        <v>*</v>
      </c>
      <c r="O1644" s="338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str">
        <f ca="1">_xlfn.XLOOKUP(G1644&amp;$V$2,BS_CONTROLE[CHAVE],BS_CONTROLE[Quantidade_11],"-")</f>
        <v>-</v>
      </c>
      <c r="W1644" s="118" t="str">
        <f ca="1">_xlfn.XLOOKUP(G1644&amp;$W$2,BS_CONTROLE[CHAVE],BS_CONTROLE[Quantidade_11],"-")</f>
        <v>-</v>
      </c>
      <c r="X1644" s="118" t="str">
        <f ca="1">_xlfn.XLOOKUP(G1644&amp;$X$2,BS_CONTROLE[CHAVE],BS_CONTROLE[Quantidade_11],"-")</f>
        <v>-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339" t="str">
        <f>IF(FN_MC!K1667="","*",FN_MC!K1667)</f>
        <v>*</v>
      </c>
      <c r="O1645" s="339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str">
        <f ca="1">_xlfn.XLOOKUP(G1645&amp;$V$2,BS_CONTROLE[CHAVE],BS_CONTROLE[Quantidade_11],"-")</f>
        <v>-</v>
      </c>
      <c r="W1645" s="118" t="str">
        <f ca="1">_xlfn.XLOOKUP(G1645&amp;$W$2,BS_CONTROLE[CHAVE],BS_CONTROLE[Quantidade_11],"-")</f>
        <v>-</v>
      </c>
      <c r="X1645" s="118" t="str">
        <f ca="1">_xlfn.XLOOKUP(G1645&amp;$X$2,BS_CONTROLE[CHAVE],BS_CONTROLE[Quantidade_11],"-")</f>
        <v>-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339" t="str">
        <f>IF(FN_MC!K1668="","*",FN_MC!K1668)</f>
        <v>*</v>
      </c>
      <c r="O1646" s="339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str">
        <f ca="1">_xlfn.XLOOKUP(G1646&amp;$V$2,BS_CONTROLE[CHAVE],BS_CONTROLE[Quantidade_11],"-")</f>
        <v>-</v>
      </c>
      <c r="W1646" s="118" t="str">
        <f ca="1">_xlfn.XLOOKUP(G1646&amp;$W$2,BS_CONTROLE[CHAVE],BS_CONTROLE[Quantidade_11],"-")</f>
        <v>-</v>
      </c>
      <c r="X1646" s="118" t="str">
        <f ca="1">_xlfn.XLOOKUP(G1646&amp;$X$2,BS_CONTROLE[CHAVE],BS_CONTROLE[Quantidade_11],"-")</f>
        <v>-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338" t="str">
        <f>IF(FN_MC!K1669="","*",FN_MC!K1669)</f>
        <v>*</v>
      </c>
      <c r="O1647" s="338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str">
        <f ca="1">_xlfn.XLOOKUP(G1647&amp;$V$2,BS_CONTROLE[CHAVE],BS_CONTROLE[Quantidade_11],"-")</f>
        <v>-</v>
      </c>
      <c r="W1647" s="118" t="str">
        <f ca="1">_xlfn.XLOOKUP(G1647&amp;$W$2,BS_CONTROLE[CHAVE],BS_CONTROLE[Quantidade_11],"-")</f>
        <v>-</v>
      </c>
      <c r="X1647" s="118" t="str">
        <f ca="1">_xlfn.XLOOKUP(G1647&amp;$X$2,BS_CONTROLE[CHAVE],BS_CONTROLE[Quantidade_11],"-")</f>
        <v>-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339" t="str">
        <f>IF(FN_MC!K1670="","*",FN_MC!K1670)</f>
        <v>*</v>
      </c>
      <c r="O1648" s="339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str">
        <f ca="1">_xlfn.XLOOKUP(G1648&amp;$V$2,BS_CONTROLE[CHAVE],BS_CONTROLE[Quantidade_11],"-")</f>
        <v>-</v>
      </c>
      <c r="W1648" s="118" t="str">
        <f ca="1">_xlfn.XLOOKUP(G1648&amp;$W$2,BS_CONTROLE[CHAVE],BS_CONTROLE[Quantidade_11],"-")</f>
        <v>-</v>
      </c>
      <c r="X1648" s="118" t="str">
        <f ca="1">_xlfn.XLOOKUP(G1648&amp;$X$2,BS_CONTROLE[CHAVE],BS_CONTROLE[Quantidade_11],"-")</f>
        <v>-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339" t="str">
        <f>IF(FN_MC!K1671="","*",FN_MC!K1671)</f>
        <v>*</v>
      </c>
      <c r="O1649" s="339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str">
        <f ca="1">_xlfn.XLOOKUP(G1649&amp;$V$2,BS_CONTROLE[CHAVE],BS_CONTROLE[Quantidade_11],"-")</f>
        <v>-</v>
      </c>
      <c r="W1649" s="118" t="str">
        <f ca="1">_xlfn.XLOOKUP(G1649&amp;$W$2,BS_CONTROLE[CHAVE],BS_CONTROLE[Quantidade_11],"-")</f>
        <v>-</v>
      </c>
      <c r="X1649" s="118" t="str">
        <f ca="1">_xlfn.XLOOKUP(G1649&amp;$X$2,BS_CONTROLE[CHAVE],BS_CONTROLE[Quantidade_11],"-")</f>
        <v>-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338" t="str">
        <f>IF(FN_MC!K1672="","*",FN_MC!K1672)</f>
        <v>*</v>
      </c>
      <c r="O1650" s="338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str">
        <f ca="1">_xlfn.XLOOKUP(G1650&amp;$V$2,BS_CONTROLE[CHAVE],BS_CONTROLE[Quantidade_11],"-")</f>
        <v>-</v>
      </c>
      <c r="W1650" s="118" t="str">
        <f ca="1">_xlfn.XLOOKUP(G1650&amp;$W$2,BS_CONTROLE[CHAVE],BS_CONTROLE[Quantidade_11],"-")</f>
        <v>-</v>
      </c>
      <c r="X1650" s="118" t="str">
        <f ca="1">_xlfn.XLOOKUP(G1650&amp;$X$2,BS_CONTROLE[CHAVE],BS_CONTROLE[Quantidade_11],"-")</f>
        <v>-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339" t="str">
        <f>IF(FN_MC!K1673="","*",FN_MC!K1673)</f>
        <v>*</v>
      </c>
      <c r="O1651" s="339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str">
        <f ca="1">_xlfn.XLOOKUP(G1651&amp;$V$2,BS_CONTROLE[CHAVE],BS_CONTROLE[Quantidade_11],"-")</f>
        <v>-</v>
      </c>
      <c r="W1651" s="118" t="str">
        <f ca="1">_xlfn.XLOOKUP(G1651&amp;$W$2,BS_CONTROLE[CHAVE],BS_CONTROLE[Quantidade_11],"-")</f>
        <v>-</v>
      </c>
      <c r="X1651" s="118" t="str">
        <f ca="1">_xlfn.XLOOKUP(G1651&amp;$X$2,BS_CONTROLE[CHAVE],BS_CONTROLE[Quantidade_11],"-")</f>
        <v>-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339" t="str">
        <f>IF(FN_MC!K1674="","*",FN_MC!K1674)</f>
        <v>*</v>
      </c>
      <c r="O1652" s="339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str">
        <f ca="1">_xlfn.XLOOKUP(G1652&amp;$V$2,BS_CONTROLE[CHAVE],BS_CONTROLE[Quantidade_11],"-")</f>
        <v>-</v>
      </c>
      <c r="W1652" s="118" t="str">
        <f ca="1">_xlfn.XLOOKUP(G1652&amp;$W$2,BS_CONTROLE[CHAVE],BS_CONTROLE[Quantidade_11],"-")</f>
        <v>-</v>
      </c>
      <c r="X1652" s="118" t="str">
        <f ca="1">_xlfn.XLOOKUP(G1652&amp;$X$2,BS_CONTROLE[CHAVE],BS_CONTROLE[Quantidade_11],"-")</f>
        <v>-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338" t="str">
        <f>IF(FN_MC!K1675="","*",FN_MC!K1675)</f>
        <v>*</v>
      </c>
      <c r="O1653" s="338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str">
        <f ca="1">_xlfn.XLOOKUP(G1653&amp;$V$2,BS_CONTROLE[CHAVE],BS_CONTROLE[Quantidade_11],"-")</f>
        <v>-</v>
      </c>
      <c r="W1653" s="118" t="str">
        <f ca="1">_xlfn.XLOOKUP(G1653&amp;$W$2,BS_CONTROLE[CHAVE],BS_CONTROLE[Quantidade_11],"-")</f>
        <v>-</v>
      </c>
      <c r="X1653" s="118" t="str">
        <f ca="1">_xlfn.XLOOKUP(G1653&amp;$X$2,BS_CONTROLE[CHAVE],BS_CONTROLE[Quantidade_11],"-")</f>
        <v>-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339" t="str">
        <f>IF(FN_MC!K1676="","*",FN_MC!K1676)</f>
        <v>*</v>
      </c>
      <c r="O1654" s="339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str">
        <f ca="1">_xlfn.XLOOKUP(G1654&amp;$V$2,BS_CONTROLE[CHAVE],BS_CONTROLE[Quantidade_11],"-")</f>
        <v>-</v>
      </c>
      <c r="W1654" s="118" t="str">
        <f ca="1">_xlfn.XLOOKUP(G1654&amp;$W$2,BS_CONTROLE[CHAVE],BS_CONTROLE[Quantidade_11],"-")</f>
        <v>-</v>
      </c>
      <c r="X1654" s="118" t="str">
        <f ca="1">_xlfn.XLOOKUP(G1654&amp;$X$2,BS_CONTROLE[CHAVE],BS_CONTROLE[Quantidade_11],"-")</f>
        <v>-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339" t="str">
        <f>IF(FN_MC!K1677="","*",FN_MC!K1677)</f>
        <v>*</v>
      </c>
      <c r="O1655" s="339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str">
        <f ca="1">_xlfn.XLOOKUP(G1655&amp;$V$2,BS_CONTROLE[CHAVE],BS_CONTROLE[Quantidade_11],"-")</f>
        <v>-</v>
      </c>
      <c r="W1655" s="118" t="str">
        <f ca="1">_xlfn.XLOOKUP(G1655&amp;$W$2,BS_CONTROLE[CHAVE],BS_CONTROLE[Quantidade_11],"-")</f>
        <v>-</v>
      </c>
      <c r="X1655" s="118" t="str">
        <f ca="1">_xlfn.XLOOKUP(G1655&amp;$X$2,BS_CONTROLE[CHAVE],BS_CONTROLE[Quantidade_11],"-")</f>
        <v>-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338" t="str">
        <f>IF(FN_MC!K1678="","*",FN_MC!K1678)</f>
        <v>*</v>
      </c>
      <c r="O1656" s="338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str">
        <f ca="1">_xlfn.XLOOKUP(G1656&amp;$V$2,BS_CONTROLE[CHAVE],BS_CONTROLE[Quantidade_11],"-")</f>
        <v>-</v>
      </c>
      <c r="W1656" s="118" t="str">
        <f ca="1">_xlfn.XLOOKUP(G1656&amp;$W$2,BS_CONTROLE[CHAVE],BS_CONTROLE[Quantidade_11],"-")</f>
        <v>-</v>
      </c>
      <c r="X1656" s="118" t="str">
        <f ca="1">_xlfn.XLOOKUP(G1656&amp;$X$2,BS_CONTROLE[CHAVE],BS_CONTROLE[Quantidade_11],"-")</f>
        <v>-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339" t="str">
        <f>IF(FN_MC!K1679="","*",FN_MC!K1679)</f>
        <v>*</v>
      </c>
      <c r="O1657" s="339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str">
        <f ca="1">_xlfn.XLOOKUP(G1657&amp;$V$2,BS_CONTROLE[CHAVE],BS_CONTROLE[Quantidade_11],"-")</f>
        <v>-</v>
      </c>
      <c r="W1657" s="118" t="str">
        <f ca="1">_xlfn.XLOOKUP(G1657&amp;$W$2,BS_CONTROLE[CHAVE],BS_CONTROLE[Quantidade_11],"-")</f>
        <v>-</v>
      </c>
      <c r="X1657" s="118" t="str">
        <f ca="1">_xlfn.XLOOKUP(G1657&amp;$X$2,BS_CONTROLE[CHAVE],BS_CONTROLE[Quantidade_11],"-")</f>
        <v>-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339" t="str">
        <f>IF(FN_MC!K1680="","*",FN_MC!K1680)</f>
        <v>*</v>
      </c>
      <c r="O1658" s="339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str">
        <f ca="1">_xlfn.XLOOKUP(G1658&amp;$V$2,BS_CONTROLE[CHAVE],BS_CONTROLE[Quantidade_11],"-")</f>
        <v>-</v>
      </c>
      <c r="W1658" s="118" t="str">
        <f ca="1">_xlfn.XLOOKUP(G1658&amp;$W$2,BS_CONTROLE[CHAVE],BS_CONTROLE[Quantidade_11],"-")</f>
        <v>-</v>
      </c>
      <c r="X1658" s="118" t="str">
        <f ca="1">_xlfn.XLOOKUP(G1658&amp;$X$2,BS_CONTROLE[CHAVE],BS_CONTROLE[Quantidade_11],"-")</f>
        <v>-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338" t="str">
        <f>IF(FN_MC!K1681="","*",FN_MC!K1681)</f>
        <v>*</v>
      </c>
      <c r="O1659" s="338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str">
        <f ca="1">_xlfn.XLOOKUP(G1659&amp;$V$2,BS_CONTROLE[CHAVE],BS_CONTROLE[Quantidade_11],"-")</f>
        <v>-</v>
      </c>
      <c r="W1659" s="118" t="str">
        <f ca="1">_xlfn.XLOOKUP(G1659&amp;$W$2,BS_CONTROLE[CHAVE],BS_CONTROLE[Quantidade_11],"-")</f>
        <v>-</v>
      </c>
      <c r="X1659" s="118" t="str">
        <f ca="1">_xlfn.XLOOKUP(G1659&amp;$X$2,BS_CONTROLE[CHAVE],BS_CONTROLE[Quantidade_11],"-")</f>
        <v>-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339" t="str">
        <f>IF(FN_MC!K1682="","*",FN_MC!K1682)</f>
        <v>*</v>
      </c>
      <c r="O1660" s="339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str">
        <f ca="1">_xlfn.XLOOKUP(G1660&amp;$V$2,BS_CONTROLE[CHAVE],BS_CONTROLE[Quantidade_11],"-")</f>
        <v>-</v>
      </c>
      <c r="W1660" s="118" t="str">
        <f ca="1">_xlfn.XLOOKUP(G1660&amp;$W$2,BS_CONTROLE[CHAVE],BS_CONTROLE[Quantidade_11],"-")</f>
        <v>-</v>
      </c>
      <c r="X1660" s="118" t="str">
        <f ca="1">_xlfn.XLOOKUP(G1660&amp;$X$2,BS_CONTROLE[CHAVE],BS_CONTROLE[Quantidade_11],"-")</f>
        <v>-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339" t="str">
        <f>IF(FN_MC!K1683="","*",FN_MC!K1683)</f>
        <v>*</v>
      </c>
      <c r="O1661" s="339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str">
        <f ca="1">_xlfn.XLOOKUP(G1661&amp;$V$2,BS_CONTROLE[CHAVE],BS_CONTROLE[Quantidade_11],"-")</f>
        <v>-</v>
      </c>
      <c r="W1661" s="118" t="str">
        <f ca="1">_xlfn.XLOOKUP(G1661&amp;$W$2,BS_CONTROLE[CHAVE],BS_CONTROLE[Quantidade_11],"-")</f>
        <v>-</v>
      </c>
      <c r="X1661" s="118" t="str">
        <f ca="1">_xlfn.XLOOKUP(G1661&amp;$X$2,BS_CONTROLE[CHAVE],BS_CONTROLE[Quantidade_11],"-")</f>
        <v>-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338" t="str">
        <f>IF(FN_MC!K1684="","*",FN_MC!K1684)</f>
        <v>*</v>
      </c>
      <c r="O1662" s="338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str">
        <f ca="1">_xlfn.XLOOKUP(G1662&amp;$V$2,BS_CONTROLE[CHAVE],BS_CONTROLE[Quantidade_11],"-")</f>
        <v>-</v>
      </c>
      <c r="W1662" s="118" t="str">
        <f ca="1">_xlfn.XLOOKUP(G1662&amp;$W$2,BS_CONTROLE[CHAVE],BS_CONTROLE[Quantidade_11],"-")</f>
        <v>-</v>
      </c>
      <c r="X1662" s="118" t="str">
        <f ca="1">_xlfn.XLOOKUP(G1662&amp;$X$2,BS_CONTROLE[CHAVE],BS_CONTROLE[Quantidade_11],"-")</f>
        <v>-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339" t="str">
        <f>IF(FN_MC!K1685="","*",FN_MC!K1685)</f>
        <v>*</v>
      </c>
      <c r="O1663" s="339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str">
        <f ca="1">_xlfn.XLOOKUP(G1663&amp;$V$2,BS_CONTROLE[CHAVE],BS_CONTROLE[Quantidade_11],"-")</f>
        <v>-</v>
      </c>
      <c r="W1663" s="118" t="str">
        <f ca="1">_xlfn.XLOOKUP(G1663&amp;$W$2,BS_CONTROLE[CHAVE],BS_CONTROLE[Quantidade_11],"-")</f>
        <v>-</v>
      </c>
      <c r="X1663" s="118" t="str">
        <f ca="1">_xlfn.XLOOKUP(G1663&amp;$X$2,BS_CONTROLE[CHAVE],BS_CONTROLE[Quantidade_11],"-")</f>
        <v>-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339" t="str">
        <f>IF(FN_MC!K1686="","*",FN_MC!K1686)</f>
        <v>*</v>
      </c>
      <c r="O1664" s="339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str">
        <f ca="1">_xlfn.XLOOKUP(G1664&amp;$V$2,BS_CONTROLE[CHAVE],BS_CONTROLE[Quantidade_11],"-")</f>
        <v>-</v>
      </c>
      <c r="W1664" s="118" t="str">
        <f ca="1">_xlfn.XLOOKUP(G1664&amp;$W$2,BS_CONTROLE[CHAVE],BS_CONTROLE[Quantidade_11],"-")</f>
        <v>-</v>
      </c>
      <c r="X1664" s="118" t="str">
        <f ca="1">_xlfn.XLOOKUP(G1664&amp;$X$2,BS_CONTROLE[CHAVE],BS_CONTROLE[Quantidade_11],"-")</f>
        <v>-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338" t="str">
        <f>IF(FN_MC!K1687="","*",FN_MC!K1687)</f>
        <v>*</v>
      </c>
      <c r="O1665" s="338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str">
        <f ca="1">_xlfn.XLOOKUP(G1665&amp;$V$2,BS_CONTROLE[CHAVE],BS_CONTROLE[Quantidade_11],"-")</f>
        <v>-</v>
      </c>
      <c r="W1665" s="118" t="str">
        <f ca="1">_xlfn.XLOOKUP(G1665&amp;$W$2,BS_CONTROLE[CHAVE],BS_CONTROLE[Quantidade_11],"-")</f>
        <v>-</v>
      </c>
      <c r="X1665" s="118" t="str">
        <f ca="1">_xlfn.XLOOKUP(G1665&amp;$X$2,BS_CONTROLE[CHAVE],BS_CONTROLE[Quantidade_11],"-")</f>
        <v>-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339" t="str">
        <f>IF(FN_MC!K1688="","*",FN_MC!K1688)</f>
        <v>*</v>
      </c>
      <c r="O1666" s="339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str">
        <f ca="1">_xlfn.XLOOKUP(G1666&amp;$V$2,BS_CONTROLE[CHAVE],BS_CONTROLE[Quantidade_11],"-")</f>
        <v>-</v>
      </c>
      <c r="W1666" s="118" t="str">
        <f ca="1">_xlfn.XLOOKUP(G1666&amp;$W$2,BS_CONTROLE[CHAVE],BS_CONTROLE[Quantidade_11],"-")</f>
        <v>-</v>
      </c>
      <c r="X1666" s="118" t="str">
        <f ca="1">_xlfn.XLOOKUP(G1666&amp;$X$2,BS_CONTROLE[CHAVE],BS_CONTROLE[Quantidade_11],"-")</f>
        <v>-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339" t="str">
        <f>IF(FN_MC!K1689="","*",FN_MC!K1689)</f>
        <v>*</v>
      </c>
      <c r="O1667" s="339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str">
        <f ca="1">_xlfn.XLOOKUP(G1667&amp;$V$2,BS_CONTROLE[CHAVE],BS_CONTROLE[Quantidade_11],"-")</f>
        <v>-</v>
      </c>
      <c r="W1667" s="118" t="str">
        <f ca="1">_xlfn.XLOOKUP(G1667&amp;$W$2,BS_CONTROLE[CHAVE],BS_CONTROLE[Quantidade_11],"-")</f>
        <v>-</v>
      </c>
      <c r="X1667" s="118" t="str">
        <f ca="1">_xlfn.XLOOKUP(G1667&amp;$X$2,BS_CONTROLE[CHAVE],BS_CONTROLE[Quantidade_11],"-")</f>
        <v>-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338" t="str">
        <f>IF(FN_MC!K1690="","*",FN_MC!K1690)</f>
        <v>*</v>
      </c>
      <c r="O1668" s="338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str">
        <f ca="1">_xlfn.XLOOKUP(G1668&amp;$V$2,BS_CONTROLE[CHAVE],BS_CONTROLE[Quantidade_11],"-")</f>
        <v>-</v>
      </c>
      <c r="W1668" s="118" t="str">
        <f ca="1">_xlfn.XLOOKUP(G1668&amp;$W$2,BS_CONTROLE[CHAVE],BS_CONTROLE[Quantidade_11],"-")</f>
        <v>-</v>
      </c>
      <c r="X1668" s="118" t="str">
        <f ca="1">_xlfn.XLOOKUP(G1668&amp;$X$2,BS_CONTROLE[CHAVE],BS_CONTROLE[Quantidade_11],"-")</f>
        <v>-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339" t="str">
        <f>IF(FN_MC!K1691="","*",FN_MC!K1691)</f>
        <v>*</v>
      </c>
      <c r="O1669" s="339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str">
        <f ca="1">_xlfn.XLOOKUP(G1669&amp;$V$2,BS_CONTROLE[CHAVE],BS_CONTROLE[Quantidade_11],"-")</f>
        <v>-</v>
      </c>
      <c r="W1669" s="118" t="str">
        <f ca="1">_xlfn.XLOOKUP(G1669&amp;$W$2,BS_CONTROLE[CHAVE],BS_CONTROLE[Quantidade_11],"-")</f>
        <v>-</v>
      </c>
      <c r="X1669" s="118" t="str">
        <f ca="1">_xlfn.XLOOKUP(G1669&amp;$X$2,BS_CONTROLE[CHAVE],BS_CONTROLE[Quantidade_11],"-")</f>
        <v>-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339" t="str">
        <f>IF(FN_MC!K1692="","*",FN_MC!K1692)</f>
        <v>*</v>
      </c>
      <c r="O1670" s="339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str">
        <f ca="1">_xlfn.XLOOKUP(G1670&amp;$V$2,BS_CONTROLE[CHAVE],BS_CONTROLE[Quantidade_11],"-")</f>
        <v>-</v>
      </c>
      <c r="W1670" s="118" t="str">
        <f ca="1">_xlfn.XLOOKUP(G1670&amp;$W$2,BS_CONTROLE[CHAVE],BS_CONTROLE[Quantidade_11],"-")</f>
        <v>-</v>
      </c>
      <c r="X1670" s="118" t="str">
        <f ca="1">_xlfn.XLOOKUP(G1670&amp;$X$2,BS_CONTROLE[CHAVE],BS_CONTROLE[Quantidade_11],"-")</f>
        <v>-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338" t="str">
        <f>IF(FN_MC!K1693="","*",FN_MC!K1693)</f>
        <v>*</v>
      </c>
      <c r="O1671" s="338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str">
        <f ca="1">_xlfn.XLOOKUP(G1671&amp;$V$2,BS_CONTROLE[CHAVE],BS_CONTROLE[Quantidade_11],"-")</f>
        <v>-</v>
      </c>
      <c r="W1671" s="118" t="str">
        <f ca="1">_xlfn.XLOOKUP(G1671&amp;$W$2,BS_CONTROLE[CHAVE],BS_CONTROLE[Quantidade_11],"-")</f>
        <v>-</v>
      </c>
      <c r="X1671" s="118" t="str">
        <f ca="1">_xlfn.XLOOKUP(G1671&amp;$X$2,BS_CONTROLE[CHAVE],BS_CONTROLE[Quantidade_11],"-")</f>
        <v>-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339" t="str">
        <f>IF(FN_MC!K1694="","*",FN_MC!K1694)</f>
        <v>*</v>
      </c>
      <c r="O1672" s="339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str">
        <f ca="1">_xlfn.XLOOKUP(G1672&amp;$V$2,BS_CONTROLE[CHAVE],BS_CONTROLE[Quantidade_11],"-")</f>
        <v>-</v>
      </c>
      <c r="W1672" s="118" t="str">
        <f ca="1">_xlfn.XLOOKUP(G1672&amp;$W$2,BS_CONTROLE[CHAVE],BS_CONTROLE[Quantidade_11],"-")</f>
        <v>-</v>
      </c>
      <c r="X1672" s="118" t="str">
        <f ca="1">_xlfn.XLOOKUP(G1672&amp;$X$2,BS_CONTROLE[CHAVE],BS_CONTROLE[Quantidade_11],"-")</f>
        <v>-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339" t="str">
        <f>IF(FN_MC!K1695="","*",FN_MC!K1695)</f>
        <v>*</v>
      </c>
      <c r="O1673" s="339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str">
        <f ca="1">_xlfn.XLOOKUP(G1673&amp;$V$2,BS_CONTROLE[CHAVE],BS_CONTROLE[Quantidade_11],"-")</f>
        <v>-</v>
      </c>
      <c r="W1673" s="118" t="str">
        <f ca="1">_xlfn.XLOOKUP(G1673&amp;$W$2,BS_CONTROLE[CHAVE],BS_CONTROLE[Quantidade_11],"-")</f>
        <v>-</v>
      </c>
      <c r="X1673" s="118" t="str">
        <f ca="1">_xlfn.XLOOKUP(G1673&amp;$X$2,BS_CONTROLE[CHAVE],BS_CONTROLE[Quantidade_11],"-")</f>
        <v>-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338" t="str">
        <f>IF(FN_MC!K1696="","*",FN_MC!K1696)</f>
        <v>*</v>
      </c>
      <c r="O1674" s="338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str">
        <f ca="1">_xlfn.XLOOKUP(G1674&amp;$V$2,BS_CONTROLE[CHAVE],BS_CONTROLE[Quantidade_11],"-")</f>
        <v>-</v>
      </c>
      <c r="W1674" s="118" t="str">
        <f ca="1">_xlfn.XLOOKUP(G1674&amp;$W$2,BS_CONTROLE[CHAVE],BS_CONTROLE[Quantidade_11],"-")</f>
        <v>-</v>
      </c>
      <c r="X1674" s="118" t="str">
        <f ca="1">_xlfn.XLOOKUP(G1674&amp;$X$2,BS_CONTROLE[CHAVE],BS_CONTROLE[Quantidade_11],"-")</f>
        <v>-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339" t="str">
        <f>IF(FN_MC!K1697="","*",FN_MC!K1697)</f>
        <v>*</v>
      </c>
      <c r="O1675" s="339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str">
        <f ca="1">_xlfn.XLOOKUP(G1675&amp;$V$2,BS_CONTROLE[CHAVE],BS_CONTROLE[Quantidade_11],"-")</f>
        <v>-</v>
      </c>
      <c r="W1675" s="118" t="str">
        <f ca="1">_xlfn.XLOOKUP(G1675&amp;$W$2,BS_CONTROLE[CHAVE],BS_CONTROLE[Quantidade_11],"-")</f>
        <v>-</v>
      </c>
      <c r="X1675" s="118" t="str">
        <f ca="1">_xlfn.XLOOKUP(G1675&amp;$X$2,BS_CONTROLE[CHAVE],BS_CONTROLE[Quantidade_11],"-")</f>
        <v>-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339" t="str">
        <f>IF(FN_MC!K1698="","*",FN_MC!K1698)</f>
        <v>*</v>
      </c>
      <c r="O1676" s="339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str">
        <f ca="1">_xlfn.XLOOKUP(G1676&amp;$V$2,BS_CONTROLE[CHAVE],BS_CONTROLE[Quantidade_11],"-")</f>
        <v>-</v>
      </c>
      <c r="W1676" s="118" t="str">
        <f ca="1">_xlfn.XLOOKUP(G1676&amp;$W$2,BS_CONTROLE[CHAVE],BS_CONTROLE[Quantidade_11],"-")</f>
        <v>-</v>
      </c>
      <c r="X1676" s="118" t="str">
        <f ca="1">_xlfn.XLOOKUP(G1676&amp;$X$2,BS_CONTROLE[CHAVE],BS_CONTROLE[Quantidade_11],"-")</f>
        <v>-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338" t="str">
        <f>IF(FN_MC!K1699="","*",FN_MC!K1699)</f>
        <v>*</v>
      </c>
      <c r="O1677" s="338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str">
        <f ca="1">_xlfn.XLOOKUP(G1677&amp;$V$2,BS_CONTROLE[CHAVE],BS_CONTROLE[Quantidade_11],"-")</f>
        <v>-</v>
      </c>
      <c r="W1677" s="118" t="str">
        <f ca="1">_xlfn.XLOOKUP(G1677&amp;$W$2,BS_CONTROLE[CHAVE],BS_CONTROLE[Quantidade_11],"-")</f>
        <v>-</v>
      </c>
      <c r="X1677" s="118" t="str">
        <f ca="1">_xlfn.XLOOKUP(G1677&amp;$X$2,BS_CONTROLE[CHAVE],BS_CONTROLE[Quantidade_11],"-")</f>
        <v>-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339" t="str">
        <f>IF(FN_MC!K1700="","*",FN_MC!K1700)</f>
        <v>*</v>
      </c>
      <c r="O1678" s="339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str">
        <f ca="1">_xlfn.XLOOKUP(G1678&amp;$V$2,BS_CONTROLE[CHAVE],BS_CONTROLE[Quantidade_11],"-")</f>
        <v>-</v>
      </c>
      <c r="W1678" s="118" t="str">
        <f ca="1">_xlfn.XLOOKUP(G1678&amp;$W$2,BS_CONTROLE[CHAVE],BS_CONTROLE[Quantidade_11],"-")</f>
        <v>-</v>
      </c>
      <c r="X1678" s="118" t="str">
        <f ca="1">_xlfn.XLOOKUP(G1678&amp;$X$2,BS_CONTROLE[CHAVE],BS_CONTROLE[Quantidade_11],"-")</f>
        <v>-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339" t="str">
        <f>IF(FN_MC!K1701="","*",FN_MC!K1701)</f>
        <v>*</v>
      </c>
      <c r="O1679" s="339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str">
        <f ca="1">_xlfn.XLOOKUP(G1679&amp;$V$2,BS_CONTROLE[CHAVE],BS_CONTROLE[Quantidade_11],"-")</f>
        <v>-</v>
      </c>
      <c r="W1679" s="118" t="str">
        <f ca="1">_xlfn.XLOOKUP(G1679&amp;$W$2,BS_CONTROLE[CHAVE],BS_CONTROLE[Quantidade_11],"-")</f>
        <v>-</v>
      </c>
      <c r="X1679" s="118" t="str">
        <f ca="1">_xlfn.XLOOKUP(G1679&amp;$X$2,BS_CONTROLE[CHAVE],BS_CONTROLE[Quantidade_11],"-")</f>
        <v>-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338" t="str">
        <f>IF(FN_MC!K1702="","*",FN_MC!K1702)</f>
        <v>*</v>
      </c>
      <c r="O1680" s="338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str">
        <f ca="1">_xlfn.XLOOKUP(G1680&amp;$V$2,BS_CONTROLE[CHAVE],BS_CONTROLE[Quantidade_11],"-")</f>
        <v>-</v>
      </c>
      <c r="W1680" s="118" t="str">
        <f ca="1">_xlfn.XLOOKUP(G1680&amp;$W$2,BS_CONTROLE[CHAVE],BS_CONTROLE[Quantidade_11],"-")</f>
        <v>-</v>
      </c>
      <c r="X1680" s="118" t="str">
        <f ca="1">_xlfn.XLOOKUP(G1680&amp;$X$2,BS_CONTROLE[CHAVE],BS_CONTROLE[Quantidade_11],"-")</f>
        <v>-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339" t="str">
        <f>IF(FN_MC!K1703="","*",FN_MC!K1703)</f>
        <v>*</v>
      </c>
      <c r="O1681" s="339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str">
        <f ca="1">_xlfn.XLOOKUP(G1681&amp;$V$2,BS_CONTROLE[CHAVE],BS_CONTROLE[Quantidade_11],"-")</f>
        <v>-</v>
      </c>
      <c r="W1681" s="118" t="str">
        <f ca="1">_xlfn.XLOOKUP(G1681&amp;$W$2,BS_CONTROLE[CHAVE],BS_CONTROLE[Quantidade_11],"-")</f>
        <v>-</v>
      </c>
      <c r="X1681" s="118" t="str">
        <f ca="1">_xlfn.XLOOKUP(G1681&amp;$X$2,BS_CONTROLE[CHAVE],BS_CONTROLE[Quantidade_11],"-")</f>
        <v>-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339" t="str">
        <f>IF(FN_MC!K1704="","*",FN_MC!K1704)</f>
        <v>*</v>
      </c>
      <c r="O1682" s="339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str">
        <f ca="1">_xlfn.XLOOKUP(G1682&amp;$V$2,BS_CONTROLE[CHAVE],BS_CONTROLE[Quantidade_11],"-")</f>
        <v>-</v>
      </c>
      <c r="W1682" s="118" t="str">
        <f ca="1">_xlfn.XLOOKUP(G1682&amp;$W$2,BS_CONTROLE[CHAVE],BS_CONTROLE[Quantidade_11],"-")</f>
        <v>-</v>
      </c>
      <c r="X1682" s="118" t="str">
        <f ca="1">_xlfn.XLOOKUP(G1682&amp;$X$2,BS_CONTROLE[CHAVE],BS_CONTROLE[Quantidade_11],"-")</f>
        <v>-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338" t="str">
        <f>IF(FN_MC!K1705="","*",FN_MC!K1705)</f>
        <v>*</v>
      </c>
      <c r="O1683" s="338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str">
        <f ca="1">_xlfn.XLOOKUP(G1683&amp;$V$2,BS_CONTROLE[CHAVE],BS_CONTROLE[Quantidade_11],"-")</f>
        <v>-</v>
      </c>
      <c r="W1683" s="118" t="str">
        <f ca="1">_xlfn.XLOOKUP(G1683&amp;$W$2,BS_CONTROLE[CHAVE],BS_CONTROLE[Quantidade_11],"-")</f>
        <v>-</v>
      </c>
      <c r="X1683" s="118" t="str">
        <f ca="1">_xlfn.XLOOKUP(G1683&amp;$X$2,BS_CONTROLE[CHAVE],BS_CONTROLE[Quantidade_11],"-")</f>
        <v>-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339" t="str">
        <f>IF(FN_MC!K1706="","*",FN_MC!K1706)</f>
        <v>*</v>
      </c>
      <c r="O1684" s="339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str">
        <f ca="1">_xlfn.XLOOKUP(G1684&amp;$V$2,BS_CONTROLE[CHAVE],BS_CONTROLE[Quantidade_11],"-")</f>
        <v>-</v>
      </c>
      <c r="W1684" s="118" t="str">
        <f ca="1">_xlfn.XLOOKUP(G1684&amp;$W$2,BS_CONTROLE[CHAVE],BS_CONTROLE[Quantidade_11],"-")</f>
        <v>-</v>
      </c>
      <c r="X1684" s="118" t="str">
        <f ca="1">_xlfn.XLOOKUP(G1684&amp;$X$2,BS_CONTROLE[CHAVE],BS_CONTROLE[Quantidade_11],"-")</f>
        <v>-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339" t="str">
        <f>IF(FN_MC!K1707="","*",FN_MC!K1707)</f>
        <v>*</v>
      </c>
      <c r="O1685" s="339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str">
        <f ca="1">_xlfn.XLOOKUP(G1685&amp;$V$2,BS_CONTROLE[CHAVE],BS_CONTROLE[Quantidade_11],"-")</f>
        <v>-</v>
      </c>
      <c r="W1685" s="118" t="str">
        <f ca="1">_xlfn.XLOOKUP(G1685&amp;$W$2,BS_CONTROLE[CHAVE],BS_CONTROLE[Quantidade_11],"-")</f>
        <v>-</v>
      </c>
      <c r="X1685" s="118" t="str">
        <f ca="1">_xlfn.XLOOKUP(G1685&amp;$X$2,BS_CONTROLE[CHAVE],BS_CONTROLE[Quantidade_11],"-")</f>
        <v>-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338" t="str">
        <f>IF(FN_MC!K1708="","*",FN_MC!K1708)</f>
        <v>*</v>
      </c>
      <c r="O1686" s="338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str">
        <f ca="1">_xlfn.XLOOKUP(G1686&amp;$V$2,BS_CONTROLE[CHAVE],BS_CONTROLE[Quantidade_11],"-")</f>
        <v>-</v>
      </c>
      <c r="W1686" s="118" t="str">
        <f ca="1">_xlfn.XLOOKUP(G1686&amp;$W$2,BS_CONTROLE[CHAVE],BS_CONTROLE[Quantidade_11],"-")</f>
        <v>-</v>
      </c>
      <c r="X1686" s="118" t="str">
        <f ca="1">_xlfn.XLOOKUP(G1686&amp;$X$2,BS_CONTROLE[CHAVE],BS_CONTROLE[Quantidade_11],"-")</f>
        <v>-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339" t="str">
        <f>IF(FN_MC!K1709="","*",FN_MC!K1709)</f>
        <v>*</v>
      </c>
      <c r="O1687" s="339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str">
        <f ca="1">_xlfn.XLOOKUP(G1687&amp;$V$2,BS_CONTROLE[CHAVE],BS_CONTROLE[Quantidade_11],"-")</f>
        <v>-</v>
      </c>
      <c r="W1687" s="118" t="str">
        <f ca="1">_xlfn.XLOOKUP(G1687&amp;$W$2,BS_CONTROLE[CHAVE],BS_CONTROLE[Quantidade_11],"-")</f>
        <v>-</v>
      </c>
      <c r="X1687" s="118" t="str">
        <f ca="1">_xlfn.XLOOKUP(G1687&amp;$X$2,BS_CONTROLE[CHAVE],BS_CONTROLE[Quantidade_11],"-")</f>
        <v>-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339" t="str">
        <f>IF(FN_MC!K1710="","*",FN_MC!K1710)</f>
        <v>*</v>
      </c>
      <c r="O1688" s="339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str">
        <f ca="1">_xlfn.XLOOKUP(G1688&amp;$V$2,BS_CONTROLE[CHAVE],BS_CONTROLE[Quantidade_11],"-")</f>
        <v>-</v>
      </c>
      <c r="W1688" s="118" t="str">
        <f ca="1">_xlfn.XLOOKUP(G1688&amp;$W$2,BS_CONTROLE[CHAVE],BS_CONTROLE[Quantidade_11],"-")</f>
        <v>-</v>
      </c>
      <c r="X1688" s="118" t="str">
        <f ca="1">_xlfn.XLOOKUP(G1688&amp;$X$2,BS_CONTROLE[CHAVE],BS_CONTROLE[Quantidade_11],"-")</f>
        <v>-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338" t="str">
        <f>IF(FN_MC!K1711="","*",FN_MC!K1711)</f>
        <v>*</v>
      </c>
      <c r="O1689" s="338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str">
        <f ca="1">_xlfn.XLOOKUP(G1689&amp;$V$2,BS_CONTROLE[CHAVE],BS_CONTROLE[Quantidade_11],"-")</f>
        <v>-</v>
      </c>
      <c r="W1689" s="118" t="str">
        <f ca="1">_xlfn.XLOOKUP(G1689&amp;$W$2,BS_CONTROLE[CHAVE],BS_CONTROLE[Quantidade_11],"-")</f>
        <v>-</v>
      </c>
      <c r="X1689" s="118" t="str">
        <f ca="1">_xlfn.XLOOKUP(G1689&amp;$X$2,BS_CONTROLE[CHAVE],BS_CONTROLE[Quantidade_11],"-")</f>
        <v>-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339" t="str">
        <f>IF(FN_MC!K1712="","*",FN_MC!K1712)</f>
        <v>*</v>
      </c>
      <c r="O1690" s="339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str">
        <f ca="1">_xlfn.XLOOKUP(G1690&amp;$V$2,BS_CONTROLE[CHAVE],BS_CONTROLE[Quantidade_11],"-")</f>
        <v>-</v>
      </c>
      <c r="W1690" s="118" t="str">
        <f ca="1">_xlfn.XLOOKUP(G1690&amp;$W$2,BS_CONTROLE[CHAVE],BS_CONTROLE[Quantidade_11],"-")</f>
        <v>-</v>
      </c>
      <c r="X1690" s="118" t="str">
        <f ca="1">_xlfn.XLOOKUP(G1690&amp;$X$2,BS_CONTROLE[CHAVE],BS_CONTROLE[Quantidade_11],"-")</f>
        <v>-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339" t="str">
        <f>IF(FN_MC!K1713="","*",FN_MC!K1713)</f>
        <v>*</v>
      </c>
      <c r="O1691" s="339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str">
        <f ca="1">_xlfn.XLOOKUP(G1691&amp;$V$2,BS_CONTROLE[CHAVE],BS_CONTROLE[Quantidade_11],"-")</f>
        <v>-</v>
      </c>
      <c r="W1691" s="118" t="str">
        <f ca="1">_xlfn.XLOOKUP(G1691&amp;$W$2,BS_CONTROLE[CHAVE],BS_CONTROLE[Quantidade_11],"-")</f>
        <v>-</v>
      </c>
      <c r="X1691" s="118" t="str">
        <f ca="1">_xlfn.XLOOKUP(G1691&amp;$X$2,BS_CONTROLE[CHAVE],BS_CONTROLE[Quantidade_11],"-")</f>
        <v>-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338" t="str">
        <f>IF(FN_MC!K1714="","*",FN_MC!K1714)</f>
        <v>*</v>
      </c>
      <c r="O1692" s="338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str">
        <f ca="1">_xlfn.XLOOKUP(G1692&amp;$V$2,BS_CONTROLE[CHAVE],BS_CONTROLE[Quantidade_11],"-")</f>
        <v>-</v>
      </c>
      <c r="W1692" s="118" t="str">
        <f ca="1">_xlfn.XLOOKUP(G1692&amp;$W$2,BS_CONTROLE[CHAVE],BS_CONTROLE[Quantidade_11],"-")</f>
        <v>-</v>
      </c>
      <c r="X1692" s="118" t="str">
        <f ca="1">_xlfn.XLOOKUP(G1692&amp;$X$2,BS_CONTROLE[CHAVE],BS_CONTROLE[Quantidade_11],"-")</f>
        <v>-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339" t="str">
        <f>IF(FN_MC!K1715="","*",FN_MC!K1715)</f>
        <v>*</v>
      </c>
      <c r="O1693" s="339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str">
        <f ca="1">_xlfn.XLOOKUP(G1693&amp;$V$2,BS_CONTROLE[CHAVE],BS_CONTROLE[Quantidade_11],"-")</f>
        <v>-</v>
      </c>
      <c r="W1693" s="118" t="str">
        <f ca="1">_xlfn.XLOOKUP(G1693&amp;$W$2,BS_CONTROLE[CHAVE],BS_CONTROLE[Quantidade_11],"-")</f>
        <v>-</v>
      </c>
      <c r="X1693" s="118" t="str">
        <f ca="1">_xlfn.XLOOKUP(G1693&amp;$X$2,BS_CONTROLE[CHAVE],BS_CONTROLE[Quantidade_11],"-")</f>
        <v>-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339" t="str">
        <f>IF(FN_MC!K1716="","*",FN_MC!K1716)</f>
        <v>*</v>
      </c>
      <c r="O1694" s="339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str">
        <f ca="1">_xlfn.XLOOKUP(G1694&amp;$V$2,BS_CONTROLE[CHAVE],BS_CONTROLE[Quantidade_11],"-")</f>
        <v>-</v>
      </c>
      <c r="W1694" s="118" t="str">
        <f ca="1">_xlfn.XLOOKUP(G1694&amp;$W$2,BS_CONTROLE[CHAVE],BS_CONTROLE[Quantidade_11],"-")</f>
        <v>-</v>
      </c>
      <c r="X1694" s="118" t="str">
        <f ca="1">_xlfn.XLOOKUP(G1694&amp;$X$2,BS_CONTROLE[CHAVE],BS_CONTROLE[Quantidade_11],"-")</f>
        <v>-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338" t="str">
        <f>IF(FN_MC!K1717="","*",FN_MC!K1717)</f>
        <v>*</v>
      </c>
      <c r="O1695" s="338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str">
        <f ca="1">_xlfn.XLOOKUP(G1695&amp;$V$2,BS_CONTROLE[CHAVE],BS_CONTROLE[Quantidade_11],"-")</f>
        <v>-</v>
      </c>
      <c r="W1695" s="118" t="str">
        <f ca="1">_xlfn.XLOOKUP(G1695&amp;$W$2,BS_CONTROLE[CHAVE],BS_CONTROLE[Quantidade_11],"-")</f>
        <v>-</v>
      </c>
      <c r="X1695" s="118" t="str">
        <f ca="1">_xlfn.XLOOKUP(G1695&amp;$X$2,BS_CONTROLE[CHAVE],BS_CONTROLE[Quantidade_11],"-")</f>
        <v>-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339" t="str">
        <f>IF(FN_MC!K1718="","*",FN_MC!K1718)</f>
        <v>*</v>
      </c>
      <c r="O1696" s="339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str">
        <f ca="1">_xlfn.XLOOKUP(G1696&amp;$V$2,BS_CONTROLE[CHAVE],BS_CONTROLE[Quantidade_11],"-")</f>
        <v>-</v>
      </c>
      <c r="W1696" s="118" t="str">
        <f ca="1">_xlfn.XLOOKUP(G1696&amp;$W$2,BS_CONTROLE[CHAVE],BS_CONTROLE[Quantidade_11],"-")</f>
        <v>-</v>
      </c>
      <c r="X1696" s="118" t="str">
        <f ca="1">_xlfn.XLOOKUP(G1696&amp;$X$2,BS_CONTROLE[CHAVE],BS_CONTROLE[Quantidade_11],"-")</f>
        <v>-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339" t="str">
        <f>IF(FN_MC!K1719="","*",FN_MC!K1719)</f>
        <v>*</v>
      </c>
      <c r="O1697" s="339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str">
        <f ca="1">_xlfn.XLOOKUP(G1697&amp;$V$2,BS_CONTROLE[CHAVE],BS_CONTROLE[Quantidade_11],"-")</f>
        <v>-</v>
      </c>
      <c r="W1697" s="118" t="str">
        <f ca="1">_xlfn.XLOOKUP(G1697&amp;$W$2,BS_CONTROLE[CHAVE],BS_CONTROLE[Quantidade_11],"-")</f>
        <v>-</v>
      </c>
      <c r="X1697" s="118" t="str">
        <f ca="1">_xlfn.XLOOKUP(G1697&amp;$X$2,BS_CONTROLE[CHAVE],BS_CONTROLE[Quantidade_11],"-")</f>
        <v>-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338" t="str">
        <f>IF(FN_MC!K1720="","*",FN_MC!K1720)</f>
        <v>*</v>
      </c>
      <c r="O1698" s="338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str">
        <f ca="1">_xlfn.XLOOKUP(G1698&amp;$V$2,BS_CONTROLE[CHAVE],BS_CONTROLE[Quantidade_11],"-")</f>
        <v>-</v>
      </c>
      <c r="W1698" s="118" t="str">
        <f ca="1">_xlfn.XLOOKUP(G1698&amp;$W$2,BS_CONTROLE[CHAVE],BS_CONTROLE[Quantidade_11],"-")</f>
        <v>-</v>
      </c>
      <c r="X1698" s="118" t="str">
        <f ca="1">_xlfn.XLOOKUP(G1698&amp;$X$2,BS_CONTROLE[CHAVE],BS_CONTROLE[Quantidade_11],"-")</f>
        <v>-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339" t="str">
        <f>IF(FN_MC!K1721="","*",FN_MC!K1721)</f>
        <v>*</v>
      </c>
      <c r="O1699" s="339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str">
        <f ca="1">_xlfn.XLOOKUP(G1699&amp;$V$2,BS_CONTROLE[CHAVE],BS_CONTROLE[Quantidade_11],"-")</f>
        <v>-</v>
      </c>
      <c r="W1699" s="118" t="str">
        <f ca="1">_xlfn.XLOOKUP(G1699&amp;$W$2,BS_CONTROLE[CHAVE],BS_CONTROLE[Quantidade_11],"-")</f>
        <v>-</v>
      </c>
      <c r="X1699" s="118" t="str">
        <f ca="1">_xlfn.XLOOKUP(G1699&amp;$X$2,BS_CONTROLE[CHAVE],BS_CONTROLE[Quantidade_11],"-")</f>
        <v>-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339" t="str">
        <f>IF(FN_MC!K1722="","*",FN_MC!K1722)</f>
        <v>*</v>
      </c>
      <c r="O1700" s="339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str">
        <f ca="1">_xlfn.XLOOKUP(G1700&amp;$V$2,BS_CONTROLE[CHAVE],BS_CONTROLE[Quantidade_11],"-")</f>
        <v>-</v>
      </c>
      <c r="W1700" s="118" t="str">
        <f ca="1">_xlfn.XLOOKUP(G1700&amp;$W$2,BS_CONTROLE[CHAVE],BS_CONTROLE[Quantidade_11],"-")</f>
        <v>-</v>
      </c>
      <c r="X1700" s="118" t="str">
        <f ca="1">_xlfn.XLOOKUP(G1700&amp;$X$2,BS_CONTROLE[CHAVE],BS_CONTROLE[Quantidade_11],"-")</f>
        <v>-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338" t="str">
        <f>IF(FN_MC!K1723="","*",FN_MC!K1723)</f>
        <v>*</v>
      </c>
      <c r="O1701" s="338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str">
        <f ca="1">_xlfn.XLOOKUP(G1701&amp;$V$2,BS_CONTROLE[CHAVE],BS_CONTROLE[Quantidade_11],"-")</f>
        <v>-</v>
      </c>
      <c r="W1701" s="118" t="str">
        <f ca="1">_xlfn.XLOOKUP(G1701&amp;$W$2,BS_CONTROLE[CHAVE],BS_CONTROLE[Quantidade_11],"-")</f>
        <v>-</v>
      </c>
      <c r="X1701" s="118" t="str">
        <f ca="1">_xlfn.XLOOKUP(G1701&amp;$X$2,BS_CONTROLE[CHAVE],BS_CONTROLE[Quantidade_11],"-")</f>
        <v>-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339" t="str">
        <f>IF(FN_MC!K1724="","*",FN_MC!K1724)</f>
        <v>*</v>
      </c>
      <c r="O1702" s="339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str">
        <f ca="1">_xlfn.XLOOKUP(G1702&amp;$V$2,BS_CONTROLE[CHAVE],BS_CONTROLE[Quantidade_11],"-")</f>
        <v>-</v>
      </c>
      <c r="W1702" s="118" t="str">
        <f ca="1">_xlfn.XLOOKUP(G1702&amp;$W$2,BS_CONTROLE[CHAVE],BS_CONTROLE[Quantidade_11],"-")</f>
        <v>-</v>
      </c>
      <c r="X1702" s="118" t="str">
        <f ca="1">_xlfn.XLOOKUP(G1702&amp;$X$2,BS_CONTROLE[CHAVE],BS_CONTROLE[Quantidade_11],"-")</f>
        <v>-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339" t="str">
        <f>IF(FN_MC!K1725="","*",FN_MC!K1725)</f>
        <v>*</v>
      </c>
      <c r="O1703" s="339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str">
        <f ca="1">_xlfn.XLOOKUP(G1703&amp;$V$2,BS_CONTROLE[CHAVE],BS_CONTROLE[Quantidade_11],"-")</f>
        <v>-</v>
      </c>
      <c r="W1703" s="118" t="str">
        <f ca="1">_xlfn.XLOOKUP(G1703&amp;$W$2,BS_CONTROLE[CHAVE],BS_CONTROLE[Quantidade_11],"-")</f>
        <v>-</v>
      </c>
      <c r="X1703" s="118" t="str">
        <f ca="1">_xlfn.XLOOKUP(G1703&amp;$X$2,BS_CONTROLE[CHAVE],BS_CONTROLE[Quantidade_11],"-")</f>
        <v>-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338" t="str">
        <f>IF(FN_MC!K1726="","*",FN_MC!K1726)</f>
        <v>*</v>
      </c>
      <c r="O1704" s="338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str">
        <f ca="1">_xlfn.XLOOKUP(G1704&amp;$V$2,BS_CONTROLE[CHAVE],BS_CONTROLE[Quantidade_11],"-")</f>
        <v>-</v>
      </c>
      <c r="W1704" s="118" t="str">
        <f ca="1">_xlfn.XLOOKUP(G1704&amp;$W$2,BS_CONTROLE[CHAVE],BS_CONTROLE[Quantidade_11],"-")</f>
        <v>-</v>
      </c>
      <c r="X1704" s="118" t="str">
        <f ca="1">_xlfn.XLOOKUP(G1704&amp;$X$2,BS_CONTROLE[CHAVE],BS_CONTROLE[Quantidade_11],"-")</f>
        <v>-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339" t="str">
        <f>IF(FN_MC!K1727="","*",FN_MC!K1727)</f>
        <v>*</v>
      </c>
      <c r="O1705" s="339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str">
        <f ca="1">_xlfn.XLOOKUP(G1705&amp;$V$2,BS_CONTROLE[CHAVE],BS_CONTROLE[Quantidade_11],"-")</f>
        <v>-</v>
      </c>
      <c r="W1705" s="118" t="str">
        <f ca="1">_xlfn.XLOOKUP(G1705&amp;$W$2,BS_CONTROLE[CHAVE],BS_CONTROLE[Quantidade_11],"-")</f>
        <v>-</v>
      </c>
      <c r="X1705" s="118" t="str">
        <f ca="1">_xlfn.XLOOKUP(G1705&amp;$X$2,BS_CONTROLE[CHAVE],BS_CONTROLE[Quantidade_11],"-")</f>
        <v>-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339" t="str">
        <f>IF(FN_MC!K1728="","*",FN_MC!K1728)</f>
        <v>*</v>
      </c>
      <c r="O1706" s="339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str">
        <f ca="1">_xlfn.XLOOKUP(G1706&amp;$V$2,BS_CONTROLE[CHAVE],BS_CONTROLE[Quantidade_11],"-")</f>
        <v>-</v>
      </c>
      <c r="W1706" s="118" t="str">
        <f ca="1">_xlfn.XLOOKUP(G1706&amp;$W$2,BS_CONTROLE[CHAVE],BS_CONTROLE[Quantidade_11],"-")</f>
        <v>-</v>
      </c>
      <c r="X1706" s="118" t="str">
        <f ca="1">_xlfn.XLOOKUP(G1706&amp;$X$2,BS_CONTROLE[CHAVE],BS_CONTROLE[Quantidade_11],"-")</f>
        <v>-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338" t="str">
        <f>IF(FN_MC!K1729="","*",FN_MC!K1729)</f>
        <v>*</v>
      </c>
      <c r="O1707" s="338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str">
        <f ca="1">_xlfn.XLOOKUP(G1707&amp;$V$2,BS_CONTROLE[CHAVE],BS_CONTROLE[Quantidade_11],"-")</f>
        <v>-</v>
      </c>
      <c r="W1707" s="118" t="str">
        <f ca="1">_xlfn.XLOOKUP(G1707&amp;$W$2,BS_CONTROLE[CHAVE],BS_CONTROLE[Quantidade_11],"-")</f>
        <v>-</v>
      </c>
      <c r="X1707" s="118" t="str">
        <f ca="1">_xlfn.XLOOKUP(G1707&amp;$X$2,BS_CONTROLE[CHAVE],BS_CONTROLE[Quantidade_11],"-")</f>
        <v>-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339" t="str">
        <f>IF(FN_MC!K1730="","*",FN_MC!K1730)</f>
        <v>*</v>
      </c>
      <c r="O1708" s="339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str">
        <f ca="1">_xlfn.XLOOKUP(G1708&amp;$V$2,BS_CONTROLE[CHAVE],BS_CONTROLE[Quantidade_11],"-")</f>
        <v>-</v>
      </c>
      <c r="W1708" s="118" t="str">
        <f ca="1">_xlfn.XLOOKUP(G1708&amp;$W$2,BS_CONTROLE[CHAVE],BS_CONTROLE[Quantidade_11],"-")</f>
        <v>-</v>
      </c>
      <c r="X1708" s="118" t="str">
        <f ca="1">_xlfn.XLOOKUP(G1708&amp;$X$2,BS_CONTROLE[CHAVE],BS_CONTROLE[Quantidade_11],"-")</f>
        <v>-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339" t="str">
        <f>IF(FN_MC!K1731="","*",FN_MC!K1731)</f>
        <v>*</v>
      </c>
      <c r="O1709" s="339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str">
        <f ca="1">_xlfn.XLOOKUP(G1709&amp;$V$2,BS_CONTROLE[CHAVE],BS_CONTROLE[Quantidade_11],"-")</f>
        <v>-</v>
      </c>
      <c r="W1709" s="118" t="str">
        <f ca="1">_xlfn.XLOOKUP(G1709&amp;$W$2,BS_CONTROLE[CHAVE],BS_CONTROLE[Quantidade_11],"-")</f>
        <v>-</v>
      </c>
      <c r="X1709" s="118" t="str">
        <f ca="1">_xlfn.XLOOKUP(G1709&amp;$X$2,BS_CONTROLE[CHAVE],BS_CONTROLE[Quantidade_11],"-")</f>
        <v>-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338" t="str">
        <f>IF(FN_MC!K1732="","*",FN_MC!K1732)</f>
        <v>*</v>
      </c>
      <c r="O1710" s="338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str">
        <f ca="1">_xlfn.XLOOKUP(G1710&amp;$V$2,BS_CONTROLE[CHAVE],BS_CONTROLE[Quantidade_11],"-")</f>
        <v>-</v>
      </c>
      <c r="W1710" s="118" t="str">
        <f ca="1">_xlfn.XLOOKUP(G1710&amp;$W$2,BS_CONTROLE[CHAVE],BS_CONTROLE[Quantidade_11],"-")</f>
        <v>-</v>
      </c>
      <c r="X1710" s="118" t="str">
        <f ca="1">_xlfn.XLOOKUP(G1710&amp;$X$2,BS_CONTROLE[CHAVE],BS_CONTROLE[Quantidade_11],"-")</f>
        <v>-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339" t="str">
        <f>IF(FN_MC!K1733="","*",FN_MC!K1733)</f>
        <v>*</v>
      </c>
      <c r="O1711" s="339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str">
        <f ca="1">_xlfn.XLOOKUP(G1711&amp;$V$2,BS_CONTROLE[CHAVE],BS_CONTROLE[Quantidade_11],"-")</f>
        <v>-</v>
      </c>
      <c r="W1711" s="118" t="str">
        <f ca="1">_xlfn.XLOOKUP(G1711&amp;$W$2,BS_CONTROLE[CHAVE],BS_CONTROLE[Quantidade_11],"-")</f>
        <v>-</v>
      </c>
      <c r="X1711" s="118" t="str">
        <f ca="1">_xlfn.XLOOKUP(G1711&amp;$X$2,BS_CONTROLE[CHAVE],BS_CONTROLE[Quantidade_11],"-")</f>
        <v>-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339" t="str">
        <f>IF(FN_MC!K1734="","*",FN_MC!K1734)</f>
        <v>*</v>
      </c>
      <c r="O1712" s="339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str">
        <f ca="1">_xlfn.XLOOKUP(G1712&amp;$V$2,BS_CONTROLE[CHAVE],BS_CONTROLE[Quantidade_11],"-")</f>
        <v>-</v>
      </c>
      <c r="W1712" s="118" t="str">
        <f ca="1">_xlfn.XLOOKUP(G1712&amp;$W$2,BS_CONTROLE[CHAVE],BS_CONTROLE[Quantidade_11],"-")</f>
        <v>-</v>
      </c>
      <c r="X1712" s="118" t="str">
        <f ca="1">_xlfn.XLOOKUP(G1712&amp;$X$2,BS_CONTROLE[CHAVE],BS_CONTROLE[Quantidade_11],"-")</f>
        <v>-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338" t="str">
        <f>IF(FN_MC!K1735="","*",FN_MC!K1735)</f>
        <v>*</v>
      </c>
      <c r="O1713" s="338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str">
        <f ca="1">_xlfn.XLOOKUP(G1713&amp;$V$2,BS_CONTROLE[CHAVE],BS_CONTROLE[Quantidade_11],"-")</f>
        <v>-</v>
      </c>
      <c r="W1713" s="118" t="str">
        <f ca="1">_xlfn.XLOOKUP(G1713&amp;$W$2,BS_CONTROLE[CHAVE],BS_CONTROLE[Quantidade_11],"-")</f>
        <v>-</v>
      </c>
      <c r="X1713" s="118" t="str">
        <f ca="1">_xlfn.XLOOKUP(G1713&amp;$X$2,BS_CONTROLE[CHAVE],BS_CONTROLE[Quantidade_11],"-")</f>
        <v>-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339" t="str">
        <f>IF(FN_MC!K1736="","*",FN_MC!K1736)</f>
        <v>*</v>
      </c>
      <c r="O1714" s="339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str">
        <f ca="1">_xlfn.XLOOKUP(G1714&amp;$V$2,BS_CONTROLE[CHAVE],BS_CONTROLE[Quantidade_11],"-")</f>
        <v>-</v>
      </c>
      <c r="W1714" s="118" t="str">
        <f ca="1">_xlfn.XLOOKUP(G1714&amp;$W$2,BS_CONTROLE[CHAVE],BS_CONTROLE[Quantidade_11],"-")</f>
        <v>-</v>
      </c>
      <c r="X1714" s="118" t="str">
        <f ca="1">_xlfn.XLOOKUP(G1714&amp;$X$2,BS_CONTROLE[CHAVE],BS_CONTROLE[Quantidade_11],"-")</f>
        <v>-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339" t="str">
        <f>IF(FN_MC!K1737="","*",FN_MC!K1737)</f>
        <v>*</v>
      </c>
      <c r="O1715" s="339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str">
        <f ca="1">_xlfn.XLOOKUP(G1715&amp;$V$2,BS_CONTROLE[CHAVE],BS_CONTROLE[Quantidade_11],"-")</f>
        <v>-</v>
      </c>
      <c r="W1715" s="118" t="str">
        <f ca="1">_xlfn.XLOOKUP(G1715&amp;$W$2,BS_CONTROLE[CHAVE],BS_CONTROLE[Quantidade_11],"-")</f>
        <v>-</v>
      </c>
      <c r="X1715" s="118" t="str">
        <f ca="1">_xlfn.XLOOKUP(G1715&amp;$X$2,BS_CONTROLE[CHAVE],BS_CONTROLE[Quantidade_11],"-")</f>
        <v>-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338" t="str">
        <f>IF(FN_MC!K1738="","*",FN_MC!K1738)</f>
        <v>*</v>
      </c>
      <c r="O1716" s="338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str">
        <f ca="1">_xlfn.XLOOKUP(G1716&amp;$V$2,BS_CONTROLE[CHAVE],BS_CONTROLE[Quantidade_11],"-")</f>
        <v>-</v>
      </c>
      <c r="W1716" s="118" t="str">
        <f ca="1">_xlfn.XLOOKUP(G1716&amp;$W$2,BS_CONTROLE[CHAVE],BS_CONTROLE[Quantidade_11],"-")</f>
        <v>-</v>
      </c>
      <c r="X1716" s="118" t="str">
        <f ca="1">_xlfn.XLOOKUP(G1716&amp;$X$2,BS_CONTROLE[CHAVE],BS_CONTROLE[Quantidade_11],"-")</f>
        <v>-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339" t="str">
        <f>IF(FN_MC!K1739="","*",FN_MC!K1739)</f>
        <v>*</v>
      </c>
      <c r="O1717" s="339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str">
        <f ca="1">_xlfn.XLOOKUP(G1717&amp;$V$2,BS_CONTROLE[CHAVE],BS_CONTROLE[Quantidade_11],"-")</f>
        <v>-</v>
      </c>
      <c r="W1717" s="118" t="str">
        <f ca="1">_xlfn.XLOOKUP(G1717&amp;$W$2,BS_CONTROLE[CHAVE],BS_CONTROLE[Quantidade_11],"-")</f>
        <v>-</v>
      </c>
      <c r="X1717" s="118" t="str">
        <f ca="1">_xlfn.XLOOKUP(G1717&amp;$X$2,BS_CONTROLE[CHAVE],BS_CONTROLE[Quantidade_11],"-")</f>
        <v>-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339" t="str">
        <f>IF(FN_MC!K1740="","*",FN_MC!K1740)</f>
        <v>*</v>
      </c>
      <c r="O1718" s="339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str">
        <f ca="1">_xlfn.XLOOKUP(G1718&amp;$V$2,BS_CONTROLE[CHAVE],BS_CONTROLE[Quantidade_11],"-")</f>
        <v>-</v>
      </c>
      <c r="W1718" s="118" t="str">
        <f ca="1">_xlfn.XLOOKUP(G1718&amp;$W$2,BS_CONTROLE[CHAVE],BS_CONTROLE[Quantidade_11],"-")</f>
        <v>-</v>
      </c>
      <c r="X1718" s="118" t="str">
        <f ca="1">_xlfn.XLOOKUP(G1718&amp;$X$2,BS_CONTROLE[CHAVE],BS_CONTROLE[Quantidade_11],"-")</f>
        <v>-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338" t="str">
        <f>IF(FN_MC!K1741="","*",FN_MC!K1741)</f>
        <v>*</v>
      </c>
      <c r="O1719" s="338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str">
        <f ca="1">_xlfn.XLOOKUP(G1719&amp;$V$2,BS_CONTROLE[CHAVE],BS_CONTROLE[Quantidade_11],"-")</f>
        <v>-</v>
      </c>
      <c r="W1719" s="118" t="str">
        <f ca="1">_xlfn.XLOOKUP(G1719&amp;$W$2,BS_CONTROLE[CHAVE],BS_CONTROLE[Quantidade_11],"-")</f>
        <v>-</v>
      </c>
      <c r="X1719" s="118" t="str">
        <f ca="1">_xlfn.XLOOKUP(G1719&amp;$X$2,BS_CONTROLE[CHAVE],BS_CONTROLE[Quantidade_11],"-")</f>
        <v>-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339" t="str">
        <f>IF(FN_MC!K1742="","*",FN_MC!K1742)</f>
        <v>*</v>
      </c>
      <c r="O1720" s="339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str">
        <f ca="1">_xlfn.XLOOKUP(G1720&amp;$V$2,BS_CONTROLE[CHAVE],BS_CONTROLE[Quantidade_11],"-")</f>
        <v>-</v>
      </c>
      <c r="W1720" s="118" t="str">
        <f ca="1">_xlfn.XLOOKUP(G1720&amp;$W$2,BS_CONTROLE[CHAVE],BS_CONTROLE[Quantidade_11],"-")</f>
        <v>-</v>
      </c>
      <c r="X1720" s="118" t="str">
        <f ca="1">_xlfn.XLOOKUP(G1720&amp;$X$2,BS_CONTROLE[CHAVE],BS_CONTROLE[Quantidade_11],"-")</f>
        <v>-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339" t="str">
        <f>IF(FN_MC!K1743="","*",FN_MC!K1743)</f>
        <v>*</v>
      </c>
      <c r="O1721" s="339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str">
        <f ca="1">_xlfn.XLOOKUP(G1721&amp;$V$2,BS_CONTROLE[CHAVE],BS_CONTROLE[Quantidade_11],"-")</f>
        <v>-</v>
      </c>
      <c r="W1721" s="118" t="str">
        <f ca="1">_xlfn.XLOOKUP(G1721&amp;$W$2,BS_CONTROLE[CHAVE],BS_CONTROLE[Quantidade_11],"-")</f>
        <v>-</v>
      </c>
      <c r="X1721" s="118" t="str">
        <f ca="1">_xlfn.XLOOKUP(G1721&amp;$X$2,BS_CONTROLE[CHAVE],BS_CONTROLE[Quantidade_11],"-")</f>
        <v>-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338" t="str">
        <f>IF(FN_MC!K1744="","*",FN_MC!K1744)</f>
        <v>*</v>
      </c>
      <c r="O1722" s="338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str">
        <f ca="1">_xlfn.XLOOKUP(G1722&amp;$V$2,BS_CONTROLE[CHAVE],BS_CONTROLE[Quantidade_11],"-")</f>
        <v>-</v>
      </c>
      <c r="W1722" s="118" t="str">
        <f ca="1">_xlfn.XLOOKUP(G1722&amp;$W$2,BS_CONTROLE[CHAVE],BS_CONTROLE[Quantidade_11],"-")</f>
        <v>-</v>
      </c>
      <c r="X1722" s="118" t="str">
        <f ca="1">_xlfn.XLOOKUP(G1722&amp;$X$2,BS_CONTROLE[CHAVE],BS_CONTROLE[Quantidade_11],"-")</f>
        <v>-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339" t="str">
        <f>IF(FN_MC!K1745="","*",FN_MC!K1745)</f>
        <v>*</v>
      </c>
      <c r="O1723" s="339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str">
        <f ca="1">_xlfn.XLOOKUP(G1723&amp;$V$2,BS_CONTROLE[CHAVE],BS_CONTROLE[Quantidade_11],"-")</f>
        <v>-</v>
      </c>
      <c r="W1723" s="118" t="str">
        <f ca="1">_xlfn.XLOOKUP(G1723&amp;$W$2,BS_CONTROLE[CHAVE],BS_CONTROLE[Quantidade_11],"-")</f>
        <v>-</v>
      </c>
      <c r="X1723" s="118" t="str">
        <f ca="1">_xlfn.XLOOKUP(G1723&amp;$X$2,BS_CONTROLE[CHAVE],BS_CONTROLE[Quantidade_11],"-")</f>
        <v>-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339" t="str">
        <f>IF(FN_MC!K1746="","*",FN_MC!K1746)</f>
        <v>*</v>
      </c>
      <c r="O1724" s="339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str">
        <f ca="1">_xlfn.XLOOKUP(G1724&amp;$V$2,BS_CONTROLE[CHAVE],BS_CONTROLE[Quantidade_11],"-")</f>
        <v>-</v>
      </c>
      <c r="W1724" s="118" t="str">
        <f ca="1">_xlfn.XLOOKUP(G1724&amp;$W$2,BS_CONTROLE[CHAVE],BS_CONTROLE[Quantidade_11],"-")</f>
        <v>-</v>
      </c>
      <c r="X1724" s="118" t="str">
        <f ca="1">_xlfn.XLOOKUP(G1724&amp;$X$2,BS_CONTROLE[CHAVE],BS_CONTROLE[Quantidade_11],"-")</f>
        <v>-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338" t="str">
        <f>IF(FN_MC!K1747="","*",FN_MC!K1747)</f>
        <v>*</v>
      </c>
      <c r="O1725" s="338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str">
        <f ca="1">_xlfn.XLOOKUP(G1725&amp;$V$2,BS_CONTROLE[CHAVE],BS_CONTROLE[Quantidade_11],"-")</f>
        <v>-</v>
      </c>
      <c r="W1725" s="118" t="str">
        <f ca="1">_xlfn.XLOOKUP(G1725&amp;$W$2,BS_CONTROLE[CHAVE],BS_CONTROLE[Quantidade_11],"-")</f>
        <v>-</v>
      </c>
      <c r="X1725" s="118" t="str">
        <f ca="1">_xlfn.XLOOKUP(G1725&amp;$X$2,BS_CONTROLE[CHAVE],BS_CONTROLE[Quantidade_11],"-")</f>
        <v>-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339" t="str">
        <f>IF(FN_MC!K1748="","*",FN_MC!K1748)</f>
        <v>*</v>
      </c>
      <c r="O1726" s="339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str">
        <f ca="1">_xlfn.XLOOKUP(G1726&amp;$V$2,BS_CONTROLE[CHAVE],BS_CONTROLE[Quantidade_11],"-")</f>
        <v>-</v>
      </c>
      <c r="W1726" s="118" t="str">
        <f ca="1">_xlfn.XLOOKUP(G1726&amp;$W$2,BS_CONTROLE[CHAVE],BS_CONTROLE[Quantidade_11],"-")</f>
        <v>-</v>
      </c>
      <c r="X1726" s="118" t="str">
        <f ca="1">_xlfn.XLOOKUP(G1726&amp;$X$2,BS_CONTROLE[CHAVE],BS_CONTROLE[Quantidade_11],"-")</f>
        <v>-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339" t="str">
        <f>IF(FN_MC!K1749="","*",FN_MC!K1749)</f>
        <v>*</v>
      </c>
      <c r="O1727" s="339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str">
        <f ca="1">_xlfn.XLOOKUP(G1727&amp;$V$2,BS_CONTROLE[CHAVE],BS_CONTROLE[Quantidade_11],"-")</f>
        <v>-</v>
      </c>
      <c r="W1727" s="118" t="str">
        <f ca="1">_xlfn.XLOOKUP(G1727&amp;$W$2,BS_CONTROLE[CHAVE],BS_CONTROLE[Quantidade_11],"-")</f>
        <v>-</v>
      </c>
      <c r="X1727" s="118" t="str">
        <f ca="1">_xlfn.XLOOKUP(G1727&amp;$X$2,BS_CONTROLE[CHAVE],BS_CONTROLE[Quantidade_11],"-")</f>
        <v>-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338" t="str">
        <f>IF(FN_MC!K1750="","*",FN_MC!K1750)</f>
        <v>*</v>
      </c>
      <c r="O1728" s="338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str">
        <f ca="1">_xlfn.XLOOKUP(G1728&amp;$V$2,BS_CONTROLE[CHAVE],BS_CONTROLE[Quantidade_11],"-")</f>
        <v>-</v>
      </c>
      <c r="W1728" s="118" t="str">
        <f ca="1">_xlfn.XLOOKUP(G1728&amp;$W$2,BS_CONTROLE[CHAVE],BS_CONTROLE[Quantidade_11],"-")</f>
        <v>-</v>
      </c>
      <c r="X1728" s="118" t="str">
        <f ca="1">_xlfn.XLOOKUP(G1728&amp;$X$2,BS_CONTROLE[CHAVE],BS_CONTROLE[Quantidade_11],"-")</f>
        <v>-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339" t="str">
        <f>IF(FN_MC!K1751="","*",FN_MC!K1751)</f>
        <v>*</v>
      </c>
      <c r="O1729" s="339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str">
        <f ca="1">_xlfn.XLOOKUP(G1729&amp;$V$2,BS_CONTROLE[CHAVE],BS_CONTROLE[Quantidade_11],"-")</f>
        <v>-</v>
      </c>
      <c r="W1729" s="118" t="str">
        <f ca="1">_xlfn.XLOOKUP(G1729&amp;$W$2,BS_CONTROLE[CHAVE],BS_CONTROLE[Quantidade_11],"-")</f>
        <v>-</v>
      </c>
      <c r="X1729" s="118" t="str">
        <f ca="1">_xlfn.XLOOKUP(G1729&amp;$X$2,BS_CONTROLE[CHAVE],BS_CONTROLE[Quantidade_11],"-")</f>
        <v>-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339" t="str">
        <f>IF(FN_MC!K1752="","*",FN_MC!K1752)</f>
        <v>*</v>
      </c>
      <c r="O1730" s="339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str">
        <f ca="1">_xlfn.XLOOKUP(G1730&amp;$V$2,BS_CONTROLE[CHAVE],BS_CONTROLE[Quantidade_11],"-")</f>
        <v>-</v>
      </c>
      <c r="W1730" s="118" t="str">
        <f ca="1">_xlfn.XLOOKUP(G1730&amp;$W$2,BS_CONTROLE[CHAVE],BS_CONTROLE[Quantidade_11],"-")</f>
        <v>-</v>
      </c>
      <c r="X1730" s="118" t="str">
        <f ca="1">_xlfn.XLOOKUP(G1730&amp;$X$2,BS_CONTROLE[CHAVE],BS_CONTROLE[Quantidade_11],"-")</f>
        <v>-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338" t="str">
        <f>IF(FN_MC!K1753="","*",FN_MC!K1753)</f>
        <v>*</v>
      </c>
      <c r="O1731" s="338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str">
        <f ca="1">_xlfn.XLOOKUP(G1731&amp;$V$2,BS_CONTROLE[CHAVE],BS_CONTROLE[Quantidade_11],"-")</f>
        <v>-</v>
      </c>
      <c r="W1731" s="118" t="str">
        <f ca="1">_xlfn.XLOOKUP(G1731&amp;$W$2,BS_CONTROLE[CHAVE],BS_CONTROLE[Quantidade_11],"-")</f>
        <v>-</v>
      </c>
      <c r="X1731" s="118" t="str">
        <f ca="1">_xlfn.XLOOKUP(G1731&amp;$X$2,BS_CONTROLE[CHAVE],BS_CONTROLE[Quantidade_11],"-")</f>
        <v>-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339" t="str">
        <f>IF(FN_MC!K1754="","*",FN_MC!K1754)</f>
        <v>*</v>
      </c>
      <c r="O1732" s="339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str">
        <f ca="1">_xlfn.XLOOKUP(G1732&amp;$V$2,BS_CONTROLE[CHAVE],BS_CONTROLE[Quantidade_11],"-")</f>
        <v>-</v>
      </c>
      <c r="W1732" s="118" t="str">
        <f ca="1">_xlfn.XLOOKUP(G1732&amp;$W$2,BS_CONTROLE[CHAVE],BS_CONTROLE[Quantidade_11],"-")</f>
        <v>-</v>
      </c>
      <c r="X1732" s="118" t="str">
        <f ca="1">_xlfn.XLOOKUP(G1732&amp;$X$2,BS_CONTROLE[CHAVE],BS_CONTROLE[Quantidade_11],"-")</f>
        <v>-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339" t="str">
        <f>IF(FN_MC!K1755="","*",FN_MC!K1755)</f>
        <v>*</v>
      </c>
      <c r="O1733" s="339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str">
        <f ca="1">_xlfn.XLOOKUP(G1733&amp;$V$2,BS_CONTROLE[CHAVE],BS_CONTROLE[Quantidade_11],"-")</f>
        <v>-</v>
      </c>
      <c r="W1733" s="118" t="str">
        <f ca="1">_xlfn.XLOOKUP(G1733&amp;$W$2,BS_CONTROLE[CHAVE],BS_CONTROLE[Quantidade_11],"-")</f>
        <v>-</v>
      </c>
      <c r="X1733" s="118" t="str">
        <f ca="1">_xlfn.XLOOKUP(G1733&amp;$X$2,BS_CONTROLE[CHAVE],BS_CONTROLE[Quantidade_11],"-")</f>
        <v>-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338" t="str">
        <f>IF(FN_MC!K1756="","*",FN_MC!K1756)</f>
        <v>*</v>
      </c>
      <c r="O1734" s="338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str">
        <f ca="1">_xlfn.XLOOKUP(G1734&amp;$V$2,BS_CONTROLE[CHAVE],BS_CONTROLE[Quantidade_11],"-")</f>
        <v>-</v>
      </c>
      <c r="W1734" s="118" t="str">
        <f ca="1">_xlfn.XLOOKUP(G1734&amp;$W$2,BS_CONTROLE[CHAVE],BS_CONTROLE[Quantidade_11],"-")</f>
        <v>-</v>
      </c>
      <c r="X1734" s="118" t="str">
        <f ca="1">_xlfn.XLOOKUP(G1734&amp;$X$2,BS_CONTROLE[CHAVE],BS_CONTROLE[Quantidade_11],"-")</f>
        <v>-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339" t="str">
        <f>IF(FN_MC!K1757="","*",FN_MC!K1757)</f>
        <v>*</v>
      </c>
      <c r="O1735" s="339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str">
        <f ca="1">_xlfn.XLOOKUP(G1735&amp;$V$2,BS_CONTROLE[CHAVE],BS_CONTROLE[Quantidade_11],"-")</f>
        <v>-</v>
      </c>
      <c r="W1735" s="118" t="str">
        <f ca="1">_xlfn.XLOOKUP(G1735&amp;$W$2,BS_CONTROLE[CHAVE],BS_CONTROLE[Quantidade_11],"-")</f>
        <v>-</v>
      </c>
      <c r="X1735" s="118" t="str">
        <f ca="1">_xlfn.XLOOKUP(G1735&amp;$X$2,BS_CONTROLE[CHAVE],BS_CONTROLE[Quantidade_11],"-")</f>
        <v>-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339" t="str">
        <f>IF(FN_MC!K1758="","*",FN_MC!K1758)</f>
        <v>*</v>
      </c>
      <c r="O1736" s="339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str">
        <f ca="1">_xlfn.XLOOKUP(G1736&amp;$V$2,BS_CONTROLE[CHAVE],BS_CONTROLE[Quantidade_11],"-")</f>
        <v>-</v>
      </c>
      <c r="W1736" s="118" t="str">
        <f ca="1">_xlfn.XLOOKUP(G1736&amp;$W$2,BS_CONTROLE[CHAVE],BS_CONTROLE[Quantidade_11],"-")</f>
        <v>-</v>
      </c>
      <c r="X1736" s="118" t="str">
        <f ca="1">_xlfn.XLOOKUP(G1736&amp;$X$2,BS_CONTROLE[CHAVE],BS_CONTROLE[Quantidade_11],"-")</f>
        <v>-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338" t="str">
        <f>IF(FN_MC!K1759="","*",FN_MC!K1759)</f>
        <v>*</v>
      </c>
      <c r="O1737" s="338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str">
        <f ca="1">_xlfn.XLOOKUP(G1737&amp;$V$2,BS_CONTROLE[CHAVE],BS_CONTROLE[Quantidade_11],"-")</f>
        <v>-</v>
      </c>
      <c r="W1737" s="118" t="str">
        <f ca="1">_xlfn.XLOOKUP(G1737&amp;$W$2,BS_CONTROLE[CHAVE],BS_CONTROLE[Quantidade_11],"-")</f>
        <v>-</v>
      </c>
      <c r="X1737" s="118" t="str">
        <f ca="1">_xlfn.XLOOKUP(G1737&amp;$X$2,BS_CONTROLE[CHAVE],BS_CONTROLE[Quantidade_11],"-")</f>
        <v>-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339" t="str">
        <f>IF(FN_MC!K1760="","*",FN_MC!K1760)</f>
        <v>*</v>
      </c>
      <c r="O1738" s="339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str">
        <f ca="1">_xlfn.XLOOKUP(G1738&amp;$V$2,BS_CONTROLE[CHAVE],BS_CONTROLE[Quantidade_11],"-")</f>
        <v>-</v>
      </c>
      <c r="W1738" s="118" t="str">
        <f ca="1">_xlfn.XLOOKUP(G1738&amp;$W$2,BS_CONTROLE[CHAVE],BS_CONTROLE[Quantidade_11],"-")</f>
        <v>-</v>
      </c>
      <c r="X1738" s="118" t="str">
        <f ca="1">_xlfn.XLOOKUP(G1738&amp;$X$2,BS_CONTROLE[CHAVE],BS_CONTROLE[Quantidade_11],"-")</f>
        <v>-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339" t="str">
        <f>IF(FN_MC!K1761="","*",FN_MC!K1761)</f>
        <v>*</v>
      </c>
      <c r="O1739" s="339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str">
        <f ca="1">_xlfn.XLOOKUP(G1739&amp;$V$2,BS_CONTROLE[CHAVE],BS_CONTROLE[Quantidade_11],"-")</f>
        <v>-</v>
      </c>
      <c r="W1739" s="118" t="str">
        <f ca="1">_xlfn.XLOOKUP(G1739&amp;$W$2,BS_CONTROLE[CHAVE],BS_CONTROLE[Quantidade_11],"-")</f>
        <v>-</v>
      </c>
      <c r="X1739" s="118" t="str">
        <f ca="1">_xlfn.XLOOKUP(G1739&amp;$X$2,BS_CONTROLE[CHAVE],BS_CONTROLE[Quantidade_11],"-")</f>
        <v>-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338" t="str">
        <f>IF(FN_MC!K1762="","*",FN_MC!K1762)</f>
        <v>*</v>
      </c>
      <c r="O1740" s="338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str">
        <f ca="1">_xlfn.XLOOKUP(G1740&amp;$V$2,BS_CONTROLE[CHAVE],BS_CONTROLE[Quantidade_11],"-")</f>
        <v>-</v>
      </c>
      <c r="W1740" s="118" t="str">
        <f ca="1">_xlfn.XLOOKUP(G1740&amp;$W$2,BS_CONTROLE[CHAVE],BS_CONTROLE[Quantidade_11],"-")</f>
        <v>-</v>
      </c>
      <c r="X1740" s="118" t="str">
        <f ca="1">_xlfn.XLOOKUP(G1740&amp;$X$2,BS_CONTROLE[CHAVE],BS_CONTROLE[Quantidade_11],"-")</f>
        <v>-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339" t="str">
        <f>IF(FN_MC!K1763="","*",FN_MC!K1763)</f>
        <v>*</v>
      </c>
      <c r="O1741" s="339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str">
        <f ca="1">_xlfn.XLOOKUP(G1741&amp;$V$2,BS_CONTROLE[CHAVE],BS_CONTROLE[Quantidade_11],"-")</f>
        <v>-</v>
      </c>
      <c r="W1741" s="118" t="str">
        <f ca="1">_xlfn.XLOOKUP(G1741&amp;$W$2,BS_CONTROLE[CHAVE],BS_CONTROLE[Quantidade_11],"-")</f>
        <v>-</v>
      </c>
      <c r="X1741" s="118" t="str">
        <f ca="1">_xlfn.XLOOKUP(G1741&amp;$X$2,BS_CONTROLE[CHAVE],BS_CONTROLE[Quantidade_11],"-")</f>
        <v>-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339" t="str">
        <f>IF(FN_MC!K1764="","*",FN_MC!K1764)</f>
        <v>*</v>
      </c>
      <c r="O1742" s="339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str">
        <f ca="1">_xlfn.XLOOKUP(G1742&amp;$V$2,BS_CONTROLE[CHAVE],BS_CONTROLE[Quantidade_11],"-")</f>
        <v>-</v>
      </c>
      <c r="W1742" s="118" t="str">
        <f ca="1">_xlfn.XLOOKUP(G1742&amp;$W$2,BS_CONTROLE[CHAVE],BS_CONTROLE[Quantidade_11],"-")</f>
        <v>-</v>
      </c>
      <c r="X1742" s="118" t="str">
        <f ca="1">_xlfn.XLOOKUP(G1742&amp;$X$2,BS_CONTROLE[CHAVE],BS_CONTROLE[Quantidade_11],"-")</f>
        <v>-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338" t="str">
        <f>IF(FN_MC!K1765="","*",FN_MC!K1765)</f>
        <v>*</v>
      </c>
      <c r="O1743" s="338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str">
        <f ca="1">_xlfn.XLOOKUP(G1743&amp;$V$2,BS_CONTROLE[CHAVE],BS_CONTROLE[Quantidade_11],"-")</f>
        <v>-</v>
      </c>
      <c r="W1743" s="118" t="str">
        <f ca="1">_xlfn.XLOOKUP(G1743&amp;$W$2,BS_CONTROLE[CHAVE],BS_CONTROLE[Quantidade_11],"-")</f>
        <v>-</v>
      </c>
      <c r="X1743" s="118" t="str">
        <f ca="1">_xlfn.XLOOKUP(G1743&amp;$X$2,BS_CONTROLE[CHAVE],BS_CONTROLE[Quantidade_11],"-")</f>
        <v>-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339" t="str">
        <f>IF(FN_MC!K1766="","*",FN_MC!K1766)</f>
        <v>*</v>
      </c>
      <c r="O1744" s="339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str">
        <f ca="1">_xlfn.XLOOKUP(G1744&amp;$V$2,BS_CONTROLE[CHAVE],BS_CONTROLE[Quantidade_11],"-")</f>
        <v>-</v>
      </c>
      <c r="W1744" s="118" t="str">
        <f ca="1">_xlfn.XLOOKUP(G1744&amp;$W$2,BS_CONTROLE[CHAVE],BS_CONTROLE[Quantidade_11],"-")</f>
        <v>-</v>
      </c>
      <c r="X1744" s="118" t="str">
        <f ca="1">_xlfn.XLOOKUP(G1744&amp;$X$2,BS_CONTROLE[CHAVE],BS_CONTROLE[Quantidade_11],"-")</f>
        <v>-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339" t="str">
        <f>IF(FN_MC!K1767="","*",FN_MC!K1767)</f>
        <v>*</v>
      </c>
      <c r="O1745" s="339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str">
        <f ca="1">_xlfn.XLOOKUP(G1745&amp;$V$2,BS_CONTROLE[CHAVE],BS_CONTROLE[Quantidade_11],"-")</f>
        <v>-</v>
      </c>
      <c r="W1745" s="118" t="str">
        <f ca="1">_xlfn.XLOOKUP(G1745&amp;$W$2,BS_CONTROLE[CHAVE],BS_CONTROLE[Quantidade_11],"-")</f>
        <v>-</v>
      </c>
      <c r="X1745" s="118" t="str">
        <f ca="1">_xlfn.XLOOKUP(G1745&amp;$X$2,BS_CONTROLE[CHAVE],BS_CONTROLE[Quantidade_11],"-")</f>
        <v>-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338" t="str">
        <f>IF(FN_MC!K1768="","*",FN_MC!K1768)</f>
        <v>*</v>
      </c>
      <c r="O1746" s="338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str">
        <f ca="1">_xlfn.XLOOKUP(G1746&amp;$V$2,BS_CONTROLE[CHAVE],BS_CONTROLE[Quantidade_11],"-")</f>
        <v>-</v>
      </c>
      <c r="W1746" s="118" t="str">
        <f ca="1">_xlfn.XLOOKUP(G1746&amp;$W$2,BS_CONTROLE[CHAVE],BS_CONTROLE[Quantidade_11],"-")</f>
        <v>-</v>
      </c>
      <c r="X1746" s="118" t="str">
        <f ca="1">_xlfn.XLOOKUP(G1746&amp;$X$2,BS_CONTROLE[CHAVE],BS_CONTROLE[Quantidade_11],"-")</f>
        <v>-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339" t="str">
        <f>IF(FN_MC!K1769="","*",FN_MC!K1769)</f>
        <v>*</v>
      </c>
      <c r="O1747" s="339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str">
        <f ca="1">_xlfn.XLOOKUP(G1747&amp;$V$2,BS_CONTROLE[CHAVE],BS_CONTROLE[Quantidade_11],"-")</f>
        <v>-</v>
      </c>
      <c r="W1747" s="118" t="str">
        <f ca="1">_xlfn.XLOOKUP(G1747&amp;$W$2,BS_CONTROLE[CHAVE],BS_CONTROLE[Quantidade_11],"-")</f>
        <v>-</v>
      </c>
      <c r="X1747" s="118" t="str">
        <f ca="1">_xlfn.XLOOKUP(G1747&amp;$X$2,BS_CONTROLE[CHAVE],BS_CONTROLE[Quantidade_11],"-")</f>
        <v>-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339" t="str">
        <f>IF(FN_MC!K1770="","*",FN_MC!K1770)</f>
        <v>*</v>
      </c>
      <c r="O1748" s="339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str">
        <f ca="1">_xlfn.XLOOKUP(G1748&amp;$V$2,BS_CONTROLE[CHAVE],BS_CONTROLE[Quantidade_11],"-")</f>
        <v>-</v>
      </c>
      <c r="W1748" s="118" t="str">
        <f ca="1">_xlfn.XLOOKUP(G1748&amp;$W$2,BS_CONTROLE[CHAVE],BS_CONTROLE[Quantidade_11],"-")</f>
        <v>-</v>
      </c>
      <c r="X1748" s="118" t="str">
        <f ca="1">_xlfn.XLOOKUP(G1748&amp;$X$2,BS_CONTROLE[CHAVE],BS_CONTROLE[Quantidade_11],"-")</f>
        <v>-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338" t="str">
        <f>IF(FN_MC!K1771="","*",FN_MC!K1771)</f>
        <v>*</v>
      </c>
      <c r="O1749" s="338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str">
        <f ca="1">_xlfn.XLOOKUP(G1749&amp;$V$2,BS_CONTROLE[CHAVE],BS_CONTROLE[Quantidade_11],"-")</f>
        <v>-</v>
      </c>
      <c r="W1749" s="118" t="str">
        <f ca="1">_xlfn.XLOOKUP(G1749&amp;$W$2,BS_CONTROLE[CHAVE],BS_CONTROLE[Quantidade_11],"-")</f>
        <v>-</v>
      </c>
      <c r="X1749" s="118" t="str">
        <f ca="1">_xlfn.XLOOKUP(G1749&amp;$X$2,BS_CONTROLE[CHAVE],BS_CONTROLE[Quantidade_11],"-")</f>
        <v>-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339" t="str">
        <f>IF(FN_MC!K1772="","*",FN_MC!K1772)</f>
        <v>*</v>
      </c>
      <c r="O1750" s="339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str">
        <f ca="1">_xlfn.XLOOKUP(G1750&amp;$V$2,BS_CONTROLE[CHAVE],BS_CONTROLE[Quantidade_11],"-")</f>
        <v>-</v>
      </c>
      <c r="W1750" s="118" t="str">
        <f ca="1">_xlfn.XLOOKUP(G1750&amp;$W$2,BS_CONTROLE[CHAVE],BS_CONTROLE[Quantidade_11],"-")</f>
        <v>-</v>
      </c>
      <c r="X1750" s="118" t="str">
        <f ca="1">_xlfn.XLOOKUP(G1750&amp;$X$2,BS_CONTROLE[CHAVE],BS_CONTROLE[Quantidade_11],"-")</f>
        <v>-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339" t="str">
        <f>IF(FN_MC!K1773="","*",FN_MC!K1773)</f>
        <v>*</v>
      </c>
      <c r="O1751" s="339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str">
        <f ca="1">_xlfn.XLOOKUP(G1751&amp;$V$2,BS_CONTROLE[CHAVE],BS_CONTROLE[Quantidade_11],"-")</f>
        <v>-</v>
      </c>
      <c r="W1751" s="118" t="str">
        <f ca="1">_xlfn.XLOOKUP(G1751&amp;$W$2,BS_CONTROLE[CHAVE],BS_CONTROLE[Quantidade_11],"-")</f>
        <v>-</v>
      </c>
      <c r="X1751" s="118" t="str">
        <f ca="1">_xlfn.XLOOKUP(G1751&amp;$X$2,BS_CONTROLE[CHAVE],BS_CONTROLE[Quantidade_11],"-")</f>
        <v>-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338" t="str">
        <f>IF(FN_MC!K1774="","*",FN_MC!K1774)</f>
        <v>*</v>
      </c>
      <c r="O1752" s="338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str">
        <f ca="1">_xlfn.XLOOKUP(G1752&amp;$V$2,BS_CONTROLE[CHAVE],BS_CONTROLE[Quantidade_11],"-")</f>
        <v>-</v>
      </c>
      <c r="W1752" s="118" t="str">
        <f ca="1">_xlfn.XLOOKUP(G1752&amp;$W$2,BS_CONTROLE[CHAVE],BS_CONTROLE[Quantidade_11],"-")</f>
        <v>-</v>
      </c>
      <c r="X1752" s="118" t="str">
        <f ca="1">_xlfn.XLOOKUP(G1752&amp;$X$2,BS_CONTROLE[CHAVE],BS_CONTROLE[Quantidade_11],"-")</f>
        <v>-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339" t="str">
        <f>IF(FN_MC!K1775="","*",FN_MC!K1775)</f>
        <v>*</v>
      </c>
      <c r="O1753" s="339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str">
        <f ca="1">_xlfn.XLOOKUP(G1753&amp;$V$2,BS_CONTROLE[CHAVE],BS_CONTROLE[Quantidade_11],"-")</f>
        <v>-</v>
      </c>
      <c r="W1753" s="118" t="str">
        <f ca="1">_xlfn.XLOOKUP(G1753&amp;$W$2,BS_CONTROLE[CHAVE],BS_CONTROLE[Quantidade_11],"-")</f>
        <v>-</v>
      </c>
      <c r="X1753" s="118" t="str">
        <f ca="1">_xlfn.XLOOKUP(G1753&amp;$X$2,BS_CONTROLE[CHAVE],BS_CONTROLE[Quantidade_11],"-")</f>
        <v>-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339" t="str">
        <f>IF(FN_MC!K1776="","*",FN_MC!K1776)</f>
        <v>*</v>
      </c>
      <c r="O1754" s="339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str">
        <f ca="1">_xlfn.XLOOKUP(G1754&amp;$V$2,BS_CONTROLE[CHAVE],BS_CONTROLE[Quantidade_11],"-")</f>
        <v>-</v>
      </c>
      <c r="W1754" s="118" t="str">
        <f ca="1">_xlfn.XLOOKUP(G1754&amp;$W$2,BS_CONTROLE[CHAVE],BS_CONTROLE[Quantidade_11],"-")</f>
        <v>-</v>
      </c>
      <c r="X1754" s="118" t="str">
        <f ca="1">_xlfn.XLOOKUP(G1754&amp;$X$2,BS_CONTROLE[CHAVE],BS_CONTROLE[Quantidade_11],"-")</f>
        <v>-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338" t="str">
        <f>IF(FN_MC!K1777="","*",FN_MC!K1777)</f>
        <v>*</v>
      </c>
      <c r="O1755" s="338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str">
        <f ca="1">_xlfn.XLOOKUP(G1755&amp;$V$2,BS_CONTROLE[CHAVE],BS_CONTROLE[Quantidade_11],"-")</f>
        <v>-</v>
      </c>
      <c r="W1755" s="118" t="str">
        <f ca="1">_xlfn.XLOOKUP(G1755&amp;$W$2,BS_CONTROLE[CHAVE],BS_CONTROLE[Quantidade_11],"-")</f>
        <v>-</v>
      </c>
      <c r="X1755" s="118" t="str">
        <f ca="1">_xlfn.XLOOKUP(G1755&amp;$X$2,BS_CONTROLE[CHAVE],BS_CONTROLE[Quantidade_11],"-")</f>
        <v>-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339" t="str">
        <f>IF(FN_MC!K1778="","*",FN_MC!K1778)</f>
        <v>*</v>
      </c>
      <c r="O1756" s="339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str">
        <f ca="1">_xlfn.XLOOKUP(G1756&amp;$V$2,BS_CONTROLE[CHAVE],BS_CONTROLE[Quantidade_11],"-")</f>
        <v>-</v>
      </c>
      <c r="W1756" s="118" t="str">
        <f ca="1">_xlfn.XLOOKUP(G1756&amp;$W$2,BS_CONTROLE[CHAVE],BS_CONTROLE[Quantidade_11],"-")</f>
        <v>-</v>
      </c>
      <c r="X1756" s="118" t="str">
        <f ca="1">_xlfn.XLOOKUP(G1756&amp;$X$2,BS_CONTROLE[CHAVE],BS_CONTROLE[Quantidade_11],"-")</f>
        <v>-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339" t="str">
        <f>IF(FN_MC!K1779="","*",FN_MC!K1779)</f>
        <v>*</v>
      </c>
      <c r="O1757" s="339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str">
        <f ca="1">_xlfn.XLOOKUP(G1757&amp;$V$2,BS_CONTROLE[CHAVE],BS_CONTROLE[Quantidade_11],"-")</f>
        <v>-</v>
      </c>
      <c r="W1757" s="118" t="str">
        <f ca="1">_xlfn.XLOOKUP(G1757&amp;$W$2,BS_CONTROLE[CHAVE],BS_CONTROLE[Quantidade_11],"-")</f>
        <v>-</v>
      </c>
      <c r="X1757" s="118" t="str">
        <f ca="1">_xlfn.XLOOKUP(G1757&amp;$X$2,BS_CONTROLE[CHAVE],BS_CONTROLE[Quantidade_11],"-")</f>
        <v>-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338" t="str">
        <f>IF(FN_MC!K1780="","*",FN_MC!K1780)</f>
        <v>*</v>
      </c>
      <c r="O1758" s="338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str">
        <f ca="1">_xlfn.XLOOKUP(G1758&amp;$V$2,BS_CONTROLE[CHAVE],BS_CONTROLE[Quantidade_11],"-")</f>
        <v>-</v>
      </c>
      <c r="W1758" s="118" t="str">
        <f ca="1">_xlfn.XLOOKUP(G1758&amp;$W$2,BS_CONTROLE[CHAVE],BS_CONTROLE[Quantidade_11],"-")</f>
        <v>-</v>
      </c>
      <c r="X1758" s="118" t="str">
        <f ca="1">_xlfn.XLOOKUP(G1758&amp;$X$2,BS_CONTROLE[CHAVE],BS_CONTROLE[Quantidade_11],"-")</f>
        <v>-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339" t="str">
        <f>IF(FN_MC!K1781="","*",FN_MC!K1781)</f>
        <v>*</v>
      </c>
      <c r="O1759" s="339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str">
        <f ca="1">_xlfn.XLOOKUP(G1759&amp;$V$2,BS_CONTROLE[CHAVE],BS_CONTROLE[Quantidade_11],"-")</f>
        <v>-</v>
      </c>
      <c r="W1759" s="118" t="str">
        <f ca="1">_xlfn.XLOOKUP(G1759&amp;$W$2,BS_CONTROLE[CHAVE],BS_CONTROLE[Quantidade_11],"-")</f>
        <v>-</v>
      </c>
      <c r="X1759" s="118" t="str">
        <f ca="1">_xlfn.XLOOKUP(G1759&amp;$X$2,BS_CONTROLE[CHAVE],BS_CONTROLE[Quantidade_11],"-")</f>
        <v>-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339" t="str">
        <f>IF(FN_MC!K1782="","*",FN_MC!K1782)</f>
        <v>*</v>
      </c>
      <c r="O1760" s="339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str">
        <f ca="1">_xlfn.XLOOKUP(G1760&amp;$V$2,BS_CONTROLE[CHAVE],BS_CONTROLE[Quantidade_11],"-")</f>
        <v>-</v>
      </c>
      <c r="W1760" s="118" t="str">
        <f ca="1">_xlfn.XLOOKUP(G1760&amp;$W$2,BS_CONTROLE[CHAVE],BS_CONTROLE[Quantidade_11],"-")</f>
        <v>-</v>
      </c>
      <c r="X1760" s="118" t="str">
        <f ca="1">_xlfn.XLOOKUP(G1760&amp;$X$2,BS_CONTROLE[CHAVE],BS_CONTROLE[Quantidade_11],"-")</f>
        <v>-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338" t="str">
        <f>IF(FN_MC!K1783="","*",FN_MC!K1783)</f>
        <v>*</v>
      </c>
      <c r="O1761" s="338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str">
        <f ca="1">_xlfn.XLOOKUP(G1761&amp;$V$2,BS_CONTROLE[CHAVE],BS_CONTROLE[Quantidade_11],"-")</f>
        <v>-</v>
      </c>
      <c r="W1761" s="118" t="str">
        <f ca="1">_xlfn.XLOOKUP(G1761&amp;$W$2,BS_CONTROLE[CHAVE],BS_CONTROLE[Quantidade_11],"-")</f>
        <v>-</v>
      </c>
      <c r="X1761" s="118" t="str">
        <f ca="1">_xlfn.XLOOKUP(G1761&amp;$X$2,BS_CONTROLE[CHAVE],BS_CONTROLE[Quantidade_11],"-")</f>
        <v>-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339" t="str">
        <f>IF(FN_MC!K1784="","*",FN_MC!K1784)</f>
        <v>*</v>
      </c>
      <c r="O1762" s="339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str">
        <f ca="1">_xlfn.XLOOKUP(G1762&amp;$V$2,BS_CONTROLE[CHAVE],BS_CONTROLE[Quantidade_11],"-")</f>
        <v>-</v>
      </c>
      <c r="W1762" s="118" t="str">
        <f ca="1">_xlfn.XLOOKUP(G1762&amp;$W$2,BS_CONTROLE[CHAVE],BS_CONTROLE[Quantidade_11],"-")</f>
        <v>-</v>
      </c>
      <c r="X1762" s="118" t="str">
        <f ca="1">_xlfn.XLOOKUP(G1762&amp;$X$2,BS_CONTROLE[CHAVE],BS_CONTROLE[Quantidade_11],"-")</f>
        <v>-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339" t="str">
        <f>IF(FN_MC!K1785="","*",FN_MC!K1785)</f>
        <v>*</v>
      </c>
      <c r="O1763" s="339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str">
        <f ca="1">_xlfn.XLOOKUP(G1763&amp;$V$2,BS_CONTROLE[CHAVE],BS_CONTROLE[Quantidade_11],"-")</f>
        <v>-</v>
      </c>
      <c r="W1763" s="118" t="str">
        <f ca="1">_xlfn.XLOOKUP(G1763&amp;$W$2,BS_CONTROLE[CHAVE],BS_CONTROLE[Quantidade_11],"-")</f>
        <v>-</v>
      </c>
      <c r="X1763" s="118" t="str">
        <f ca="1">_xlfn.XLOOKUP(G1763&amp;$X$2,BS_CONTROLE[CHAVE],BS_CONTROLE[Quantidade_11],"-")</f>
        <v>-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338" t="str">
        <f>IF(FN_MC!K1786="","*",FN_MC!K1786)</f>
        <v>*</v>
      </c>
      <c r="O1764" s="338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str">
        <f ca="1">_xlfn.XLOOKUP(G1764&amp;$V$2,BS_CONTROLE[CHAVE],BS_CONTROLE[Quantidade_11],"-")</f>
        <v>-</v>
      </c>
      <c r="W1764" s="118" t="str">
        <f ca="1">_xlfn.XLOOKUP(G1764&amp;$W$2,BS_CONTROLE[CHAVE],BS_CONTROLE[Quantidade_11],"-")</f>
        <v>-</v>
      </c>
      <c r="X1764" s="118" t="str">
        <f ca="1">_xlfn.XLOOKUP(G1764&amp;$X$2,BS_CONTROLE[CHAVE],BS_CONTROLE[Quantidade_11],"-")</f>
        <v>-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339" t="str">
        <f>IF(FN_MC!K1787="","*",FN_MC!K1787)</f>
        <v>*</v>
      </c>
      <c r="O1765" s="339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str">
        <f ca="1">_xlfn.XLOOKUP(G1765&amp;$V$2,BS_CONTROLE[CHAVE],BS_CONTROLE[Quantidade_11],"-")</f>
        <v>-</v>
      </c>
      <c r="W1765" s="118" t="str">
        <f ca="1">_xlfn.XLOOKUP(G1765&amp;$W$2,BS_CONTROLE[CHAVE],BS_CONTROLE[Quantidade_11],"-")</f>
        <v>-</v>
      </c>
      <c r="X1765" s="118" t="str">
        <f ca="1">_xlfn.XLOOKUP(G1765&amp;$X$2,BS_CONTROLE[CHAVE],BS_CONTROLE[Quantidade_11],"-")</f>
        <v>-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339" t="str">
        <f>IF(FN_MC!K1788="","*",FN_MC!K1788)</f>
        <v>*</v>
      </c>
      <c r="O1766" s="339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str">
        <f ca="1">_xlfn.XLOOKUP(G1766&amp;$V$2,BS_CONTROLE[CHAVE],BS_CONTROLE[Quantidade_11],"-")</f>
        <v>-</v>
      </c>
      <c r="W1766" s="118" t="str">
        <f ca="1">_xlfn.XLOOKUP(G1766&amp;$W$2,BS_CONTROLE[CHAVE],BS_CONTROLE[Quantidade_11],"-")</f>
        <v>-</v>
      </c>
      <c r="X1766" s="118" t="str">
        <f ca="1">_xlfn.XLOOKUP(G1766&amp;$X$2,BS_CONTROLE[CHAVE],BS_CONTROLE[Quantidade_11],"-")</f>
        <v>-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338" t="str">
        <f>IF(FN_MC!K1789="","*",FN_MC!K1789)</f>
        <v>*</v>
      </c>
      <c r="O1767" s="338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str">
        <f ca="1">_xlfn.XLOOKUP(G1767&amp;$V$2,BS_CONTROLE[CHAVE],BS_CONTROLE[Quantidade_11],"-")</f>
        <v>-</v>
      </c>
      <c r="W1767" s="118" t="str">
        <f ca="1">_xlfn.XLOOKUP(G1767&amp;$W$2,BS_CONTROLE[CHAVE],BS_CONTROLE[Quantidade_11],"-")</f>
        <v>-</v>
      </c>
      <c r="X1767" s="118" t="str">
        <f ca="1">_xlfn.XLOOKUP(G1767&amp;$X$2,BS_CONTROLE[CHAVE],BS_CONTROLE[Quantidade_11],"-")</f>
        <v>-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339" t="str">
        <f>IF(FN_MC!K1790="","*",FN_MC!K1790)</f>
        <v>*</v>
      </c>
      <c r="O1768" s="339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str">
        <f ca="1">_xlfn.XLOOKUP(G1768&amp;$V$2,BS_CONTROLE[CHAVE],BS_CONTROLE[Quantidade_11],"-")</f>
        <v>-</v>
      </c>
      <c r="W1768" s="118" t="str">
        <f ca="1">_xlfn.XLOOKUP(G1768&amp;$W$2,BS_CONTROLE[CHAVE],BS_CONTROLE[Quantidade_11],"-")</f>
        <v>-</v>
      </c>
      <c r="X1768" s="118" t="str">
        <f ca="1">_xlfn.XLOOKUP(G1768&amp;$X$2,BS_CONTROLE[CHAVE],BS_CONTROLE[Quantidade_11],"-")</f>
        <v>-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339" t="str">
        <f>IF(FN_MC!K1791="","*",FN_MC!K1791)</f>
        <v>*</v>
      </c>
      <c r="O1769" s="339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str">
        <f ca="1">_xlfn.XLOOKUP(G1769&amp;$V$2,BS_CONTROLE[CHAVE],BS_CONTROLE[Quantidade_11],"-")</f>
        <v>-</v>
      </c>
      <c r="W1769" s="118" t="str">
        <f ca="1">_xlfn.XLOOKUP(G1769&amp;$W$2,BS_CONTROLE[CHAVE],BS_CONTROLE[Quantidade_11],"-")</f>
        <v>-</v>
      </c>
      <c r="X1769" s="118" t="str">
        <f ca="1">_xlfn.XLOOKUP(G1769&amp;$X$2,BS_CONTROLE[CHAVE],BS_CONTROLE[Quantidade_11],"-")</f>
        <v>-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338" t="str">
        <f>IF(FN_MC!K1792="","*",FN_MC!K1792)</f>
        <v>*</v>
      </c>
      <c r="O1770" s="338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str">
        <f ca="1">_xlfn.XLOOKUP(G1770&amp;$V$2,BS_CONTROLE[CHAVE],BS_CONTROLE[Quantidade_11],"-")</f>
        <v>-</v>
      </c>
      <c r="W1770" s="118" t="str">
        <f ca="1">_xlfn.XLOOKUP(G1770&amp;$W$2,BS_CONTROLE[CHAVE],BS_CONTROLE[Quantidade_11],"-")</f>
        <v>-</v>
      </c>
      <c r="X1770" s="118" t="str">
        <f ca="1">_xlfn.XLOOKUP(G1770&amp;$X$2,BS_CONTROLE[CHAVE],BS_CONTROLE[Quantidade_11],"-")</f>
        <v>-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339" t="str">
        <f>IF(FN_MC!K1793="","*",FN_MC!K1793)</f>
        <v>*</v>
      </c>
      <c r="O1771" s="339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str">
        <f ca="1">_xlfn.XLOOKUP(G1771&amp;$V$2,BS_CONTROLE[CHAVE],BS_CONTROLE[Quantidade_11],"-")</f>
        <v>-</v>
      </c>
      <c r="W1771" s="118" t="str">
        <f ca="1">_xlfn.XLOOKUP(G1771&amp;$W$2,BS_CONTROLE[CHAVE],BS_CONTROLE[Quantidade_11],"-")</f>
        <v>-</v>
      </c>
      <c r="X1771" s="118" t="str">
        <f ca="1">_xlfn.XLOOKUP(G1771&amp;$X$2,BS_CONTROLE[CHAVE],BS_CONTROLE[Quantidade_11],"-")</f>
        <v>-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339" t="str">
        <f>IF(FN_MC!K1794="","*",FN_MC!K1794)</f>
        <v>*</v>
      </c>
      <c r="O1772" s="339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str">
        <f ca="1">_xlfn.XLOOKUP(G1772&amp;$V$2,BS_CONTROLE[CHAVE],BS_CONTROLE[Quantidade_11],"-")</f>
        <v>-</v>
      </c>
      <c r="W1772" s="118" t="str">
        <f ca="1">_xlfn.XLOOKUP(G1772&amp;$W$2,BS_CONTROLE[CHAVE],BS_CONTROLE[Quantidade_11],"-")</f>
        <v>-</v>
      </c>
      <c r="X1772" s="118" t="str">
        <f ca="1">_xlfn.XLOOKUP(G1772&amp;$X$2,BS_CONTROLE[CHAVE],BS_CONTROLE[Quantidade_11],"-")</f>
        <v>-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338" t="str">
        <f>IF(FN_MC!K1795="","*",FN_MC!K1795)</f>
        <v>*</v>
      </c>
      <c r="O1773" s="338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str">
        <f ca="1">_xlfn.XLOOKUP(G1773&amp;$V$2,BS_CONTROLE[CHAVE],BS_CONTROLE[Quantidade_11],"-")</f>
        <v>-</v>
      </c>
      <c r="W1773" s="118" t="str">
        <f ca="1">_xlfn.XLOOKUP(G1773&amp;$W$2,BS_CONTROLE[CHAVE],BS_CONTROLE[Quantidade_11],"-")</f>
        <v>-</v>
      </c>
      <c r="X1773" s="118" t="str">
        <f ca="1">_xlfn.XLOOKUP(G1773&amp;$X$2,BS_CONTROLE[CHAVE],BS_CONTROLE[Quantidade_11],"-")</f>
        <v>-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339" t="str">
        <f>IF(FN_MC!K1796="","*",FN_MC!K1796)</f>
        <v>*</v>
      </c>
      <c r="O1774" s="339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str">
        <f ca="1">_xlfn.XLOOKUP(G1774&amp;$V$2,BS_CONTROLE[CHAVE],BS_CONTROLE[Quantidade_11],"-")</f>
        <v>-</v>
      </c>
      <c r="W1774" s="118" t="str">
        <f ca="1">_xlfn.XLOOKUP(G1774&amp;$W$2,BS_CONTROLE[CHAVE],BS_CONTROLE[Quantidade_11],"-")</f>
        <v>-</v>
      </c>
      <c r="X1774" s="118" t="str">
        <f ca="1">_xlfn.XLOOKUP(G1774&amp;$X$2,BS_CONTROLE[CHAVE],BS_CONTROLE[Quantidade_11],"-")</f>
        <v>-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339" t="str">
        <f>IF(FN_MC!K1797="","*",FN_MC!K1797)</f>
        <v>*</v>
      </c>
      <c r="O1775" s="339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str">
        <f ca="1">_xlfn.XLOOKUP(G1775&amp;$V$2,BS_CONTROLE[CHAVE],BS_CONTROLE[Quantidade_11],"-")</f>
        <v>-</v>
      </c>
      <c r="W1775" s="118" t="str">
        <f ca="1">_xlfn.XLOOKUP(G1775&amp;$W$2,BS_CONTROLE[CHAVE],BS_CONTROLE[Quantidade_11],"-")</f>
        <v>-</v>
      </c>
      <c r="X1775" s="118" t="str">
        <f ca="1">_xlfn.XLOOKUP(G1775&amp;$X$2,BS_CONTROLE[CHAVE],BS_CONTROLE[Quantidade_11],"-")</f>
        <v>-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338" t="str">
        <f>IF(FN_MC!K1798="","*",FN_MC!K1798)</f>
        <v>*</v>
      </c>
      <c r="O1776" s="338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str">
        <f ca="1">_xlfn.XLOOKUP(G1776&amp;$V$2,BS_CONTROLE[CHAVE],BS_CONTROLE[Quantidade_11],"-")</f>
        <v>-</v>
      </c>
      <c r="W1776" s="118" t="str">
        <f ca="1">_xlfn.XLOOKUP(G1776&amp;$W$2,BS_CONTROLE[CHAVE],BS_CONTROLE[Quantidade_11],"-")</f>
        <v>-</v>
      </c>
      <c r="X1776" s="118" t="str">
        <f ca="1">_xlfn.XLOOKUP(G1776&amp;$X$2,BS_CONTROLE[CHAVE],BS_CONTROLE[Quantidade_11],"-")</f>
        <v>-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339" t="str">
        <f>IF(FN_MC!K1799="","*",FN_MC!K1799)</f>
        <v>*</v>
      </c>
      <c r="O1777" s="339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str">
        <f ca="1">_xlfn.XLOOKUP(G1777&amp;$V$2,BS_CONTROLE[CHAVE],BS_CONTROLE[Quantidade_11],"-")</f>
        <v>-</v>
      </c>
      <c r="W1777" s="118" t="str">
        <f ca="1">_xlfn.XLOOKUP(G1777&amp;$W$2,BS_CONTROLE[CHAVE],BS_CONTROLE[Quantidade_11],"-")</f>
        <v>-</v>
      </c>
      <c r="X1777" s="118" t="str">
        <f ca="1">_xlfn.XLOOKUP(G1777&amp;$X$2,BS_CONTROLE[CHAVE],BS_CONTROLE[Quantidade_11],"-")</f>
        <v>-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339" t="str">
        <f>IF(FN_MC!K1800="","*",FN_MC!K1800)</f>
        <v>*</v>
      </c>
      <c r="O1778" s="339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str">
        <f ca="1">_xlfn.XLOOKUP(G1778&amp;$V$2,BS_CONTROLE[CHAVE],BS_CONTROLE[Quantidade_11],"-")</f>
        <v>-</v>
      </c>
      <c r="W1778" s="118" t="str">
        <f ca="1">_xlfn.XLOOKUP(G1778&amp;$W$2,BS_CONTROLE[CHAVE],BS_CONTROLE[Quantidade_11],"-")</f>
        <v>-</v>
      </c>
      <c r="X1778" s="118" t="str">
        <f ca="1">_xlfn.XLOOKUP(G1778&amp;$X$2,BS_CONTROLE[CHAVE],BS_CONTROLE[Quantidade_11],"-")</f>
        <v>-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338" t="str">
        <f>IF(FN_MC!K1801="","*",FN_MC!K1801)</f>
        <v>*</v>
      </c>
      <c r="O1779" s="338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str">
        <f ca="1">_xlfn.XLOOKUP(G1779&amp;$V$2,BS_CONTROLE[CHAVE],BS_CONTROLE[Quantidade_11],"-")</f>
        <v>-</v>
      </c>
      <c r="W1779" s="118" t="str">
        <f ca="1">_xlfn.XLOOKUP(G1779&amp;$W$2,BS_CONTROLE[CHAVE],BS_CONTROLE[Quantidade_11],"-")</f>
        <v>-</v>
      </c>
      <c r="X1779" s="118" t="str">
        <f ca="1">_xlfn.XLOOKUP(G1779&amp;$X$2,BS_CONTROLE[CHAVE],BS_CONTROLE[Quantidade_11],"-")</f>
        <v>-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339" t="str">
        <f>IF(FN_MC!K1802="","*",FN_MC!K1802)</f>
        <v>*</v>
      </c>
      <c r="O1780" s="339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str">
        <f ca="1">_xlfn.XLOOKUP(G1780&amp;$V$2,BS_CONTROLE[CHAVE],BS_CONTROLE[Quantidade_11],"-")</f>
        <v>-</v>
      </c>
      <c r="W1780" s="118" t="str">
        <f ca="1">_xlfn.XLOOKUP(G1780&amp;$W$2,BS_CONTROLE[CHAVE],BS_CONTROLE[Quantidade_11],"-")</f>
        <v>-</v>
      </c>
      <c r="X1780" s="118" t="str">
        <f ca="1">_xlfn.XLOOKUP(G1780&amp;$X$2,BS_CONTROLE[CHAVE],BS_CONTROLE[Quantidade_11],"-")</f>
        <v>-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339" t="str">
        <f>IF(FN_MC!K1803="","*",FN_MC!K1803)</f>
        <v>*</v>
      </c>
      <c r="O1781" s="339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str">
        <f ca="1">_xlfn.XLOOKUP(G1781&amp;$V$2,BS_CONTROLE[CHAVE],BS_CONTROLE[Quantidade_11],"-")</f>
        <v>-</v>
      </c>
      <c r="W1781" s="118" t="str">
        <f ca="1">_xlfn.XLOOKUP(G1781&amp;$W$2,BS_CONTROLE[CHAVE],BS_CONTROLE[Quantidade_11],"-")</f>
        <v>-</v>
      </c>
      <c r="X1781" s="118" t="str">
        <f ca="1">_xlfn.XLOOKUP(G1781&amp;$X$2,BS_CONTROLE[CHAVE],BS_CONTROLE[Quantidade_11],"-")</f>
        <v>-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338" t="str">
        <f>IF(FN_MC!K1804="","*",FN_MC!K1804)</f>
        <v>*</v>
      </c>
      <c r="O1782" s="338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str">
        <f ca="1">_xlfn.XLOOKUP(G1782&amp;$V$2,BS_CONTROLE[CHAVE],BS_CONTROLE[Quantidade_11],"-")</f>
        <v>-</v>
      </c>
      <c r="W1782" s="118" t="str">
        <f ca="1">_xlfn.XLOOKUP(G1782&amp;$W$2,BS_CONTROLE[CHAVE],BS_CONTROLE[Quantidade_11],"-")</f>
        <v>-</v>
      </c>
      <c r="X1782" s="118" t="str">
        <f ca="1">_xlfn.XLOOKUP(G1782&amp;$X$2,BS_CONTROLE[CHAVE],BS_CONTROLE[Quantidade_11],"-")</f>
        <v>-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339" t="str">
        <f>IF(FN_MC!K1805="","*",FN_MC!K1805)</f>
        <v>*</v>
      </c>
      <c r="O1783" s="339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str">
        <f ca="1">_xlfn.XLOOKUP(G1783&amp;$V$2,BS_CONTROLE[CHAVE],BS_CONTROLE[Quantidade_11],"-")</f>
        <v>-</v>
      </c>
      <c r="W1783" s="118" t="str">
        <f ca="1">_xlfn.XLOOKUP(G1783&amp;$W$2,BS_CONTROLE[CHAVE],BS_CONTROLE[Quantidade_11],"-")</f>
        <v>-</v>
      </c>
      <c r="X1783" s="118" t="str">
        <f ca="1">_xlfn.XLOOKUP(G1783&amp;$X$2,BS_CONTROLE[CHAVE],BS_CONTROLE[Quantidade_11],"-")</f>
        <v>-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339" t="str">
        <f>IF(FN_MC!K1806="","*",FN_MC!K1806)</f>
        <v>*</v>
      </c>
      <c r="O1784" s="339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str">
        <f ca="1">_xlfn.XLOOKUP(G1784&amp;$V$2,BS_CONTROLE[CHAVE],BS_CONTROLE[Quantidade_11],"-")</f>
        <v>-</v>
      </c>
      <c r="W1784" s="118" t="str">
        <f ca="1">_xlfn.XLOOKUP(G1784&amp;$W$2,BS_CONTROLE[CHAVE],BS_CONTROLE[Quantidade_11],"-")</f>
        <v>-</v>
      </c>
      <c r="X1784" s="118" t="str">
        <f ca="1">_xlfn.XLOOKUP(G1784&amp;$X$2,BS_CONTROLE[CHAVE],BS_CONTROLE[Quantidade_11],"-")</f>
        <v>-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338" t="str">
        <f>IF(FN_MC!K1807="","*",FN_MC!K1807)</f>
        <v>*</v>
      </c>
      <c r="O1785" s="338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str">
        <f ca="1">_xlfn.XLOOKUP(G1785&amp;$V$2,BS_CONTROLE[CHAVE],BS_CONTROLE[Quantidade_11],"-")</f>
        <v>-</v>
      </c>
      <c r="W1785" s="118" t="str">
        <f ca="1">_xlfn.XLOOKUP(G1785&amp;$W$2,BS_CONTROLE[CHAVE],BS_CONTROLE[Quantidade_11],"-")</f>
        <v>-</v>
      </c>
      <c r="X1785" s="118" t="str">
        <f ca="1">_xlfn.XLOOKUP(G1785&amp;$X$2,BS_CONTROLE[CHAVE],BS_CONTROLE[Quantidade_11],"-")</f>
        <v>-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339" t="str">
        <f>IF(FN_MC!K1808="","*",FN_MC!K1808)</f>
        <v>*</v>
      </c>
      <c r="O1786" s="339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str">
        <f ca="1">_xlfn.XLOOKUP(G1786&amp;$V$2,BS_CONTROLE[CHAVE],BS_CONTROLE[Quantidade_11],"-")</f>
        <v>-</v>
      </c>
      <c r="W1786" s="118" t="str">
        <f ca="1">_xlfn.XLOOKUP(G1786&amp;$W$2,BS_CONTROLE[CHAVE],BS_CONTROLE[Quantidade_11],"-")</f>
        <v>-</v>
      </c>
      <c r="X1786" s="118" t="str">
        <f ca="1">_xlfn.XLOOKUP(G1786&amp;$X$2,BS_CONTROLE[CHAVE],BS_CONTROLE[Quantidade_11],"-")</f>
        <v>-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339" t="str">
        <f>IF(FN_MC!K1809="","*",FN_MC!K1809)</f>
        <v>*</v>
      </c>
      <c r="O1787" s="339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str">
        <f ca="1">_xlfn.XLOOKUP(G1787&amp;$V$2,BS_CONTROLE[CHAVE],BS_CONTROLE[Quantidade_11],"-")</f>
        <v>-</v>
      </c>
      <c r="W1787" s="118" t="str">
        <f ca="1">_xlfn.XLOOKUP(G1787&amp;$W$2,BS_CONTROLE[CHAVE],BS_CONTROLE[Quantidade_11],"-")</f>
        <v>-</v>
      </c>
      <c r="X1787" s="118" t="str">
        <f ca="1">_xlfn.XLOOKUP(G1787&amp;$X$2,BS_CONTROLE[CHAVE],BS_CONTROLE[Quantidade_11],"-")</f>
        <v>-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338" t="str">
        <f>IF(FN_MC!K1810="","*",FN_MC!K1810)</f>
        <v>*</v>
      </c>
      <c r="O1788" s="338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str">
        <f ca="1">_xlfn.XLOOKUP(G1788&amp;$V$2,BS_CONTROLE[CHAVE],BS_CONTROLE[Quantidade_11],"-")</f>
        <v>-</v>
      </c>
      <c r="W1788" s="118" t="str">
        <f ca="1">_xlfn.XLOOKUP(G1788&amp;$W$2,BS_CONTROLE[CHAVE],BS_CONTROLE[Quantidade_11],"-")</f>
        <v>-</v>
      </c>
      <c r="X1788" s="118" t="str">
        <f ca="1">_xlfn.XLOOKUP(G1788&amp;$X$2,BS_CONTROLE[CHAVE],BS_CONTROLE[Quantidade_11],"-")</f>
        <v>-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339" t="str">
        <f>IF(FN_MC!K1811="","*",FN_MC!K1811)</f>
        <v>*</v>
      </c>
      <c r="O1789" s="339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str">
        <f ca="1">_xlfn.XLOOKUP(G1789&amp;$V$2,BS_CONTROLE[CHAVE],BS_CONTROLE[Quantidade_11],"-")</f>
        <v>-</v>
      </c>
      <c r="W1789" s="118" t="str">
        <f ca="1">_xlfn.XLOOKUP(G1789&amp;$W$2,BS_CONTROLE[CHAVE],BS_CONTROLE[Quantidade_11],"-")</f>
        <v>-</v>
      </c>
      <c r="X1789" s="118" t="str">
        <f ca="1">_xlfn.XLOOKUP(G1789&amp;$X$2,BS_CONTROLE[CHAVE],BS_CONTROLE[Quantidade_11],"-")</f>
        <v>-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339" t="str">
        <f>IF(FN_MC!K1812="","*",FN_MC!K1812)</f>
        <v>*</v>
      </c>
      <c r="O1790" s="339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str">
        <f ca="1">_xlfn.XLOOKUP(G1790&amp;$V$2,BS_CONTROLE[CHAVE],BS_CONTROLE[Quantidade_11],"-")</f>
        <v>-</v>
      </c>
      <c r="W1790" s="118" t="str">
        <f ca="1">_xlfn.XLOOKUP(G1790&amp;$W$2,BS_CONTROLE[CHAVE],BS_CONTROLE[Quantidade_11],"-")</f>
        <v>-</v>
      </c>
      <c r="X1790" s="118" t="str">
        <f ca="1">_xlfn.XLOOKUP(G1790&amp;$X$2,BS_CONTROLE[CHAVE],BS_CONTROLE[Quantidade_11],"-")</f>
        <v>-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338" t="str">
        <f>IF(FN_MC!K1813="","*",FN_MC!K1813)</f>
        <v>*</v>
      </c>
      <c r="O1791" s="338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str">
        <f ca="1">_xlfn.XLOOKUP(G1791&amp;$V$2,BS_CONTROLE[CHAVE],BS_CONTROLE[Quantidade_11],"-")</f>
        <v>-</v>
      </c>
      <c r="W1791" s="118" t="str">
        <f ca="1">_xlfn.XLOOKUP(G1791&amp;$W$2,BS_CONTROLE[CHAVE],BS_CONTROLE[Quantidade_11],"-")</f>
        <v>-</v>
      </c>
      <c r="X1791" s="118" t="str">
        <f ca="1">_xlfn.XLOOKUP(G1791&amp;$X$2,BS_CONTROLE[CHAVE],BS_CONTROLE[Quantidade_11],"-")</f>
        <v>-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339" t="str">
        <f>IF(FN_MC!K1814="","*",FN_MC!K1814)</f>
        <v>*</v>
      </c>
      <c r="O1792" s="339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str">
        <f ca="1">_xlfn.XLOOKUP(G1792&amp;$V$2,BS_CONTROLE[CHAVE],BS_CONTROLE[Quantidade_11],"-")</f>
        <v>-</v>
      </c>
      <c r="W1792" s="118" t="str">
        <f ca="1">_xlfn.XLOOKUP(G1792&amp;$W$2,BS_CONTROLE[CHAVE],BS_CONTROLE[Quantidade_11],"-")</f>
        <v>-</v>
      </c>
      <c r="X1792" s="118" t="str">
        <f ca="1">_xlfn.XLOOKUP(G1792&amp;$X$2,BS_CONTROLE[CHAVE],BS_CONTROLE[Quantidade_11],"-")</f>
        <v>-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339" t="str">
        <f>IF(FN_MC!K1815="","*",FN_MC!K1815)</f>
        <v>*</v>
      </c>
      <c r="O1793" s="339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str">
        <f ca="1">_xlfn.XLOOKUP(G1793&amp;$V$2,BS_CONTROLE[CHAVE],BS_CONTROLE[Quantidade_11],"-")</f>
        <v>-</v>
      </c>
      <c r="W1793" s="118" t="str">
        <f ca="1">_xlfn.XLOOKUP(G1793&amp;$W$2,BS_CONTROLE[CHAVE],BS_CONTROLE[Quantidade_11],"-")</f>
        <v>-</v>
      </c>
      <c r="X1793" s="118" t="str">
        <f ca="1">_xlfn.XLOOKUP(G1793&amp;$X$2,BS_CONTROLE[CHAVE],BS_CONTROLE[Quantidade_11],"-")</f>
        <v>-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338" t="str">
        <f>IF(FN_MC!K1816="","*",FN_MC!K1816)</f>
        <v>*</v>
      </c>
      <c r="O1794" s="338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str">
        <f ca="1">_xlfn.XLOOKUP(G1794&amp;$V$2,BS_CONTROLE[CHAVE],BS_CONTROLE[Quantidade_11],"-")</f>
        <v>-</v>
      </c>
      <c r="W1794" s="118" t="str">
        <f ca="1">_xlfn.XLOOKUP(G1794&amp;$W$2,BS_CONTROLE[CHAVE],BS_CONTROLE[Quantidade_11],"-")</f>
        <v>-</v>
      </c>
      <c r="X1794" s="118" t="str">
        <f ca="1">_xlfn.XLOOKUP(G1794&amp;$X$2,BS_CONTROLE[CHAVE],BS_CONTROLE[Quantidade_11],"-")</f>
        <v>-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339" t="str">
        <f>IF(FN_MC!K1817="","*",FN_MC!K1817)</f>
        <v>*</v>
      </c>
      <c r="O1795" s="339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str">
        <f ca="1">_xlfn.XLOOKUP(G1795&amp;$V$2,BS_CONTROLE[CHAVE],BS_CONTROLE[Quantidade_11],"-")</f>
        <v>-</v>
      </c>
      <c r="W1795" s="118" t="str">
        <f ca="1">_xlfn.XLOOKUP(G1795&amp;$W$2,BS_CONTROLE[CHAVE],BS_CONTROLE[Quantidade_11],"-")</f>
        <v>-</v>
      </c>
      <c r="X1795" s="118" t="str">
        <f ca="1">_xlfn.XLOOKUP(G1795&amp;$X$2,BS_CONTROLE[CHAVE],BS_CONTROLE[Quantidade_11],"-")</f>
        <v>-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339" t="str">
        <f>IF(FN_MC!K1818="","*",FN_MC!K1818)</f>
        <v>*</v>
      </c>
      <c r="O1796" s="339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str">
        <f ca="1">_xlfn.XLOOKUP(G1796&amp;$V$2,BS_CONTROLE[CHAVE],BS_CONTROLE[Quantidade_11],"-")</f>
        <v>-</v>
      </c>
      <c r="W1796" s="118" t="str">
        <f ca="1">_xlfn.XLOOKUP(G1796&amp;$W$2,BS_CONTROLE[CHAVE],BS_CONTROLE[Quantidade_11],"-")</f>
        <v>-</v>
      </c>
      <c r="X1796" s="118" t="str">
        <f ca="1">_xlfn.XLOOKUP(G1796&amp;$X$2,BS_CONTROLE[CHAVE],BS_CONTROLE[Quantidade_11],"-")</f>
        <v>-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338" t="str">
        <f>IF(FN_MC!K1819="","*",FN_MC!K1819)</f>
        <v>*</v>
      </c>
      <c r="O1797" s="338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str">
        <f ca="1">_xlfn.XLOOKUP(G1797&amp;$V$2,BS_CONTROLE[CHAVE],BS_CONTROLE[Quantidade_11],"-")</f>
        <v>-</v>
      </c>
      <c r="W1797" s="118" t="str">
        <f ca="1">_xlfn.XLOOKUP(G1797&amp;$W$2,BS_CONTROLE[CHAVE],BS_CONTROLE[Quantidade_11],"-")</f>
        <v>-</v>
      </c>
      <c r="X1797" s="118" t="str">
        <f ca="1">_xlfn.XLOOKUP(G1797&amp;$X$2,BS_CONTROLE[CHAVE],BS_CONTROLE[Quantidade_11],"-")</f>
        <v>-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339" t="str">
        <f>IF(FN_MC!K1820="","*",FN_MC!K1820)</f>
        <v>*</v>
      </c>
      <c r="O1798" s="339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str">
        <f ca="1">_xlfn.XLOOKUP(G1798&amp;$V$2,BS_CONTROLE[CHAVE],BS_CONTROLE[Quantidade_11],"-")</f>
        <v>-</v>
      </c>
      <c r="W1798" s="118" t="str">
        <f ca="1">_xlfn.XLOOKUP(G1798&amp;$W$2,BS_CONTROLE[CHAVE],BS_CONTROLE[Quantidade_11],"-")</f>
        <v>-</v>
      </c>
      <c r="X1798" s="118" t="str">
        <f ca="1">_xlfn.XLOOKUP(G1798&amp;$X$2,BS_CONTROLE[CHAVE],BS_CONTROLE[Quantidade_11],"-")</f>
        <v>-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339" t="str">
        <f>IF(FN_MC!K1821="","*",FN_MC!K1821)</f>
        <v>*</v>
      </c>
      <c r="O1799" s="339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str">
        <f ca="1">_xlfn.XLOOKUP(G1799&amp;$V$2,BS_CONTROLE[CHAVE],BS_CONTROLE[Quantidade_11],"-")</f>
        <v>-</v>
      </c>
      <c r="W1799" s="118" t="str">
        <f ca="1">_xlfn.XLOOKUP(G1799&amp;$W$2,BS_CONTROLE[CHAVE],BS_CONTROLE[Quantidade_11],"-")</f>
        <v>-</v>
      </c>
      <c r="X1799" s="118" t="str">
        <f ca="1">_xlfn.XLOOKUP(G1799&amp;$X$2,BS_CONTROLE[CHAVE],BS_CONTROLE[Quantidade_11],"-")</f>
        <v>-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338" t="str">
        <f>IF(FN_MC!K1822="","*",FN_MC!K1822)</f>
        <v>*</v>
      </c>
      <c r="O1800" s="338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str">
        <f ca="1">_xlfn.XLOOKUP(G1800&amp;$V$2,BS_CONTROLE[CHAVE],BS_CONTROLE[Quantidade_11],"-")</f>
        <v>-</v>
      </c>
      <c r="W1800" s="118" t="str">
        <f ca="1">_xlfn.XLOOKUP(G1800&amp;$W$2,BS_CONTROLE[CHAVE],BS_CONTROLE[Quantidade_11],"-")</f>
        <v>-</v>
      </c>
      <c r="X1800" s="118" t="str">
        <f ca="1">_xlfn.XLOOKUP(G1800&amp;$X$2,BS_CONTROLE[CHAVE],BS_CONTROLE[Quantidade_11],"-")</f>
        <v>-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339" t="str">
        <f>IF(FN_MC!K1823="","*",FN_MC!K1823)</f>
        <v>*</v>
      </c>
      <c r="O1801" s="339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str">
        <f ca="1">_xlfn.XLOOKUP(G1801&amp;$V$2,BS_CONTROLE[CHAVE],BS_CONTROLE[Quantidade_11],"-")</f>
        <v>-</v>
      </c>
      <c r="W1801" s="118" t="str">
        <f ca="1">_xlfn.XLOOKUP(G1801&amp;$W$2,BS_CONTROLE[CHAVE],BS_CONTROLE[Quantidade_11],"-")</f>
        <v>-</v>
      </c>
      <c r="X1801" s="118" t="str">
        <f ca="1">_xlfn.XLOOKUP(G1801&amp;$X$2,BS_CONTROLE[CHAVE],BS_CONTROLE[Quantidade_11],"-")</f>
        <v>-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339" t="str">
        <f>IF(FN_MC!K1824="","*",FN_MC!K1824)</f>
        <v>*</v>
      </c>
      <c r="O1802" s="339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str">
        <f ca="1">_xlfn.XLOOKUP(G1802&amp;$V$2,BS_CONTROLE[CHAVE],BS_CONTROLE[Quantidade_11],"-")</f>
        <v>-</v>
      </c>
      <c r="W1802" s="118" t="str">
        <f ca="1">_xlfn.XLOOKUP(G1802&amp;$W$2,BS_CONTROLE[CHAVE],BS_CONTROLE[Quantidade_11],"-")</f>
        <v>-</v>
      </c>
      <c r="X1802" s="118" t="str">
        <f ca="1">_xlfn.XLOOKUP(G1802&amp;$X$2,BS_CONTROLE[CHAVE],BS_CONTROLE[Quantidade_11],"-")</f>
        <v>-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338" t="str">
        <f>IF(FN_MC!K1825="","*",FN_MC!K1825)</f>
        <v>*</v>
      </c>
      <c r="O1803" s="338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str">
        <f ca="1">_xlfn.XLOOKUP(G1803&amp;$V$2,BS_CONTROLE[CHAVE],BS_CONTROLE[Quantidade_11],"-")</f>
        <v>-</v>
      </c>
      <c r="W1803" s="118" t="str">
        <f ca="1">_xlfn.XLOOKUP(G1803&amp;$W$2,BS_CONTROLE[CHAVE],BS_CONTROLE[Quantidade_11],"-")</f>
        <v>-</v>
      </c>
      <c r="X1803" s="118" t="str">
        <f ca="1">_xlfn.XLOOKUP(G1803&amp;$X$2,BS_CONTROLE[CHAVE],BS_CONTROLE[Quantidade_11],"-")</f>
        <v>-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339" t="str">
        <f>IF(FN_MC!K1826="","*",FN_MC!K1826)</f>
        <v>*</v>
      </c>
      <c r="O1804" s="339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str">
        <f ca="1">_xlfn.XLOOKUP(G1804&amp;$V$2,BS_CONTROLE[CHAVE],BS_CONTROLE[Quantidade_11],"-")</f>
        <v>-</v>
      </c>
      <c r="W1804" s="118" t="str">
        <f ca="1">_xlfn.XLOOKUP(G1804&amp;$W$2,BS_CONTROLE[CHAVE],BS_CONTROLE[Quantidade_11],"-")</f>
        <v>-</v>
      </c>
      <c r="X1804" s="118" t="str">
        <f ca="1">_xlfn.XLOOKUP(G1804&amp;$X$2,BS_CONTROLE[CHAVE],BS_CONTROLE[Quantidade_11],"-")</f>
        <v>-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339" t="str">
        <f>IF(FN_MC!K1827="","*",FN_MC!K1827)</f>
        <v>*</v>
      </c>
      <c r="O1805" s="339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str">
        <f ca="1">_xlfn.XLOOKUP(G1805&amp;$V$2,BS_CONTROLE[CHAVE],BS_CONTROLE[Quantidade_11],"-")</f>
        <v>-</v>
      </c>
      <c r="W1805" s="118" t="str">
        <f ca="1">_xlfn.XLOOKUP(G1805&amp;$W$2,BS_CONTROLE[CHAVE],BS_CONTROLE[Quantidade_11],"-")</f>
        <v>-</v>
      </c>
      <c r="X1805" s="118" t="str">
        <f ca="1">_xlfn.XLOOKUP(G1805&amp;$X$2,BS_CONTROLE[CHAVE],BS_CONTROLE[Quantidade_11],"-")</f>
        <v>-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338" t="str">
        <f>IF(FN_MC!K1828="","*",FN_MC!K1828)</f>
        <v>*</v>
      </c>
      <c r="O1806" s="338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str">
        <f ca="1">_xlfn.XLOOKUP(G1806&amp;$V$2,BS_CONTROLE[CHAVE],BS_CONTROLE[Quantidade_11],"-")</f>
        <v>-</v>
      </c>
      <c r="W1806" s="118" t="str">
        <f ca="1">_xlfn.XLOOKUP(G1806&amp;$W$2,BS_CONTROLE[CHAVE],BS_CONTROLE[Quantidade_11],"-")</f>
        <v>-</v>
      </c>
      <c r="X1806" s="118" t="str">
        <f ca="1">_xlfn.XLOOKUP(G1806&amp;$X$2,BS_CONTROLE[CHAVE],BS_CONTROLE[Quantidade_11],"-")</f>
        <v>-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339" t="str">
        <f>IF(FN_MC!K1829="","*",FN_MC!K1829)</f>
        <v>*</v>
      </c>
      <c r="O1807" s="339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str">
        <f ca="1">_xlfn.XLOOKUP(G1807&amp;$V$2,BS_CONTROLE[CHAVE],BS_CONTROLE[Quantidade_11],"-")</f>
        <v>-</v>
      </c>
      <c r="W1807" s="118" t="str">
        <f ca="1">_xlfn.XLOOKUP(G1807&amp;$W$2,BS_CONTROLE[CHAVE],BS_CONTROLE[Quantidade_11],"-")</f>
        <v>-</v>
      </c>
      <c r="X1807" s="118" t="str">
        <f ca="1">_xlfn.XLOOKUP(G1807&amp;$X$2,BS_CONTROLE[CHAVE],BS_CONTROLE[Quantidade_11],"-")</f>
        <v>-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339" t="str">
        <f>IF(FN_MC!K1830="","*",FN_MC!K1830)</f>
        <v>*</v>
      </c>
      <c r="O1808" s="339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str">
        <f ca="1">_xlfn.XLOOKUP(G1808&amp;$V$2,BS_CONTROLE[CHAVE],BS_CONTROLE[Quantidade_11],"-")</f>
        <v>-</v>
      </c>
      <c r="W1808" s="118" t="str">
        <f ca="1">_xlfn.XLOOKUP(G1808&amp;$W$2,BS_CONTROLE[CHAVE],BS_CONTROLE[Quantidade_11],"-")</f>
        <v>-</v>
      </c>
      <c r="X1808" s="118" t="str">
        <f ca="1">_xlfn.XLOOKUP(G1808&amp;$X$2,BS_CONTROLE[CHAVE],BS_CONTROLE[Quantidade_11],"-")</f>
        <v>-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338" t="str">
        <f>IF(FN_MC!K1831="","*",FN_MC!K1831)</f>
        <v>*</v>
      </c>
      <c r="O1809" s="338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str">
        <f ca="1">_xlfn.XLOOKUP(G1809&amp;$V$2,BS_CONTROLE[CHAVE],BS_CONTROLE[Quantidade_11],"-")</f>
        <v>-</v>
      </c>
      <c r="W1809" s="118" t="str">
        <f ca="1">_xlfn.XLOOKUP(G1809&amp;$W$2,BS_CONTROLE[CHAVE],BS_CONTROLE[Quantidade_11],"-")</f>
        <v>-</v>
      </c>
      <c r="X1809" s="118" t="str">
        <f ca="1">_xlfn.XLOOKUP(G1809&amp;$X$2,BS_CONTROLE[CHAVE],BS_CONTROLE[Quantidade_11],"-")</f>
        <v>-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339" t="str">
        <f>IF(FN_MC!K1832="","*",FN_MC!K1832)</f>
        <v>*</v>
      </c>
      <c r="O1810" s="339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str">
        <f ca="1">_xlfn.XLOOKUP(G1810&amp;$V$2,BS_CONTROLE[CHAVE],BS_CONTROLE[Quantidade_11],"-")</f>
        <v>-</v>
      </c>
      <c r="W1810" s="118" t="str">
        <f ca="1">_xlfn.XLOOKUP(G1810&amp;$W$2,BS_CONTROLE[CHAVE],BS_CONTROLE[Quantidade_11],"-")</f>
        <v>-</v>
      </c>
      <c r="X1810" s="118" t="str">
        <f ca="1">_xlfn.XLOOKUP(G1810&amp;$X$2,BS_CONTROLE[CHAVE],BS_CONTROLE[Quantidade_11],"-")</f>
        <v>-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339" t="str">
        <f>IF(FN_MC!K1833="","*",FN_MC!K1833)</f>
        <v>*</v>
      </c>
      <c r="O1811" s="339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str">
        <f ca="1">_xlfn.XLOOKUP(G1811&amp;$V$2,BS_CONTROLE[CHAVE],BS_CONTROLE[Quantidade_11],"-")</f>
        <v>-</v>
      </c>
      <c r="W1811" s="118" t="str">
        <f ca="1">_xlfn.XLOOKUP(G1811&amp;$W$2,BS_CONTROLE[CHAVE],BS_CONTROLE[Quantidade_11],"-")</f>
        <v>-</v>
      </c>
      <c r="X1811" s="118" t="str">
        <f ca="1">_xlfn.XLOOKUP(G1811&amp;$X$2,BS_CONTROLE[CHAVE],BS_CONTROLE[Quantidade_11],"-")</f>
        <v>-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338" t="str">
        <f>IF(FN_MC!K1834="","*",FN_MC!K1834)</f>
        <v>*</v>
      </c>
      <c r="O1812" s="338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str">
        <f ca="1">_xlfn.XLOOKUP(G1812&amp;$V$2,BS_CONTROLE[CHAVE],BS_CONTROLE[Quantidade_11],"-")</f>
        <v>-</v>
      </c>
      <c r="W1812" s="118" t="str">
        <f ca="1">_xlfn.XLOOKUP(G1812&amp;$W$2,BS_CONTROLE[CHAVE],BS_CONTROLE[Quantidade_11],"-")</f>
        <v>-</v>
      </c>
      <c r="X1812" s="118" t="str">
        <f ca="1">_xlfn.XLOOKUP(G1812&amp;$X$2,BS_CONTROLE[CHAVE],BS_CONTROLE[Quantidade_11],"-")</f>
        <v>-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339" t="str">
        <f>IF(FN_MC!K1835="","*",FN_MC!K1835)</f>
        <v>*</v>
      </c>
      <c r="O1813" s="339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str">
        <f ca="1">_xlfn.XLOOKUP(G1813&amp;$V$2,BS_CONTROLE[CHAVE],BS_CONTROLE[Quantidade_11],"-")</f>
        <v>-</v>
      </c>
      <c r="W1813" s="118" t="str">
        <f ca="1">_xlfn.XLOOKUP(G1813&amp;$W$2,BS_CONTROLE[CHAVE],BS_CONTROLE[Quantidade_11],"-")</f>
        <v>-</v>
      </c>
      <c r="X1813" s="118" t="str">
        <f ca="1">_xlfn.XLOOKUP(G1813&amp;$X$2,BS_CONTROLE[CHAVE],BS_CONTROLE[Quantidade_11],"-")</f>
        <v>-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339" t="str">
        <f>IF(FN_MC!K1836="","*",FN_MC!K1836)</f>
        <v>*</v>
      </c>
      <c r="O1814" s="339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str">
        <f ca="1">_xlfn.XLOOKUP(G1814&amp;$V$2,BS_CONTROLE[CHAVE],BS_CONTROLE[Quantidade_11],"-")</f>
        <v>-</v>
      </c>
      <c r="W1814" s="118" t="str">
        <f ca="1">_xlfn.XLOOKUP(G1814&amp;$W$2,BS_CONTROLE[CHAVE],BS_CONTROLE[Quantidade_11],"-")</f>
        <v>-</v>
      </c>
      <c r="X1814" s="118" t="str">
        <f ca="1">_xlfn.XLOOKUP(G1814&amp;$X$2,BS_CONTROLE[CHAVE],BS_CONTROLE[Quantidade_11],"-")</f>
        <v>-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338" t="str">
        <f>IF(FN_MC!K1837="","*",FN_MC!K1837)</f>
        <v>*</v>
      </c>
      <c r="O1815" s="338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str">
        <f ca="1">_xlfn.XLOOKUP(G1815&amp;$V$2,BS_CONTROLE[CHAVE],BS_CONTROLE[Quantidade_11],"-")</f>
        <v>-</v>
      </c>
      <c r="W1815" s="118" t="str">
        <f ca="1">_xlfn.XLOOKUP(G1815&amp;$W$2,BS_CONTROLE[CHAVE],BS_CONTROLE[Quantidade_11],"-")</f>
        <v>-</v>
      </c>
      <c r="X1815" s="118" t="str">
        <f ca="1">_xlfn.XLOOKUP(G1815&amp;$X$2,BS_CONTROLE[CHAVE],BS_CONTROLE[Quantidade_11],"-")</f>
        <v>-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339" t="str">
        <f>IF(FN_MC!K1838="","*",FN_MC!K1838)</f>
        <v>*</v>
      </c>
      <c r="O1816" s="339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str">
        <f ca="1">_xlfn.XLOOKUP(G1816&amp;$V$2,BS_CONTROLE[CHAVE],BS_CONTROLE[Quantidade_11],"-")</f>
        <v>-</v>
      </c>
      <c r="W1816" s="118" t="str">
        <f ca="1">_xlfn.XLOOKUP(G1816&amp;$W$2,BS_CONTROLE[CHAVE],BS_CONTROLE[Quantidade_11],"-")</f>
        <v>-</v>
      </c>
      <c r="X1816" s="118" t="str">
        <f ca="1">_xlfn.XLOOKUP(G1816&amp;$X$2,BS_CONTROLE[CHAVE],BS_CONTROLE[Quantidade_11],"-")</f>
        <v>-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339" t="str">
        <f>IF(FN_MC!K1839="","*",FN_MC!K1839)</f>
        <v>*</v>
      </c>
      <c r="O1817" s="339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str">
        <f ca="1">_xlfn.XLOOKUP(G1817&amp;$V$2,BS_CONTROLE[CHAVE],BS_CONTROLE[Quantidade_11],"-")</f>
        <v>-</v>
      </c>
      <c r="W1817" s="118" t="str">
        <f ca="1">_xlfn.XLOOKUP(G1817&amp;$W$2,BS_CONTROLE[CHAVE],BS_CONTROLE[Quantidade_11],"-")</f>
        <v>-</v>
      </c>
      <c r="X1817" s="118" t="str">
        <f ca="1">_xlfn.XLOOKUP(G1817&amp;$X$2,BS_CONTROLE[CHAVE],BS_CONTROLE[Quantidade_11],"-")</f>
        <v>-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338" t="str">
        <f>IF(FN_MC!K1840="","*",FN_MC!K1840)</f>
        <v>*</v>
      </c>
      <c r="O1818" s="338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str">
        <f ca="1">_xlfn.XLOOKUP(G1818&amp;$V$2,BS_CONTROLE[CHAVE],BS_CONTROLE[Quantidade_11],"-")</f>
        <v>-</v>
      </c>
      <c r="W1818" s="118" t="str">
        <f ca="1">_xlfn.XLOOKUP(G1818&amp;$W$2,BS_CONTROLE[CHAVE],BS_CONTROLE[Quantidade_11],"-")</f>
        <v>-</v>
      </c>
      <c r="X1818" s="118" t="str">
        <f ca="1">_xlfn.XLOOKUP(G1818&amp;$X$2,BS_CONTROLE[CHAVE],BS_CONTROLE[Quantidade_11],"-")</f>
        <v>-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339" t="str">
        <f>IF(FN_MC!K1841="","*",FN_MC!K1841)</f>
        <v>*</v>
      </c>
      <c r="O1819" s="339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str">
        <f ca="1">_xlfn.XLOOKUP(G1819&amp;$V$2,BS_CONTROLE[CHAVE],BS_CONTROLE[Quantidade_11],"-")</f>
        <v>-</v>
      </c>
      <c r="W1819" s="118" t="str">
        <f ca="1">_xlfn.XLOOKUP(G1819&amp;$W$2,BS_CONTROLE[CHAVE],BS_CONTROLE[Quantidade_11],"-")</f>
        <v>-</v>
      </c>
      <c r="X1819" s="118" t="str">
        <f ca="1">_xlfn.XLOOKUP(G1819&amp;$X$2,BS_CONTROLE[CHAVE],BS_CONTROLE[Quantidade_11],"-")</f>
        <v>-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339" t="str">
        <f>IF(FN_MC!K1842="","*",FN_MC!K1842)</f>
        <v>*</v>
      </c>
      <c r="O1820" s="339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str">
        <f ca="1">_xlfn.XLOOKUP(G1820&amp;$V$2,BS_CONTROLE[CHAVE],BS_CONTROLE[Quantidade_11],"-")</f>
        <v>-</v>
      </c>
      <c r="W1820" s="118" t="str">
        <f ca="1">_xlfn.XLOOKUP(G1820&amp;$W$2,BS_CONTROLE[CHAVE],BS_CONTROLE[Quantidade_11],"-")</f>
        <v>-</v>
      </c>
      <c r="X1820" s="118" t="str">
        <f ca="1">_xlfn.XLOOKUP(G1820&amp;$X$2,BS_CONTROLE[CHAVE],BS_CONTROLE[Quantidade_11],"-")</f>
        <v>-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338" t="str">
        <f>IF(FN_MC!K1843="","*",FN_MC!K1843)</f>
        <v>*</v>
      </c>
      <c r="O1821" s="338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str">
        <f ca="1">_xlfn.XLOOKUP(G1821&amp;$V$2,BS_CONTROLE[CHAVE],BS_CONTROLE[Quantidade_11],"-")</f>
        <v>-</v>
      </c>
      <c r="W1821" s="118" t="str">
        <f ca="1">_xlfn.XLOOKUP(G1821&amp;$W$2,BS_CONTROLE[CHAVE],BS_CONTROLE[Quantidade_11],"-")</f>
        <v>-</v>
      </c>
      <c r="X1821" s="118" t="str">
        <f ca="1">_xlfn.XLOOKUP(G1821&amp;$X$2,BS_CONTROLE[CHAVE],BS_CONTROLE[Quantidade_11],"-")</f>
        <v>-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339" t="str">
        <f>IF(FN_MC!K1844="","*",FN_MC!K1844)</f>
        <v>*</v>
      </c>
      <c r="O1822" s="339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str">
        <f ca="1">_xlfn.XLOOKUP(G1822&amp;$V$2,BS_CONTROLE[CHAVE],BS_CONTROLE[Quantidade_11],"-")</f>
        <v>-</v>
      </c>
      <c r="W1822" s="118" t="str">
        <f ca="1">_xlfn.XLOOKUP(G1822&amp;$W$2,BS_CONTROLE[CHAVE],BS_CONTROLE[Quantidade_11],"-")</f>
        <v>-</v>
      </c>
      <c r="X1822" s="118" t="str">
        <f ca="1">_xlfn.XLOOKUP(G1822&amp;$X$2,BS_CONTROLE[CHAVE],BS_CONTROLE[Quantidade_11],"-")</f>
        <v>-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339" t="str">
        <f>IF(FN_MC!K1845="","*",FN_MC!K1845)</f>
        <v>*</v>
      </c>
      <c r="O1823" s="339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str">
        <f ca="1">_xlfn.XLOOKUP(G1823&amp;$V$2,BS_CONTROLE[CHAVE],BS_CONTROLE[Quantidade_11],"-")</f>
        <v>-</v>
      </c>
      <c r="W1823" s="118" t="str">
        <f ca="1">_xlfn.XLOOKUP(G1823&amp;$W$2,BS_CONTROLE[CHAVE],BS_CONTROLE[Quantidade_11],"-")</f>
        <v>-</v>
      </c>
      <c r="X1823" s="118" t="str">
        <f ca="1">_xlfn.XLOOKUP(G1823&amp;$X$2,BS_CONTROLE[CHAVE],BS_CONTROLE[Quantidade_11],"-")</f>
        <v>-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338" t="str">
        <f>IF(FN_MC!K1846="","*",FN_MC!K1846)</f>
        <v>*</v>
      </c>
      <c r="O1824" s="338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str">
        <f ca="1">_xlfn.XLOOKUP(G1824&amp;$V$2,BS_CONTROLE[CHAVE],BS_CONTROLE[Quantidade_11],"-")</f>
        <v>-</v>
      </c>
      <c r="W1824" s="118" t="str">
        <f ca="1">_xlfn.XLOOKUP(G1824&amp;$W$2,BS_CONTROLE[CHAVE],BS_CONTROLE[Quantidade_11],"-")</f>
        <v>-</v>
      </c>
      <c r="X1824" s="118" t="str">
        <f ca="1">_xlfn.XLOOKUP(G1824&amp;$X$2,BS_CONTROLE[CHAVE],BS_CONTROLE[Quantidade_11],"-")</f>
        <v>-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339" t="str">
        <f>IF(FN_MC!K1847="","*",FN_MC!K1847)</f>
        <v>*</v>
      </c>
      <c r="O1825" s="339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str">
        <f ca="1">_xlfn.XLOOKUP(G1825&amp;$V$2,BS_CONTROLE[CHAVE],BS_CONTROLE[Quantidade_11],"-")</f>
        <v>-</v>
      </c>
      <c r="W1825" s="118" t="str">
        <f ca="1">_xlfn.XLOOKUP(G1825&amp;$W$2,BS_CONTROLE[CHAVE],BS_CONTROLE[Quantidade_11],"-")</f>
        <v>-</v>
      </c>
      <c r="X1825" s="118" t="str">
        <f ca="1">_xlfn.XLOOKUP(G1825&amp;$X$2,BS_CONTROLE[CHAVE],BS_CONTROLE[Quantidade_11],"-")</f>
        <v>-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339" t="str">
        <f>IF(FN_MC!K1848="","*",FN_MC!K1848)</f>
        <v>*</v>
      </c>
      <c r="O1826" s="339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str">
        <f ca="1">_xlfn.XLOOKUP(G1826&amp;$V$2,BS_CONTROLE[CHAVE],BS_CONTROLE[Quantidade_11],"-")</f>
        <v>-</v>
      </c>
      <c r="W1826" s="118" t="str">
        <f ca="1">_xlfn.XLOOKUP(G1826&amp;$W$2,BS_CONTROLE[CHAVE],BS_CONTROLE[Quantidade_11],"-")</f>
        <v>-</v>
      </c>
      <c r="X1826" s="118" t="str">
        <f ca="1">_xlfn.XLOOKUP(G1826&amp;$X$2,BS_CONTROLE[CHAVE],BS_CONTROLE[Quantidade_11],"-")</f>
        <v>-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338" t="str">
        <f>IF(FN_MC!K1849="","*",FN_MC!K1849)</f>
        <v>*</v>
      </c>
      <c r="O1827" s="338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str">
        <f ca="1">_xlfn.XLOOKUP(G1827&amp;$V$2,BS_CONTROLE[CHAVE],BS_CONTROLE[Quantidade_11],"-")</f>
        <v>-</v>
      </c>
      <c r="W1827" s="118" t="str">
        <f ca="1">_xlfn.XLOOKUP(G1827&amp;$W$2,BS_CONTROLE[CHAVE],BS_CONTROLE[Quantidade_11],"-")</f>
        <v>-</v>
      </c>
      <c r="X1827" s="118" t="str">
        <f ca="1">_xlfn.XLOOKUP(G1827&amp;$X$2,BS_CONTROLE[CHAVE],BS_CONTROLE[Quantidade_11],"-")</f>
        <v>-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339" t="str">
        <f>IF(FN_MC!K1850="","*",FN_MC!K1850)</f>
        <v>*</v>
      </c>
      <c r="O1828" s="339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str">
        <f ca="1">_xlfn.XLOOKUP(G1828&amp;$V$2,BS_CONTROLE[CHAVE],BS_CONTROLE[Quantidade_11],"-")</f>
        <v>-</v>
      </c>
      <c r="W1828" s="118" t="str">
        <f ca="1">_xlfn.XLOOKUP(G1828&amp;$W$2,BS_CONTROLE[CHAVE],BS_CONTROLE[Quantidade_11],"-")</f>
        <v>-</v>
      </c>
      <c r="X1828" s="118" t="str">
        <f ca="1">_xlfn.XLOOKUP(G1828&amp;$X$2,BS_CONTROLE[CHAVE],BS_CONTROLE[Quantidade_11],"-")</f>
        <v>-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339" t="str">
        <f>IF(FN_MC!K1851="","*",FN_MC!K1851)</f>
        <v>*</v>
      </c>
      <c r="O1829" s="339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str">
        <f ca="1">_xlfn.XLOOKUP(G1829&amp;$V$2,BS_CONTROLE[CHAVE],BS_CONTROLE[Quantidade_11],"-")</f>
        <v>-</v>
      </c>
      <c r="W1829" s="118" t="str">
        <f ca="1">_xlfn.XLOOKUP(G1829&amp;$W$2,BS_CONTROLE[CHAVE],BS_CONTROLE[Quantidade_11],"-")</f>
        <v>-</v>
      </c>
      <c r="X1829" s="118" t="str">
        <f ca="1">_xlfn.XLOOKUP(G1829&amp;$X$2,BS_CONTROLE[CHAVE],BS_CONTROLE[Quantidade_11],"-")</f>
        <v>-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338" t="str">
        <f>IF(FN_MC!K1852="","*",FN_MC!K1852)</f>
        <v>*</v>
      </c>
      <c r="O1830" s="338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str">
        <f ca="1">_xlfn.XLOOKUP(G1830&amp;$V$2,BS_CONTROLE[CHAVE],BS_CONTROLE[Quantidade_11],"-")</f>
        <v>-</v>
      </c>
      <c r="W1830" s="118" t="str">
        <f ca="1">_xlfn.XLOOKUP(G1830&amp;$W$2,BS_CONTROLE[CHAVE],BS_CONTROLE[Quantidade_11],"-")</f>
        <v>-</v>
      </c>
      <c r="X1830" s="118" t="str">
        <f ca="1">_xlfn.XLOOKUP(G1830&amp;$X$2,BS_CONTROLE[CHAVE],BS_CONTROLE[Quantidade_11],"-")</f>
        <v>-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339" t="str">
        <f>IF(FN_MC!K1853="","*",FN_MC!K1853)</f>
        <v>*</v>
      </c>
      <c r="O1831" s="339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str">
        <f ca="1">_xlfn.XLOOKUP(G1831&amp;$V$2,BS_CONTROLE[CHAVE],BS_CONTROLE[Quantidade_11],"-")</f>
        <v>-</v>
      </c>
      <c r="W1831" s="118" t="str">
        <f ca="1">_xlfn.XLOOKUP(G1831&amp;$W$2,BS_CONTROLE[CHAVE],BS_CONTROLE[Quantidade_11],"-")</f>
        <v>-</v>
      </c>
      <c r="X1831" s="118" t="str">
        <f ca="1">_xlfn.XLOOKUP(G1831&amp;$X$2,BS_CONTROLE[CHAVE],BS_CONTROLE[Quantidade_11],"-")</f>
        <v>-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339" t="str">
        <f>IF(FN_MC!K1854="","*",FN_MC!K1854)</f>
        <v>*</v>
      </c>
      <c r="O1832" s="339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str">
        <f ca="1">_xlfn.XLOOKUP(G1832&amp;$V$2,BS_CONTROLE[CHAVE],BS_CONTROLE[Quantidade_11],"-")</f>
        <v>-</v>
      </c>
      <c r="W1832" s="118" t="str">
        <f ca="1">_xlfn.XLOOKUP(G1832&amp;$W$2,BS_CONTROLE[CHAVE],BS_CONTROLE[Quantidade_11],"-")</f>
        <v>-</v>
      </c>
      <c r="X1832" s="118" t="str">
        <f ca="1">_xlfn.XLOOKUP(G1832&amp;$X$2,BS_CONTROLE[CHAVE],BS_CONTROLE[Quantidade_11],"-")</f>
        <v>-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338" t="str">
        <f>IF(FN_MC!K1855="","*",FN_MC!K1855)</f>
        <v>*</v>
      </c>
      <c r="O1833" s="338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str">
        <f ca="1">_xlfn.XLOOKUP(G1833&amp;$V$2,BS_CONTROLE[CHAVE],BS_CONTROLE[Quantidade_11],"-")</f>
        <v>-</v>
      </c>
      <c r="W1833" s="118" t="str">
        <f ca="1">_xlfn.XLOOKUP(G1833&amp;$W$2,BS_CONTROLE[CHAVE],BS_CONTROLE[Quantidade_11],"-")</f>
        <v>-</v>
      </c>
      <c r="X1833" s="118" t="str">
        <f ca="1">_xlfn.XLOOKUP(G1833&amp;$X$2,BS_CONTROLE[CHAVE],BS_CONTROLE[Quantidade_11],"-")</f>
        <v>-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339" t="str">
        <f>IF(FN_MC!K1856="","*",FN_MC!K1856)</f>
        <v>*</v>
      </c>
      <c r="O1834" s="339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str">
        <f ca="1">_xlfn.XLOOKUP(G1834&amp;$V$2,BS_CONTROLE[CHAVE],BS_CONTROLE[Quantidade_11],"-")</f>
        <v>-</v>
      </c>
      <c r="W1834" s="118" t="str">
        <f ca="1">_xlfn.XLOOKUP(G1834&amp;$W$2,BS_CONTROLE[CHAVE],BS_CONTROLE[Quantidade_11],"-")</f>
        <v>-</v>
      </c>
      <c r="X1834" s="118" t="str">
        <f ca="1">_xlfn.XLOOKUP(G1834&amp;$X$2,BS_CONTROLE[CHAVE],BS_CONTROLE[Quantidade_11],"-")</f>
        <v>-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339" t="str">
        <f>IF(FN_MC!K1857="","*",FN_MC!K1857)</f>
        <v>*</v>
      </c>
      <c r="O1835" s="339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str">
        <f ca="1">_xlfn.XLOOKUP(G1835&amp;$V$2,BS_CONTROLE[CHAVE],BS_CONTROLE[Quantidade_11],"-")</f>
        <v>-</v>
      </c>
      <c r="W1835" s="118" t="str">
        <f ca="1">_xlfn.XLOOKUP(G1835&amp;$W$2,BS_CONTROLE[CHAVE],BS_CONTROLE[Quantidade_11],"-")</f>
        <v>-</v>
      </c>
      <c r="X1835" s="118" t="str">
        <f ca="1">_xlfn.XLOOKUP(G1835&amp;$X$2,BS_CONTROLE[CHAVE],BS_CONTROLE[Quantidade_11],"-")</f>
        <v>-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338" t="str">
        <f>IF(FN_MC!K1858="","*",FN_MC!K1858)</f>
        <v>*</v>
      </c>
      <c r="O1836" s="338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str">
        <f ca="1">_xlfn.XLOOKUP(G1836&amp;$V$2,BS_CONTROLE[CHAVE],BS_CONTROLE[Quantidade_11],"-")</f>
        <v>-</v>
      </c>
      <c r="W1836" s="118" t="str">
        <f ca="1">_xlfn.XLOOKUP(G1836&amp;$W$2,BS_CONTROLE[CHAVE],BS_CONTROLE[Quantidade_11],"-")</f>
        <v>-</v>
      </c>
      <c r="X1836" s="118" t="str">
        <f ca="1">_xlfn.XLOOKUP(G1836&amp;$X$2,BS_CONTROLE[CHAVE],BS_CONTROLE[Quantidade_11],"-")</f>
        <v>-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339" t="str">
        <f>IF(FN_MC!K1859="","*",FN_MC!K1859)</f>
        <v>*</v>
      </c>
      <c r="O1837" s="339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str">
        <f ca="1">_xlfn.XLOOKUP(G1837&amp;$V$2,BS_CONTROLE[CHAVE],BS_CONTROLE[Quantidade_11],"-")</f>
        <v>-</v>
      </c>
      <c r="W1837" s="118" t="str">
        <f ca="1">_xlfn.XLOOKUP(G1837&amp;$W$2,BS_CONTROLE[CHAVE],BS_CONTROLE[Quantidade_11],"-")</f>
        <v>-</v>
      </c>
      <c r="X1837" s="118" t="str">
        <f ca="1">_xlfn.XLOOKUP(G1837&amp;$X$2,BS_CONTROLE[CHAVE],BS_CONTROLE[Quantidade_11],"-")</f>
        <v>-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339" t="str">
        <f>IF(FN_MC!K1860="","*",FN_MC!K1860)</f>
        <v>*</v>
      </c>
      <c r="O1838" s="339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str">
        <f ca="1">_xlfn.XLOOKUP(G1838&amp;$V$2,BS_CONTROLE[CHAVE],BS_CONTROLE[Quantidade_11],"-")</f>
        <v>-</v>
      </c>
      <c r="W1838" s="118" t="str">
        <f ca="1">_xlfn.XLOOKUP(G1838&amp;$W$2,BS_CONTROLE[CHAVE],BS_CONTROLE[Quantidade_11],"-")</f>
        <v>-</v>
      </c>
      <c r="X1838" s="118" t="str">
        <f ca="1">_xlfn.XLOOKUP(G1838&amp;$X$2,BS_CONTROLE[CHAVE],BS_CONTROLE[Quantidade_11],"-")</f>
        <v>-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338" t="str">
        <f>IF(FN_MC!K1861="","*",FN_MC!K1861)</f>
        <v>*</v>
      </c>
      <c r="O1839" s="338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str">
        <f ca="1">_xlfn.XLOOKUP(G1839&amp;$V$2,BS_CONTROLE[CHAVE],BS_CONTROLE[Quantidade_11],"-")</f>
        <v>-</v>
      </c>
      <c r="W1839" s="118" t="str">
        <f ca="1">_xlfn.XLOOKUP(G1839&amp;$W$2,BS_CONTROLE[CHAVE],BS_CONTROLE[Quantidade_11],"-")</f>
        <v>-</v>
      </c>
      <c r="X1839" s="118" t="str">
        <f ca="1">_xlfn.XLOOKUP(G1839&amp;$X$2,BS_CONTROLE[CHAVE],BS_CONTROLE[Quantidade_11],"-")</f>
        <v>-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339" t="str">
        <f>IF(FN_MC!K1862="","*",FN_MC!K1862)</f>
        <v>*</v>
      </c>
      <c r="O1840" s="339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str">
        <f ca="1">_xlfn.XLOOKUP(G1840&amp;$V$2,BS_CONTROLE[CHAVE],BS_CONTROLE[Quantidade_11],"-")</f>
        <v>-</v>
      </c>
      <c r="W1840" s="118" t="str">
        <f ca="1">_xlfn.XLOOKUP(G1840&amp;$W$2,BS_CONTROLE[CHAVE],BS_CONTROLE[Quantidade_11],"-")</f>
        <v>-</v>
      </c>
      <c r="X1840" s="118" t="str">
        <f ca="1">_xlfn.XLOOKUP(G1840&amp;$X$2,BS_CONTROLE[CHAVE],BS_CONTROLE[Quantidade_11],"-")</f>
        <v>-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339" t="str">
        <f>IF(FN_MC!K1863="","*",FN_MC!K1863)</f>
        <v>*</v>
      </c>
      <c r="O1841" s="339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str">
        <f ca="1">_xlfn.XLOOKUP(G1841&amp;$V$2,BS_CONTROLE[CHAVE],BS_CONTROLE[Quantidade_11],"-")</f>
        <v>-</v>
      </c>
      <c r="W1841" s="118" t="str">
        <f ca="1">_xlfn.XLOOKUP(G1841&amp;$W$2,BS_CONTROLE[CHAVE],BS_CONTROLE[Quantidade_11],"-")</f>
        <v>-</v>
      </c>
      <c r="X1841" s="118" t="str">
        <f ca="1">_xlfn.XLOOKUP(G1841&amp;$X$2,BS_CONTROLE[CHAVE],BS_CONTROLE[Quantidade_11],"-")</f>
        <v>-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338" t="str">
        <f>IF(FN_MC!K1864="","*",FN_MC!K1864)</f>
        <v>*</v>
      </c>
      <c r="O1842" s="338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str">
        <f ca="1">_xlfn.XLOOKUP(G1842&amp;$V$2,BS_CONTROLE[CHAVE],BS_CONTROLE[Quantidade_11],"-")</f>
        <v>-</v>
      </c>
      <c r="W1842" s="118" t="str">
        <f ca="1">_xlfn.XLOOKUP(G1842&amp;$W$2,BS_CONTROLE[CHAVE],BS_CONTROLE[Quantidade_11],"-")</f>
        <v>-</v>
      </c>
      <c r="X1842" s="118" t="str">
        <f ca="1">_xlfn.XLOOKUP(G1842&amp;$X$2,BS_CONTROLE[CHAVE],BS_CONTROLE[Quantidade_11],"-")</f>
        <v>-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339" t="str">
        <f>IF(FN_MC!K1865="","*",FN_MC!K1865)</f>
        <v>*</v>
      </c>
      <c r="O1843" s="339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str">
        <f ca="1">_xlfn.XLOOKUP(G1843&amp;$V$2,BS_CONTROLE[CHAVE],BS_CONTROLE[Quantidade_11],"-")</f>
        <v>-</v>
      </c>
      <c r="W1843" s="118" t="str">
        <f ca="1">_xlfn.XLOOKUP(G1843&amp;$W$2,BS_CONTROLE[CHAVE],BS_CONTROLE[Quantidade_11],"-")</f>
        <v>-</v>
      </c>
      <c r="X1843" s="118" t="str">
        <f ca="1">_xlfn.XLOOKUP(G1843&amp;$X$2,BS_CONTROLE[CHAVE],BS_CONTROLE[Quantidade_11],"-")</f>
        <v>-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339" t="str">
        <f>IF(FN_MC!K1866="","*",FN_MC!K1866)</f>
        <v>*</v>
      </c>
      <c r="O1844" s="339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str">
        <f ca="1">_xlfn.XLOOKUP(G1844&amp;$V$2,BS_CONTROLE[CHAVE],BS_CONTROLE[Quantidade_11],"-")</f>
        <v>-</v>
      </c>
      <c r="W1844" s="118" t="str">
        <f ca="1">_xlfn.XLOOKUP(G1844&amp;$W$2,BS_CONTROLE[CHAVE],BS_CONTROLE[Quantidade_11],"-")</f>
        <v>-</v>
      </c>
      <c r="X1844" s="118" t="str">
        <f ca="1">_xlfn.XLOOKUP(G1844&amp;$X$2,BS_CONTROLE[CHAVE],BS_CONTROLE[Quantidade_11],"-")</f>
        <v>-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338" t="str">
        <f>IF(FN_MC!K1867="","*",FN_MC!K1867)</f>
        <v>*</v>
      </c>
      <c r="O1845" s="338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str">
        <f ca="1">_xlfn.XLOOKUP(G1845&amp;$V$2,BS_CONTROLE[CHAVE],BS_CONTROLE[Quantidade_11],"-")</f>
        <v>-</v>
      </c>
      <c r="W1845" s="118" t="str">
        <f ca="1">_xlfn.XLOOKUP(G1845&amp;$W$2,BS_CONTROLE[CHAVE],BS_CONTROLE[Quantidade_11],"-")</f>
        <v>-</v>
      </c>
      <c r="X1845" s="118" t="str">
        <f ca="1">_xlfn.XLOOKUP(G1845&amp;$X$2,BS_CONTROLE[CHAVE],BS_CONTROLE[Quantidade_11],"-")</f>
        <v>-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339" t="str">
        <f>IF(FN_MC!K1868="","*",FN_MC!K1868)</f>
        <v>*</v>
      </c>
      <c r="O1846" s="339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str">
        <f ca="1">_xlfn.XLOOKUP(G1846&amp;$V$2,BS_CONTROLE[CHAVE],BS_CONTROLE[Quantidade_11],"-")</f>
        <v>-</v>
      </c>
      <c r="W1846" s="118" t="str">
        <f ca="1">_xlfn.XLOOKUP(G1846&amp;$W$2,BS_CONTROLE[CHAVE],BS_CONTROLE[Quantidade_11],"-")</f>
        <v>-</v>
      </c>
      <c r="X1846" s="118" t="str">
        <f ca="1">_xlfn.XLOOKUP(G1846&amp;$X$2,BS_CONTROLE[CHAVE],BS_CONTROLE[Quantidade_11],"-")</f>
        <v>-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339" t="str">
        <f>IF(FN_MC!K1869="","*",FN_MC!K1869)</f>
        <v>*</v>
      </c>
      <c r="O1847" s="339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str">
        <f ca="1">_xlfn.XLOOKUP(G1847&amp;$V$2,BS_CONTROLE[CHAVE],BS_CONTROLE[Quantidade_11],"-")</f>
        <v>-</v>
      </c>
      <c r="W1847" s="118" t="str">
        <f ca="1">_xlfn.XLOOKUP(G1847&amp;$W$2,BS_CONTROLE[CHAVE],BS_CONTROLE[Quantidade_11],"-")</f>
        <v>-</v>
      </c>
      <c r="X1847" s="118" t="str">
        <f ca="1">_xlfn.XLOOKUP(G1847&amp;$X$2,BS_CONTROLE[CHAVE],BS_CONTROLE[Quantidade_11],"-")</f>
        <v>-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338" t="str">
        <f>IF(FN_MC!K1870="","*",FN_MC!K1870)</f>
        <v>*</v>
      </c>
      <c r="O1848" s="338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str">
        <f ca="1">_xlfn.XLOOKUP(G1848&amp;$V$2,BS_CONTROLE[CHAVE],BS_CONTROLE[Quantidade_11],"-")</f>
        <v>-</v>
      </c>
      <c r="W1848" s="118" t="str">
        <f ca="1">_xlfn.XLOOKUP(G1848&amp;$W$2,BS_CONTROLE[CHAVE],BS_CONTROLE[Quantidade_11],"-")</f>
        <v>-</v>
      </c>
      <c r="X1848" s="118" t="str">
        <f ca="1">_xlfn.XLOOKUP(G1848&amp;$X$2,BS_CONTROLE[CHAVE],BS_CONTROLE[Quantidade_11],"-")</f>
        <v>-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339" t="str">
        <f>IF(FN_MC!K1871="","*",FN_MC!K1871)</f>
        <v>*</v>
      </c>
      <c r="O1849" s="339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str">
        <f ca="1">_xlfn.XLOOKUP(G1849&amp;$V$2,BS_CONTROLE[CHAVE],BS_CONTROLE[Quantidade_11],"-")</f>
        <v>-</v>
      </c>
      <c r="W1849" s="118" t="str">
        <f ca="1">_xlfn.XLOOKUP(G1849&amp;$W$2,BS_CONTROLE[CHAVE],BS_CONTROLE[Quantidade_11],"-")</f>
        <v>-</v>
      </c>
      <c r="X1849" s="118" t="str">
        <f ca="1">_xlfn.XLOOKUP(G1849&amp;$X$2,BS_CONTROLE[CHAVE],BS_CONTROLE[Quantidade_11],"-")</f>
        <v>-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339" t="str">
        <f>IF(FN_MC!K1872="","*",FN_MC!K1872)</f>
        <v>*</v>
      </c>
      <c r="O1850" s="339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str">
        <f ca="1">_xlfn.XLOOKUP(G1850&amp;$V$2,BS_CONTROLE[CHAVE],BS_CONTROLE[Quantidade_11],"-")</f>
        <v>-</v>
      </c>
      <c r="W1850" s="118" t="str">
        <f ca="1">_xlfn.XLOOKUP(G1850&amp;$W$2,BS_CONTROLE[CHAVE],BS_CONTROLE[Quantidade_11],"-")</f>
        <v>-</v>
      </c>
      <c r="X1850" s="118" t="str">
        <f ca="1">_xlfn.XLOOKUP(G1850&amp;$X$2,BS_CONTROLE[CHAVE],BS_CONTROLE[Quantidade_11],"-")</f>
        <v>-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338" t="str">
        <f>IF(FN_MC!K1873="","*",FN_MC!K1873)</f>
        <v>*</v>
      </c>
      <c r="O1851" s="338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str">
        <f ca="1">_xlfn.XLOOKUP(G1851&amp;$V$2,BS_CONTROLE[CHAVE],BS_CONTROLE[Quantidade_11],"-")</f>
        <v>-</v>
      </c>
      <c r="W1851" s="118" t="str">
        <f ca="1">_xlfn.XLOOKUP(G1851&amp;$W$2,BS_CONTROLE[CHAVE],BS_CONTROLE[Quantidade_11],"-")</f>
        <v>-</v>
      </c>
      <c r="X1851" s="118" t="str">
        <f ca="1">_xlfn.XLOOKUP(G1851&amp;$X$2,BS_CONTROLE[CHAVE],BS_CONTROLE[Quantidade_11],"-")</f>
        <v>-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339" t="str">
        <f>IF(FN_MC!K1874="","*",FN_MC!K1874)</f>
        <v>*</v>
      </c>
      <c r="O1852" s="339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str">
        <f ca="1">_xlfn.XLOOKUP(G1852&amp;$V$2,BS_CONTROLE[CHAVE],BS_CONTROLE[Quantidade_11],"-")</f>
        <v>-</v>
      </c>
      <c r="W1852" s="118" t="str">
        <f ca="1">_xlfn.XLOOKUP(G1852&amp;$W$2,BS_CONTROLE[CHAVE],BS_CONTROLE[Quantidade_11],"-")</f>
        <v>-</v>
      </c>
      <c r="X1852" s="118" t="str">
        <f ca="1">_xlfn.XLOOKUP(G1852&amp;$X$2,BS_CONTROLE[CHAVE],BS_CONTROLE[Quantidade_11],"-")</f>
        <v>-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339" t="str">
        <f>IF(FN_MC!K1875="","*",FN_MC!K1875)</f>
        <v>*</v>
      </c>
      <c r="O1853" s="339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str">
        <f ca="1">_xlfn.XLOOKUP(G1853&amp;$V$2,BS_CONTROLE[CHAVE],BS_CONTROLE[Quantidade_11],"-")</f>
        <v>-</v>
      </c>
      <c r="W1853" s="118" t="str">
        <f ca="1">_xlfn.XLOOKUP(G1853&amp;$W$2,BS_CONTROLE[CHAVE],BS_CONTROLE[Quantidade_11],"-")</f>
        <v>-</v>
      </c>
      <c r="X1853" s="118" t="str">
        <f ca="1">_xlfn.XLOOKUP(G1853&amp;$X$2,BS_CONTROLE[CHAVE],BS_CONTROLE[Quantidade_11],"-")</f>
        <v>-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338" t="str">
        <f>IF(FN_MC!K1876="","*",FN_MC!K1876)</f>
        <v>*</v>
      </c>
      <c r="O1854" s="338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str">
        <f ca="1">_xlfn.XLOOKUP(G1854&amp;$V$2,BS_CONTROLE[CHAVE],BS_CONTROLE[Quantidade_11],"-")</f>
        <v>-</v>
      </c>
      <c r="W1854" s="118" t="str">
        <f ca="1">_xlfn.XLOOKUP(G1854&amp;$W$2,BS_CONTROLE[CHAVE],BS_CONTROLE[Quantidade_11],"-")</f>
        <v>-</v>
      </c>
      <c r="X1854" s="118" t="str">
        <f ca="1">_xlfn.XLOOKUP(G1854&amp;$X$2,BS_CONTROLE[CHAVE],BS_CONTROLE[Quantidade_11],"-")</f>
        <v>-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339" t="str">
        <f>IF(FN_MC!K1877="","*",FN_MC!K1877)</f>
        <v>*</v>
      </c>
      <c r="O1855" s="339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str">
        <f ca="1">_xlfn.XLOOKUP(G1855&amp;$V$2,BS_CONTROLE[CHAVE],BS_CONTROLE[Quantidade_11],"-")</f>
        <v>-</v>
      </c>
      <c r="W1855" s="118" t="str">
        <f ca="1">_xlfn.XLOOKUP(G1855&amp;$W$2,BS_CONTROLE[CHAVE],BS_CONTROLE[Quantidade_11],"-")</f>
        <v>-</v>
      </c>
      <c r="X1855" s="118" t="str">
        <f ca="1">_xlfn.XLOOKUP(G1855&amp;$X$2,BS_CONTROLE[CHAVE],BS_CONTROLE[Quantidade_11],"-")</f>
        <v>-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339" t="str">
        <f>IF(FN_MC!K1878="","*",FN_MC!K1878)</f>
        <v>*</v>
      </c>
      <c r="O1856" s="339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str">
        <f ca="1">_xlfn.XLOOKUP(G1856&amp;$V$2,BS_CONTROLE[CHAVE],BS_CONTROLE[Quantidade_11],"-")</f>
        <v>-</v>
      </c>
      <c r="W1856" s="118" t="str">
        <f ca="1">_xlfn.XLOOKUP(G1856&amp;$W$2,BS_CONTROLE[CHAVE],BS_CONTROLE[Quantidade_11],"-")</f>
        <v>-</v>
      </c>
      <c r="X1856" s="118" t="str">
        <f ca="1">_xlfn.XLOOKUP(G1856&amp;$X$2,BS_CONTROLE[CHAVE],BS_CONTROLE[Quantidade_11],"-")</f>
        <v>-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338" t="str">
        <f>IF(FN_MC!K1879="","*",FN_MC!K1879)</f>
        <v>*</v>
      </c>
      <c r="O1857" s="338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str">
        <f ca="1">_xlfn.XLOOKUP(G1857&amp;$V$2,BS_CONTROLE[CHAVE],BS_CONTROLE[Quantidade_11],"-")</f>
        <v>-</v>
      </c>
      <c r="W1857" s="118" t="str">
        <f ca="1">_xlfn.XLOOKUP(G1857&amp;$W$2,BS_CONTROLE[CHAVE],BS_CONTROLE[Quantidade_11],"-")</f>
        <v>-</v>
      </c>
      <c r="X1857" s="118" t="str">
        <f ca="1">_xlfn.XLOOKUP(G1857&amp;$X$2,BS_CONTROLE[CHAVE],BS_CONTROLE[Quantidade_11],"-")</f>
        <v>-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339" t="str">
        <f>IF(FN_MC!K1880="","*",FN_MC!K1880)</f>
        <v>*</v>
      </c>
      <c r="O1858" s="339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str">
        <f ca="1">_xlfn.XLOOKUP(G1858&amp;$V$2,BS_CONTROLE[CHAVE],BS_CONTROLE[Quantidade_11],"-")</f>
        <v>-</v>
      </c>
      <c r="W1858" s="118" t="str">
        <f ca="1">_xlfn.XLOOKUP(G1858&amp;$W$2,BS_CONTROLE[CHAVE],BS_CONTROLE[Quantidade_11],"-")</f>
        <v>-</v>
      </c>
      <c r="X1858" s="118" t="str">
        <f ca="1">_xlfn.XLOOKUP(G1858&amp;$X$2,BS_CONTROLE[CHAVE],BS_CONTROLE[Quantidade_11],"-")</f>
        <v>-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339" t="str">
        <f>IF(FN_MC!K1881="","*",FN_MC!K1881)</f>
        <v>*</v>
      </c>
      <c r="O1859" s="339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str">
        <f ca="1">_xlfn.XLOOKUP(G1859&amp;$V$2,BS_CONTROLE[CHAVE],BS_CONTROLE[Quantidade_11],"-")</f>
        <v>-</v>
      </c>
      <c r="W1859" s="118" t="str">
        <f ca="1">_xlfn.XLOOKUP(G1859&amp;$W$2,BS_CONTROLE[CHAVE],BS_CONTROLE[Quantidade_11],"-")</f>
        <v>-</v>
      </c>
      <c r="X1859" s="118" t="str">
        <f ca="1">_xlfn.XLOOKUP(G1859&amp;$X$2,BS_CONTROLE[CHAVE],BS_CONTROLE[Quantidade_11],"-")</f>
        <v>-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338" t="str">
        <f>IF(FN_MC!K1882="","*",FN_MC!K1882)</f>
        <v>*</v>
      </c>
      <c r="O1860" s="338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str">
        <f ca="1">_xlfn.XLOOKUP(G1860&amp;$V$2,BS_CONTROLE[CHAVE],BS_CONTROLE[Quantidade_11],"-")</f>
        <v>-</v>
      </c>
      <c r="W1860" s="118" t="str">
        <f ca="1">_xlfn.XLOOKUP(G1860&amp;$W$2,BS_CONTROLE[CHAVE],BS_CONTROLE[Quantidade_11],"-")</f>
        <v>-</v>
      </c>
      <c r="X1860" s="118" t="str">
        <f ca="1">_xlfn.XLOOKUP(G1860&amp;$X$2,BS_CONTROLE[CHAVE],BS_CONTROLE[Quantidade_11],"-")</f>
        <v>-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339" t="str">
        <f>IF(FN_MC!K1883="","*",FN_MC!K1883)</f>
        <v>*</v>
      </c>
      <c r="O1861" s="339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str">
        <f ca="1">_xlfn.XLOOKUP(G1861&amp;$V$2,BS_CONTROLE[CHAVE],BS_CONTROLE[Quantidade_11],"-")</f>
        <v>-</v>
      </c>
      <c r="W1861" s="118" t="str">
        <f ca="1">_xlfn.XLOOKUP(G1861&amp;$W$2,BS_CONTROLE[CHAVE],BS_CONTROLE[Quantidade_11],"-")</f>
        <v>-</v>
      </c>
      <c r="X1861" s="118" t="str">
        <f ca="1">_xlfn.XLOOKUP(G1861&amp;$X$2,BS_CONTROLE[CHAVE],BS_CONTROLE[Quantidade_11],"-")</f>
        <v>-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339" t="str">
        <f>IF(FN_MC!K1884="","*",FN_MC!K1884)</f>
        <v>*</v>
      </c>
      <c r="O1862" s="339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str">
        <f ca="1">_xlfn.XLOOKUP(G1862&amp;$V$2,BS_CONTROLE[CHAVE],BS_CONTROLE[Quantidade_11],"-")</f>
        <v>-</v>
      </c>
      <c r="W1862" s="118" t="str">
        <f ca="1">_xlfn.XLOOKUP(G1862&amp;$W$2,BS_CONTROLE[CHAVE],BS_CONTROLE[Quantidade_11],"-")</f>
        <v>-</v>
      </c>
      <c r="X1862" s="118" t="str">
        <f ca="1">_xlfn.XLOOKUP(G1862&amp;$X$2,BS_CONTROLE[CHAVE],BS_CONTROLE[Quantidade_11],"-")</f>
        <v>-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338" t="str">
        <f>IF(FN_MC!K1885="","*",FN_MC!K1885)</f>
        <v>*</v>
      </c>
      <c r="O1863" s="338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str">
        <f ca="1">_xlfn.XLOOKUP(G1863&amp;$V$2,BS_CONTROLE[CHAVE],BS_CONTROLE[Quantidade_11],"-")</f>
        <v>-</v>
      </c>
      <c r="W1863" s="118" t="str">
        <f ca="1">_xlfn.XLOOKUP(G1863&amp;$W$2,BS_CONTROLE[CHAVE],BS_CONTROLE[Quantidade_11],"-")</f>
        <v>-</v>
      </c>
      <c r="X1863" s="118" t="str">
        <f ca="1">_xlfn.XLOOKUP(G1863&amp;$X$2,BS_CONTROLE[CHAVE],BS_CONTROLE[Quantidade_11],"-")</f>
        <v>-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339" t="str">
        <f>IF(FN_MC!K1886="","*",FN_MC!K1886)</f>
        <v>*</v>
      </c>
      <c r="O1864" s="339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str">
        <f ca="1">_xlfn.XLOOKUP(G1864&amp;$V$2,BS_CONTROLE[CHAVE],BS_CONTROLE[Quantidade_11],"-")</f>
        <v>-</v>
      </c>
      <c r="W1864" s="118" t="str">
        <f ca="1">_xlfn.XLOOKUP(G1864&amp;$W$2,BS_CONTROLE[CHAVE],BS_CONTROLE[Quantidade_11],"-")</f>
        <v>-</v>
      </c>
      <c r="X1864" s="118" t="str">
        <f ca="1">_xlfn.XLOOKUP(G1864&amp;$X$2,BS_CONTROLE[CHAVE],BS_CONTROLE[Quantidade_11],"-")</f>
        <v>-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339" t="str">
        <f>IF(FN_MC!K1887="","*",FN_MC!K1887)</f>
        <v>*</v>
      </c>
      <c r="O1865" s="339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str">
        <f ca="1">_xlfn.XLOOKUP(G1865&amp;$V$2,BS_CONTROLE[CHAVE],BS_CONTROLE[Quantidade_11],"-")</f>
        <v>-</v>
      </c>
      <c r="W1865" s="118" t="str">
        <f ca="1">_xlfn.XLOOKUP(G1865&amp;$W$2,BS_CONTROLE[CHAVE],BS_CONTROLE[Quantidade_11],"-")</f>
        <v>-</v>
      </c>
      <c r="X1865" s="118" t="str">
        <f ca="1">_xlfn.XLOOKUP(G1865&amp;$X$2,BS_CONTROLE[CHAVE],BS_CONTROLE[Quantidade_11],"-")</f>
        <v>-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338" t="str">
        <f>IF(FN_MC!K1888="","*",FN_MC!K1888)</f>
        <v>*</v>
      </c>
      <c r="O1866" s="338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str">
        <f ca="1">_xlfn.XLOOKUP(G1866&amp;$V$2,BS_CONTROLE[CHAVE],BS_CONTROLE[Quantidade_11],"-")</f>
        <v>-</v>
      </c>
      <c r="W1866" s="118" t="str">
        <f ca="1">_xlfn.XLOOKUP(G1866&amp;$W$2,BS_CONTROLE[CHAVE],BS_CONTROLE[Quantidade_11],"-")</f>
        <v>-</v>
      </c>
      <c r="X1866" s="118" t="str">
        <f ca="1">_xlfn.XLOOKUP(G1866&amp;$X$2,BS_CONTROLE[CHAVE],BS_CONTROLE[Quantidade_11],"-")</f>
        <v>-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339" t="str">
        <f>IF(FN_MC!K1889="","*",FN_MC!K1889)</f>
        <v>*</v>
      </c>
      <c r="O1867" s="339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str">
        <f ca="1">_xlfn.XLOOKUP(G1867&amp;$V$2,BS_CONTROLE[CHAVE],BS_CONTROLE[Quantidade_11],"-")</f>
        <v>-</v>
      </c>
      <c r="W1867" s="118" t="str">
        <f ca="1">_xlfn.XLOOKUP(G1867&amp;$W$2,BS_CONTROLE[CHAVE],BS_CONTROLE[Quantidade_11],"-")</f>
        <v>-</v>
      </c>
      <c r="X1867" s="118" t="str">
        <f ca="1">_xlfn.XLOOKUP(G1867&amp;$X$2,BS_CONTROLE[CHAVE],BS_CONTROLE[Quantidade_11],"-")</f>
        <v>-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339" t="str">
        <f>IF(FN_MC!K1890="","*",FN_MC!K1890)</f>
        <v>*</v>
      </c>
      <c r="O1868" s="339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str">
        <f ca="1">_xlfn.XLOOKUP(G1868&amp;$V$2,BS_CONTROLE[CHAVE],BS_CONTROLE[Quantidade_11],"-")</f>
        <v>-</v>
      </c>
      <c r="W1868" s="118" t="str">
        <f ca="1">_xlfn.XLOOKUP(G1868&amp;$W$2,BS_CONTROLE[CHAVE],BS_CONTROLE[Quantidade_11],"-")</f>
        <v>-</v>
      </c>
      <c r="X1868" s="118" t="str">
        <f ca="1">_xlfn.XLOOKUP(G1868&amp;$X$2,BS_CONTROLE[CHAVE],BS_CONTROLE[Quantidade_11],"-")</f>
        <v>-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338" t="str">
        <f>IF(FN_MC!K1891="","*",FN_MC!K1891)</f>
        <v>*</v>
      </c>
      <c r="O1869" s="338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str">
        <f ca="1">_xlfn.XLOOKUP(G1869&amp;$V$2,BS_CONTROLE[CHAVE],BS_CONTROLE[Quantidade_11],"-")</f>
        <v>-</v>
      </c>
      <c r="W1869" s="118" t="str">
        <f ca="1">_xlfn.XLOOKUP(G1869&amp;$W$2,BS_CONTROLE[CHAVE],BS_CONTROLE[Quantidade_11],"-")</f>
        <v>-</v>
      </c>
      <c r="X1869" s="118" t="str">
        <f ca="1">_xlfn.XLOOKUP(G1869&amp;$X$2,BS_CONTROLE[CHAVE],BS_CONTROLE[Quantidade_11],"-")</f>
        <v>-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339" t="str">
        <f>IF(FN_MC!K1892="","*",FN_MC!K1892)</f>
        <v>*</v>
      </c>
      <c r="O1870" s="339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str">
        <f ca="1">_xlfn.XLOOKUP(G1870&amp;$V$2,BS_CONTROLE[CHAVE],BS_CONTROLE[Quantidade_11],"-")</f>
        <v>-</v>
      </c>
      <c r="W1870" s="118" t="str">
        <f ca="1">_xlfn.XLOOKUP(G1870&amp;$W$2,BS_CONTROLE[CHAVE],BS_CONTROLE[Quantidade_11],"-")</f>
        <v>-</v>
      </c>
      <c r="X1870" s="118" t="str">
        <f ca="1">_xlfn.XLOOKUP(G1870&amp;$X$2,BS_CONTROLE[CHAVE],BS_CONTROLE[Quantidade_11],"-")</f>
        <v>-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339" t="str">
        <f>IF(FN_MC!K1893="","*",FN_MC!K1893)</f>
        <v>*</v>
      </c>
      <c r="O1871" s="339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str">
        <f ca="1">_xlfn.XLOOKUP(G1871&amp;$V$2,BS_CONTROLE[CHAVE],BS_CONTROLE[Quantidade_11],"-")</f>
        <v>-</v>
      </c>
      <c r="W1871" s="118" t="str">
        <f ca="1">_xlfn.XLOOKUP(G1871&amp;$W$2,BS_CONTROLE[CHAVE],BS_CONTROLE[Quantidade_11],"-")</f>
        <v>-</v>
      </c>
      <c r="X1871" s="118" t="str">
        <f ca="1">_xlfn.XLOOKUP(G1871&amp;$X$2,BS_CONTROLE[CHAVE],BS_CONTROLE[Quantidade_11],"-")</f>
        <v>-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338" t="str">
        <f>IF(FN_MC!K1894="","*",FN_MC!K1894)</f>
        <v>*</v>
      </c>
      <c r="O1872" s="338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str">
        <f ca="1">_xlfn.XLOOKUP(G1872&amp;$V$2,BS_CONTROLE[CHAVE],BS_CONTROLE[Quantidade_11],"-")</f>
        <v>-</v>
      </c>
      <c r="W1872" s="118" t="str">
        <f ca="1">_xlfn.XLOOKUP(G1872&amp;$W$2,BS_CONTROLE[CHAVE],BS_CONTROLE[Quantidade_11],"-")</f>
        <v>-</v>
      </c>
      <c r="X1872" s="118" t="str">
        <f ca="1">_xlfn.XLOOKUP(G1872&amp;$X$2,BS_CONTROLE[CHAVE],BS_CONTROLE[Quantidade_11],"-")</f>
        <v>-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339" t="str">
        <f>IF(FN_MC!K1895="","*",FN_MC!K1895)</f>
        <v>*</v>
      </c>
      <c r="O1873" s="339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str">
        <f ca="1">_xlfn.XLOOKUP(G1873&amp;$V$2,BS_CONTROLE[CHAVE],BS_CONTROLE[Quantidade_11],"-")</f>
        <v>-</v>
      </c>
      <c r="W1873" s="118" t="str">
        <f ca="1">_xlfn.XLOOKUP(G1873&amp;$W$2,BS_CONTROLE[CHAVE],BS_CONTROLE[Quantidade_11],"-")</f>
        <v>-</v>
      </c>
      <c r="X1873" s="118" t="str">
        <f ca="1">_xlfn.XLOOKUP(G1873&amp;$X$2,BS_CONTROLE[CHAVE],BS_CONTROLE[Quantidade_11],"-")</f>
        <v>-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339" t="str">
        <f>IF(FN_MC!K1896="","*",FN_MC!K1896)</f>
        <v>*</v>
      </c>
      <c r="O1874" s="339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str">
        <f ca="1">_xlfn.XLOOKUP(G1874&amp;$V$2,BS_CONTROLE[CHAVE],BS_CONTROLE[Quantidade_11],"-")</f>
        <v>-</v>
      </c>
      <c r="W1874" s="118" t="str">
        <f ca="1">_xlfn.XLOOKUP(G1874&amp;$W$2,BS_CONTROLE[CHAVE],BS_CONTROLE[Quantidade_11],"-")</f>
        <v>-</v>
      </c>
      <c r="X1874" s="118" t="str">
        <f ca="1">_xlfn.XLOOKUP(G1874&amp;$X$2,BS_CONTROLE[CHAVE],BS_CONTROLE[Quantidade_11],"-")</f>
        <v>-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338" t="str">
        <f>IF(FN_MC!K1897="","*",FN_MC!K1897)</f>
        <v>*</v>
      </c>
      <c r="O1875" s="338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str">
        <f ca="1">_xlfn.XLOOKUP(G1875&amp;$V$2,BS_CONTROLE[CHAVE],BS_CONTROLE[Quantidade_11],"-")</f>
        <v>-</v>
      </c>
      <c r="W1875" s="118" t="str">
        <f ca="1">_xlfn.XLOOKUP(G1875&amp;$W$2,BS_CONTROLE[CHAVE],BS_CONTROLE[Quantidade_11],"-")</f>
        <v>-</v>
      </c>
      <c r="X1875" s="118" t="str">
        <f ca="1">_xlfn.XLOOKUP(G1875&amp;$X$2,BS_CONTROLE[CHAVE],BS_CONTROLE[Quantidade_11],"-")</f>
        <v>-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339" t="str">
        <f>IF(FN_MC!K1898="","*",FN_MC!K1898)</f>
        <v>*</v>
      </c>
      <c r="O1876" s="339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str">
        <f ca="1">_xlfn.XLOOKUP(G1876&amp;$V$2,BS_CONTROLE[CHAVE],BS_CONTROLE[Quantidade_11],"-")</f>
        <v>-</v>
      </c>
      <c r="W1876" s="118" t="str">
        <f ca="1">_xlfn.XLOOKUP(G1876&amp;$W$2,BS_CONTROLE[CHAVE],BS_CONTROLE[Quantidade_11],"-")</f>
        <v>-</v>
      </c>
      <c r="X1876" s="118" t="str">
        <f ca="1">_xlfn.XLOOKUP(G1876&amp;$X$2,BS_CONTROLE[CHAVE],BS_CONTROLE[Quantidade_11],"-")</f>
        <v>-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339" t="str">
        <f>IF(FN_MC!K1899="","*",FN_MC!K1899)</f>
        <v>*</v>
      </c>
      <c r="O1877" s="339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str">
        <f ca="1">_xlfn.XLOOKUP(G1877&amp;$V$2,BS_CONTROLE[CHAVE],BS_CONTROLE[Quantidade_11],"-")</f>
        <v>-</v>
      </c>
      <c r="W1877" s="118" t="str">
        <f ca="1">_xlfn.XLOOKUP(G1877&amp;$W$2,BS_CONTROLE[CHAVE],BS_CONTROLE[Quantidade_11],"-")</f>
        <v>-</v>
      </c>
      <c r="X1877" s="118" t="str">
        <f ca="1">_xlfn.XLOOKUP(G1877&amp;$X$2,BS_CONTROLE[CHAVE],BS_CONTROLE[Quantidade_11],"-")</f>
        <v>-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338" t="str">
        <f>IF(FN_MC!K1900="","*",FN_MC!K1900)</f>
        <v>*</v>
      </c>
      <c r="O1878" s="338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str">
        <f ca="1">_xlfn.XLOOKUP(G1878&amp;$V$2,BS_CONTROLE[CHAVE],BS_CONTROLE[Quantidade_11],"-")</f>
        <v>-</v>
      </c>
      <c r="W1878" s="118" t="str">
        <f ca="1">_xlfn.XLOOKUP(G1878&amp;$W$2,BS_CONTROLE[CHAVE],BS_CONTROLE[Quantidade_11],"-")</f>
        <v>-</v>
      </c>
      <c r="X1878" s="118" t="str">
        <f ca="1">_xlfn.XLOOKUP(G1878&amp;$X$2,BS_CONTROLE[CHAVE],BS_CONTROLE[Quantidade_11],"-")</f>
        <v>-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339" t="str">
        <f>IF(FN_MC!K1901="","*",FN_MC!K1901)</f>
        <v>*</v>
      </c>
      <c r="O1879" s="339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str">
        <f ca="1">_xlfn.XLOOKUP(G1879&amp;$V$2,BS_CONTROLE[CHAVE],BS_CONTROLE[Quantidade_11],"-")</f>
        <v>-</v>
      </c>
      <c r="W1879" s="118" t="str">
        <f ca="1">_xlfn.XLOOKUP(G1879&amp;$W$2,BS_CONTROLE[CHAVE],BS_CONTROLE[Quantidade_11],"-")</f>
        <v>-</v>
      </c>
      <c r="X1879" s="118" t="str">
        <f ca="1">_xlfn.XLOOKUP(G1879&amp;$X$2,BS_CONTROLE[CHAVE],BS_CONTROLE[Quantidade_11],"-")</f>
        <v>-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339" t="str">
        <f>IF(FN_MC!K1902="","*",FN_MC!K1902)</f>
        <v>*</v>
      </c>
      <c r="O1880" s="339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str">
        <f ca="1">_xlfn.XLOOKUP(G1880&amp;$V$2,BS_CONTROLE[CHAVE],BS_CONTROLE[Quantidade_11],"-")</f>
        <v>-</v>
      </c>
      <c r="W1880" s="118" t="str">
        <f ca="1">_xlfn.XLOOKUP(G1880&amp;$W$2,BS_CONTROLE[CHAVE],BS_CONTROLE[Quantidade_11],"-")</f>
        <v>-</v>
      </c>
      <c r="X1880" s="118" t="str">
        <f ca="1">_xlfn.XLOOKUP(G1880&amp;$X$2,BS_CONTROLE[CHAVE],BS_CONTROLE[Quantidade_11],"-")</f>
        <v>-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338" t="str">
        <f>IF(FN_MC!K1903="","*",FN_MC!K1903)</f>
        <v>*</v>
      </c>
      <c r="O1881" s="338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str">
        <f ca="1">_xlfn.XLOOKUP(G1881&amp;$V$2,BS_CONTROLE[CHAVE],BS_CONTROLE[Quantidade_11],"-")</f>
        <v>-</v>
      </c>
      <c r="W1881" s="118" t="str">
        <f ca="1">_xlfn.XLOOKUP(G1881&amp;$W$2,BS_CONTROLE[CHAVE],BS_CONTROLE[Quantidade_11],"-")</f>
        <v>-</v>
      </c>
      <c r="X1881" s="118" t="str">
        <f ca="1">_xlfn.XLOOKUP(G1881&amp;$X$2,BS_CONTROLE[CHAVE],BS_CONTROLE[Quantidade_11],"-")</f>
        <v>-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339" t="str">
        <f>IF(FN_MC!K1904="","*",FN_MC!K1904)</f>
        <v>*</v>
      </c>
      <c r="O1882" s="339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str">
        <f ca="1">_xlfn.XLOOKUP(G1882&amp;$V$2,BS_CONTROLE[CHAVE],BS_CONTROLE[Quantidade_11],"-")</f>
        <v>-</v>
      </c>
      <c r="W1882" s="118" t="str">
        <f ca="1">_xlfn.XLOOKUP(G1882&amp;$W$2,BS_CONTROLE[CHAVE],BS_CONTROLE[Quantidade_11],"-")</f>
        <v>-</v>
      </c>
      <c r="X1882" s="118" t="str">
        <f ca="1">_xlfn.XLOOKUP(G1882&amp;$X$2,BS_CONTROLE[CHAVE],BS_CONTROLE[Quantidade_11],"-")</f>
        <v>-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339" t="str">
        <f>IF(FN_MC!K1905="","*",FN_MC!K1905)</f>
        <v>*</v>
      </c>
      <c r="O1883" s="339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str">
        <f ca="1">_xlfn.XLOOKUP(G1883&amp;$V$2,BS_CONTROLE[CHAVE],BS_CONTROLE[Quantidade_11],"-")</f>
        <v>-</v>
      </c>
      <c r="W1883" s="118" t="str">
        <f ca="1">_xlfn.XLOOKUP(G1883&amp;$W$2,BS_CONTROLE[CHAVE],BS_CONTROLE[Quantidade_11],"-")</f>
        <v>-</v>
      </c>
      <c r="X1883" s="118" t="str">
        <f ca="1">_xlfn.XLOOKUP(G1883&amp;$X$2,BS_CONTROLE[CHAVE],BS_CONTROLE[Quantidade_11],"-")</f>
        <v>-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338" t="str">
        <f>IF(FN_MC!K1906="","*",FN_MC!K1906)</f>
        <v>*</v>
      </c>
      <c r="O1884" s="338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str">
        <f ca="1">_xlfn.XLOOKUP(G1884&amp;$V$2,BS_CONTROLE[CHAVE],BS_CONTROLE[Quantidade_11],"-")</f>
        <v>-</v>
      </c>
      <c r="W1884" s="118" t="str">
        <f ca="1">_xlfn.XLOOKUP(G1884&amp;$W$2,BS_CONTROLE[CHAVE],BS_CONTROLE[Quantidade_11],"-")</f>
        <v>-</v>
      </c>
      <c r="X1884" s="118" t="str">
        <f ca="1">_xlfn.XLOOKUP(G1884&amp;$X$2,BS_CONTROLE[CHAVE],BS_CONTROLE[Quantidade_11],"-")</f>
        <v>-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339" t="str">
        <f>IF(FN_MC!K1907="","*",FN_MC!K1907)</f>
        <v>*</v>
      </c>
      <c r="O1885" s="339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str">
        <f ca="1">_xlfn.XLOOKUP(G1885&amp;$V$2,BS_CONTROLE[CHAVE],BS_CONTROLE[Quantidade_11],"-")</f>
        <v>-</v>
      </c>
      <c r="W1885" s="118" t="str">
        <f ca="1">_xlfn.XLOOKUP(G1885&amp;$W$2,BS_CONTROLE[CHAVE],BS_CONTROLE[Quantidade_11],"-")</f>
        <v>-</v>
      </c>
      <c r="X1885" s="118" t="str">
        <f ca="1">_xlfn.XLOOKUP(G1885&amp;$X$2,BS_CONTROLE[CHAVE],BS_CONTROLE[Quantidade_11],"-")</f>
        <v>-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339" t="str">
        <f>IF(FN_MC!K1908="","*",FN_MC!K1908)</f>
        <v>*</v>
      </c>
      <c r="O1886" s="339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str">
        <f ca="1">_xlfn.XLOOKUP(G1886&amp;$V$2,BS_CONTROLE[CHAVE],BS_CONTROLE[Quantidade_11],"-")</f>
        <v>-</v>
      </c>
      <c r="W1886" s="118" t="str">
        <f ca="1">_xlfn.XLOOKUP(G1886&amp;$W$2,BS_CONTROLE[CHAVE],BS_CONTROLE[Quantidade_11],"-")</f>
        <v>-</v>
      </c>
      <c r="X1886" s="118" t="str">
        <f ca="1">_xlfn.XLOOKUP(G1886&amp;$X$2,BS_CONTROLE[CHAVE],BS_CONTROLE[Quantidade_11],"-")</f>
        <v>-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338" t="str">
        <f>IF(FN_MC!K1909="","*",FN_MC!K1909)</f>
        <v>*</v>
      </c>
      <c r="O1887" s="338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str">
        <f ca="1">_xlfn.XLOOKUP(G1887&amp;$V$2,BS_CONTROLE[CHAVE],BS_CONTROLE[Quantidade_11],"-")</f>
        <v>-</v>
      </c>
      <c r="W1887" s="118" t="str">
        <f ca="1">_xlfn.XLOOKUP(G1887&amp;$W$2,BS_CONTROLE[CHAVE],BS_CONTROLE[Quantidade_11],"-")</f>
        <v>-</v>
      </c>
      <c r="X1887" s="118" t="str">
        <f ca="1">_xlfn.XLOOKUP(G1887&amp;$X$2,BS_CONTROLE[CHAVE],BS_CONTROLE[Quantidade_11],"-")</f>
        <v>-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339" t="str">
        <f>IF(FN_MC!K1910="","*",FN_MC!K1910)</f>
        <v>*</v>
      </c>
      <c r="O1888" s="339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str">
        <f ca="1">_xlfn.XLOOKUP(G1888&amp;$V$2,BS_CONTROLE[CHAVE],BS_CONTROLE[Quantidade_11],"-")</f>
        <v>-</v>
      </c>
      <c r="W1888" s="118" t="str">
        <f ca="1">_xlfn.XLOOKUP(G1888&amp;$W$2,BS_CONTROLE[CHAVE],BS_CONTROLE[Quantidade_11],"-")</f>
        <v>-</v>
      </c>
      <c r="X1888" s="118" t="str">
        <f ca="1">_xlfn.XLOOKUP(G1888&amp;$X$2,BS_CONTROLE[CHAVE],BS_CONTROLE[Quantidade_11],"-")</f>
        <v>-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339" t="str">
        <f>IF(FN_MC!K1911="","*",FN_MC!K1911)</f>
        <v>*</v>
      </c>
      <c r="O1889" s="339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str">
        <f ca="1">_xlfn.XLOOKUP(G1889&amp;$V$2,BS_CONTROLE[CHAVE],BS_CONTROLE[Quantidade_11],"-")</f>
        <v>-</v>
      </c>
      <c r="W1889" s="118" t="str">
        <f ca="1">_xlfn.XLOOKUP(G1889&amp;$W$2,BS_CONTROLE[CHAVE],BS_CONTROLE[Quantidade_11],"-")</f>
        <v>-</v>
      </c>
      <c r="X1889" s="118" t="str">
        <f ca="1">_xlfn.XLOOKUP(G1889&amp;$X$2,BS_CONTROLE[CHAVE],BS_CONTROLE[Quantidade_11],"-")</f>
        <v>-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338" t="str">
        <f>IF(FN_MC!K1912="","*",FN_MC!K1912)</f>
        <v>*</v>
      </c>
      <c r="O1890" s="338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str">
        <f ca="1">_xlfn.XLOOKUP(G1890&amp;$V$2,BS_CONTROLE[CHAVE],BS_CONTROLE[Quantidade_11],"-")</f>
        <v>-</v>
      </c>
      <c r="W1890" s="118" t="str">
        <f ca="1">_xlfn.XLOOKUP(G1890&amp;$W$2,BS_CONTROLE[CHAVE],BS_CONTROLE[Quantidade_11],"-")</f>
        <v>-</v>
      </c>
      <c r="X1890" s="118" t="str">
        <f ca="1">_xlfn.XLOOKUP(G1890&amp;$X$2,BS_CONTROLE[CHAVE],BS_CONTROLE[Quantidade_11],"-")</f>
        <v>-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339" t="str">
        <f>IF(FN_MC!K1913="","*",FN_MC!K1913)</f>
        <v>*</v>
      </c>
      <c r="O1891" s="339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str">
        <f ca="1">_xlfn.XLOOKUP(G1891&amp;$V$2,BS_CONTROLE[CHAVE],BS_CONTROLE[Quantidade_11],"-")</f>
        <v>-</v>
      </c>
      <c r="W1891" s="118" t="str">
        <f ca="1">_xlfn.XLOOKUP(G1891&amp;$W$2,BS_CONTROLE[CHAVE],BS_CONTROLE[Quantidade_11],"-")</f>
        <v>-</v>
      </c>
      <c r="X1891" s="118" t="str">
        <f ca="1">_xlfn.XLOOKUP(G1891&amp;$X$2,BS_CONTROLE[CHAVE],BS_CONTROLE[Quantidade_11],"-")</f>
        <v>-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339" t="str">
        <f>IF(FN_MC!K1914="","*",FN_MC!K1914)</f>
        <v>*</v>
      </c>
      <c r="O1892" s="339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str">
        <f ca="1">_xlfn.XLOOKUP(G1892&amp;$V$2,BS_CONTROLE[CHAVE],BS_CONTROLE[Quantidade_11],"-")</f>
        <v>-</v>
      </c>
      <c r="W1892" s="118" t="str">
        <f ca="1">_xlfn.XLOOKUP(G1892&amp;$W$2,BS_CONTROLE[CHAVE],BS_CONTROLE[Quantidade_11],"-")</f>
        <v>-</v>
      </c>
      <c r="X1892" s="118" t="str">
        <f ca="1">_xlfn.XLOOKUP(G1892&amp;$X$2,BS_CONTROLE[CHAVE],BS_CONTROLE[Quantidade_11],"-")</f>
        <v>-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338" t="str">
        <f>IF(FN_MC!K1915="","*",FN_MC!K1915)</f>
        <v>*</v>
      </c>
      <c r="O1893" s="338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str">
        <f ca="1">_xlfn.XLOOKUP(G1893&amp;$V$2,BS_CONTROLE[CHAVE],BS_CONTROLE[Quantidade_11],"-")</f>
        <v>-</v>
      </c>
      <c r="W1893" s="118" t="str">
        <f ca="1">_xlfn.XLOOKUP(G1893&amp;$W$2,BS_CONTROLE[CHAVE],BS_CONTROLE[Quantidade_11],"-")</f>
        <v>-</v>
      </c>
      <c r="X1893" s="118" t="str">
        <f ca="1">_xlfn.XLOOKUP(G1893&amp;$X$2,BS_CONTROLE[CHAVE],BS_CONTROLE[Quantidade_11],"-")</f>
        <v>-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339" t="str">
        <f>IF(FN_MC!K1916="","*",FN_MC!K1916)</f>
        <v>*</v>
      </c>
      <c r="O1894" s="339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str">
        <f ca="1">_xlfn.XLOOKUP(G1894&amp;$V$2,BS_CONTROLE[CHAVE],BS_CONTROLE[Quantidade_11],"-")</f>
        <v>-</v>
      </c>
      <c r="W1894" s="118" t="str">
        <f ca="1">_xlfn.XLOOKUP(G1894&amp;$W$2,BS_CONTROLE[CHAVE],BS_CONTROLE[Quantidade_11],"-")</f>
        <v>-</v>
      </c>
      <c r="X1894" s="118" t="str">
        <f ca="1">_xlfn.XLOOKUP(G1894&amp;$X$2,BS_CONTROLE[CHAVE],BS_CONTROLE[Quantidade_11],"-")</f>
        <v>-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339" t="str">
        <f>IF(FN_MC!K1917="","*",FN_MC!K1917)</f>
        <v>*</v>
      </c>
      <c r="O1895" s="339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str">
        <f ca="1">_xlfn.XLOOKUP(G1895&amp;$V$2,BS_CONTROLE[CHAVE],BS_CONTROLE[Quantidade_11],"-")</f>
        <v>-</v>
      </c>
      <c r="W1895" s="118" t="str">
        <f ca="1">_xlfn.XLOOKUP(G1895&amp;$W$2,BS_CONTROLE[CHAVE],BS_CONTROLE[Quantidade_11],"-")</f>
        <v>-</v>
      </c>
      <c r="X1895" s="118" t="str">
        <f ca="1">_xlfn.XLOOKUP(G1895&amp;$X$2,BS_CONTROLE[CHAVE],BS_CONTROLE[Quantidade_11],"-")</f>
        <v>-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338" t="str">
        <f>IF(FN_MC!K1918="","*",FN_MC!K1918)</f>
        <v>*</v>
      </c>
      <c r="O1896" s="338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str">
        <f ca="1">_xlfn.XLOOKUP(G1896&amp;$V$2,BS_CONTROLE[CHAVE],BS_CONTROLE[Quantidade_11],"-")</f>
        <v>-</v>
      </c>
      <c r="W1896" s="118" t="str">
        <f ca="1">_xlfn.XLOOKUP(G1896&amp;$W$2,BS_CONTROLE[CHAVE],BS_CONTROLE[Quantidade_11],"-")</f>
        <v>-</v>
      </c>
      <c r="X1896" s="118" t="str">
        <f ca="1">_xlfn.XLOOKUP(G1896&amp;$X$2,BS_CONTROLE[CHAVE],BS_CONTROLE[Quantidade_11],"-")</f>
        <v>-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339" t="str">
        <f>IF(FN_MC!K1919="","*",FN_MC!K1919)</f>
        <v>*</v>
      </c>
      <c r="O1897" s="339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str">
        <f ca="1">_xlfn.XLOOKUP(G1897&amp;$V$2,BS_CONTROLE[CHAVE],BS_CONTROLE[Quantidade_11],"-")</f>
        <v>-</v>
      </c>
      <c r="W1897" s="118" t="str">
        <f ca="1">_xlfn.XLOOKUP(G1897&amp;$W$2,BS_CONTROLE[CHAVE],BS_CONTROLE[Quantidade_11],"-")</f>
        <v>-</v>
      </c>
      <c r="X1897" s="118" t="str">
        <f ca="1">_xlfn.XLOOKUP(G1897&amp;$X$2,BS_CONTROLE[CHAVE],BS_CONTROLE[Quantidade_11],"-")</f>
        <v>-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339" t="str">
        <f>IF(FN_MC!K1920="","*",FN_MC!K1920)</f>
        <v>*</v>
      </c>
      <c r="O1898" s="339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str">
        <f ca="1">_xlfn.XLOOKUP(G1898&amp;$V$2,BS_CONTROLE[CHAVE],BS_CONTROLE[Quantidade_11],"-")</f>
        <v>-</v>
      </c>
      <c r="W1898" s="118" t="str">
        <f ca="1">_xlfn.XLOOKUP(G1898&amp;$W$2,BS_CONTROLE[CHAVE],BS_CONTROLE[Quantidade_11],"-")</f>
        <v>-</v>
      </c>
      <c r="X1898" s="118" t="str">
        <f ca="1">_xlfn.XLOOKUP(G1898&amp;$X$2,BS_CONTROLE[CHAVE],BS_CONTROLE[Quantidade_11],"-")</f>
        <v>-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338" t="str">
        <f>IF(FN_MC!K1921="","*",FN_MC!K1921)</f>
        <v>*</v>
      </c>
      <c r="O1899" s="338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str">
        <f ca="1">_xlfn.XLOOKUP(G1899&amp;$V$2,BS_CONTROLE[CHAVE],BS_CONTROLE[Quantidade_11],"-")</f>
        <v>-</v>
      </c>
      <c r="W1899" s="118" t="str">
        <f ca="1">_xlfn.XLOOKUP(G1899&amp;$W$2,BS_CONTROLE[CHAVE],BS_CONTROLE[Quantidade_11],"-")</f>
        <v>-</v>
      </c>
      <c r="X1899" s="118" t="str">
        <f ca="1">_xlfn.XLOOKUP(G1899&amp;$X$2,BS_CONTROLE[CHAVE],BS_CONTROLE[Quantidade_11],"-")</f>
        <v>-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339" t="str">
        <f>IF(FN_MC!K1922="","*",FN_MC!K1922)</f>
        <v>*</v>
      </c>
      <c r="O1900" s="339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str">
        <f ca="1">_xlfn.XLOOKUP(G1900&amp;$V$2,BS_CONTROLE[CHAVE],BS_CONTROLE[Quantidade_11],"-")</f>
        <v>-</v>
      </c>
      <c r="W1900" s="118" t="str">
        <f ca="1">_xlfn.XLOOKUP(G1900&amp;$W$2,BS_CONTROLE[CHAVE],BS_CONTROLE[Quantidade_11],"-")</f>
        <v>-</v>
      </c>
      <c r="X1900" s="118" t="str">
        <f ca="1">_xlfn.XLOOKUP(G1900&amp;$X$2,BS_CONTROLE[CHAVE],BS_CONTROLE[Quantidade_11],"-")</f>
        <v>-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339" t="str">
        <f>IF(FN_MC!K1923="","*",FN_MC!K1923)</f>
        <v>*</v>
      </c>
      <c r="O1901" s="339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str">
        <f ca="1">_xlfn.XLOOKUP(G1901&amp;$V$2,BS_CONTROLE[CHAVE],BS_CONTROLE[Quantidade_11],"-")</f>
        <v>-</v>
      </c>
      <c r="W1901" s="118" t="str">
        <f ca="1">_xlfn.XLOOKUP(G1901&amp;$W$2,BS_CONTROLE[CHAVE],BS_CONTROLE[Quantidade_11],"-")</f>
        <v>-</v>
      </c>
      <c r="X1901" s="118" t="str">
        <f ca="1">_xlfn.XLOOKUP(G1901&amp;$X$2,BS_CONTROLE[CHAVE],BS_CONTROLE[Quantidade_11],"-")</f>
        <v>-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338" t="str">
        <f>IF(FN_MC!K1924="","*",FN_MC!K1924)</f>
        <v>*</v>
      </c>
      <c r="O1902" s="338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str">
        <f ca="1">_xlfn.XLOOKUP(G1902&amp;$V$2,BS_CONTROLE[CHAVE],BS_CONTROLE[Quantidade_11],"-")</f>
        <v>-</v>
      </c>
      <c r="W1902" s="118" t="str">
        <f ca="1">_xlfn.XLOOKUP(G1902&amp;$W$2,BS_CONTROLE[CHAVE],BS_CONTROLE[Quantidade_11],"-")</f>
        <v>-</v>
      </c>
      <c r="X1902" s="118" t="str">
        <f ca="1">_xlfn.XLOOKUP(G1902&amp;$X$2,BS_CONTROLE[CHAVE],BS_CONTROLE[Quantidade_11],"-")</f>
        <v>-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339" t="str">
        <f>IF(FN_MC!K1925="","*",FN_MC!K1925)</f>
        <v>*</v>
      </c>
      <c r="O1903" s="339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str">
        <f ca="1">_xlfn.XLOOKUP(G1903&amp;$V$2,BS_CONTROLE[CHAVE],BS_CONTROLE[Quantidade_11],"-")</f>
        <v>-</v>
      </c>
      <c r="W1903" s="118" t="str">
        <f ca="1">_xlfn.XLOOKUP(G1903&amp;$W$2,BS_CONTROLE[CHAVE],BS_CONTROLE[Quantidade_11],"-")</f>
        <v>-</v>
      </c>
      <c r="X1903" s="118" t="str">
        <f ca="1">_xlfn.XLOOKUP(G1903&amp;$X$2,BS_CONTROLE[CHAVE],BS_CONTROLE[Quantidade_11],"-")</f>
        <v>-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339" t="str">
        <f>IF(FN_MC!K1926="","*",FN_MC!K1926)</f>
        <v>*</v>
      </c>
      <c r="O1904" s="339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str">
        <f ca="1">_xlfn.XLOOKUP(G1904&amp;$V$2,BS_CONTROLE[CHAVE],BS_CONTROLE[Quantidade_11],"-")</f>
        <v>-</v>
      </c>
      <c r="W1904" s="118" t="str">
        <f ca="1">_xlfn.XLOOKUP(G1904&amp;$W$2,BS_CONTROLE[CHAVE],BS_CONTROLE[Quantidade_11],"-")</f>
        <v>-</v>
      </c>
      <c r="X1904" s="118" t="str">
        <f ca="1">_xlfn.XLOOKUP(G1904&amp;$X$2,BS_CONTROLE[CHAVE],BS_CONTROLE[Quantidade_11],"-")</f>
        <v>-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338" t="str">
        <f>IF(FN_MC!K1927="","*",FN_MC!K1927)</f>
        <v>*</v>
      </c>
      <c r="O1905" s="338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str">
        <f ca="1">_xlfn.XLOOKUP(G1905&amp;$V$2,BS_CONTROLE[CHAVE],BS_CONTROLE[Quantidade_11],"-")</f>
        <v>-</v>
      </c>
      <c r="W1905" s="118" t="str">
        <f ca="1">_xlfn.XLOOKUP(G1905&amp;$W$2,BS_CONTROLE[CHAVE],BS_CONTROLE[Quantidade_11],"-")</f>
        <v>-</v>
      </c>
      <c r="X1905" s="118" t="str">
        <f ca="1">_xlfn.XLOOKUP(G1905&amp;$X$2,BS_CONTROLE[CHAVE],BS_CONTROLE[Quantidade_11],"-")</f>
        <v>-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339" t="str">
        <f>IF(FN_MC!K1928="","*",FN_MC!K1928)</f>
        <v>*</v>
      </c>
      <c r="O1906" s="339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str">
        <f ca="1">_xlfn.XLOOKUP(G1906&amp;$V$2,BS_CONTROLE[CHAVE],BS_CONTROLE[Quantidade_11],"-")</f>
        <v>-</v>
      </c>
      <c r="W1906" s="118" t="str">
        <f ca="1">_xlfn.XLOOKUP(G1906&amp;$W$2,BS_CONTROLE[CHAVE],BS_CONTROLE[Quantidade_11],"-")</f>
        <v>-</v>
      </c>
      <c r="X1906" s="118" t="str">
        <f ca="1">_xlfn.XLOOKUP(G1906&amp;$X$2,BS_CONTROLE[CHAVE],BS_CONTROLE[Quantidade_11],"-")</f>
        <v>-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339" t="str">
        <f>IF(FN_MC!K1929="","*",FN_MC!K1929)</f>
        <v>*</v>
      </c>
      <c r="O1907" s="339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str">
        <f ca="1">_xlfn.XLOOKUP(G1907&amp;$V$2,BS_CONTROLE[CHAVE],BS_CONTROLE[Quantidade_11],"-")</f>
        <v>-</v>
      </c>
      <c r="W1907" s="118" t="str">
        <f ca="1">_xlfn.XLOOKUP(G1907&amp;$W$2,BS_CONTROLE[CHAVE],BS_CONTROLE[Quantidade_11],"-")</f>
        <v>-</v>
      </c>
      <c r="X1907" s="118" t="str">
        <f ca="1">_xlfn.XLOOKUP(G1907&amp;$X$2,BS_CONTROLE[CHAVE],BS_CONTROLE[Quantidade_11],"-")</f>
        <v>-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338" t="str">
        <f>IF(FN_MC!K1930="","*",FN_MC!K1930)</f>
        <v>*</v>
      </c>
      <c r="O1908" s="338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str">
        <f ca="1">_xlfn.XLOOKUP(G1908&amp;$V$2,BS_CONTROLE[CHAVE],BS_CONTROLE[Quantidade_11],"-")</f>
        <v>-</v>
      </c>
      <c r="W1908" s="118" t="str">
        <f ca="1">_xlfn.XLOOKUP(G1908&amp;$W$2,BS_CONTROLE[CHAVE],BS_CONTROLE[Quantidade_11],"-")</f>
        <v>-</v>
      </c>
      <c r="X1908" s="118" t="str">
        <f ca="1">_xlfn.XLOOKUP(G1908&amp;$X$2,BS_CONTROLE[CHAVE],BS_CONTROLE[Quantidade_11],"-")</f>
        <v>-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339" t="str">
        <f>IF(FN_MC!K1931="","*",FN_MC!K1931)</f>
        <v>*</v>
      </c>
      <c r="O1909" s="339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str">
        <f ca="1">_xlfn.XLOOKUP(G1909&amp;$V$2,BS_CONTROLE[CHAVE],BS_CONTROLE[Quantidade_11],"-")</f>
        <v>-</v>
      </c>
      <c r="W1909" s="118" t="str">
        <f ca="1">_xlfn.XLOOKUP(G1909&amp;$W$2,BS_CONTROLE[CHAVE],BS_CONTROLE[Quantidade_11],"-")</f>
        <v>-</v>
      </c>
      <c r="X1909" s="118" t="str">
        <f ca="1">_xlfn.XLOOKUP(G1909&amp;$X$2,BS_CONTROLE[CHAVE],BS_CONTROLE[Quantidade_11],"-")</f>
        <v>-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339" t="str">
        <f>IF(FN_MC!K1932="","*",FN_MC!K1932)</f>
        <v>*</v>
      </c>
      <c r="O1910" s="339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str">
        <f ca="1">_xlfn.XLOOKUP(G1910&amp;$V$2,BS_CONTROLE[CHAVE],BS_CONTROLE[Quantidade_11],"-")</f>
        <v>-</v>
      </c>
      <c r="W1910" s="118" t="str">
        <f ca="1">_xlfn.XLOOKUP(G1910&amp;$W$2,BS_CONTROLE[CHAVE],BS_CONTROLE[Quantidade_11],"-")</f>
        <v>-</v>
      </c>
      <c r="X1910" s="118" t="str">
        <f ca="1">_xlfn.XLOOKUP(G1910&amp;$X$2,BS_CONTROLE[CHAVE],BS_CONTROLE[Quantidade_11],"-")</f>
        <v>-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338" t="str">
        <f>IF(FN_MC!K1933="","*",FN_MC!K1933)</f>
        <v>*</v>
      </c>
      <c r="O1911" s="338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str">
        <f ca="1">_xlfn.XLOOKUP(G1911&amp;$V$2,BS_CONTROLE[CHAVE],BS_CONTROLE[Quantidade_11],"-")</f>
        <v>-</v>
      </c>
      <c r="W1911" s="118" t="str">
        <f ca="1">_xlfn.XLOOKUP(G1911&amp;$W$2,BS_CONTROLE[CHAVE],BS_CONTROLE[Quantidade_11],"-")</f>
        <v>-</v>
      </c>
      <c r="X1911" s="118" t="str">
        <f ca="1">_xlfn.XLOOKUP(G1911&amp;$X$2,BS_CONTROLE[CHAVE],BS_CONTROLE[Quantidade_11],"-")</f>
        <v>-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339" t="str">
        <f>IF(FN_MC!K1934="","*",FN_MC!K1934)</f>
        <v>*</v>
      </c>
      <c r="O1912" s="339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str">
        <f ca="1">_xlfn.XLOOKUP(G1912&amp;$V$2,BS_CONTROLE[CHAVE],BS_CONTROLE[Quantidade_11],"-")</f>
        <v>-</v>
      </c>
      <c r="W1912" s="118" t="str">
        <f ca="1">_xlfn.XLOOKUP(G1912&amp;$W$2,BS_CONTROLE[CHAVE],BS_CONTROLE[Quantidade_11],"-")</f>
        <v>-</v>
      </c>
      <c r="X1912" s="118" t="str">
        <f ca="1">_xlfn.XLOOKUP(G1912&amp;$X$2,BS_CONTROLE[CHAVE],BS_CONTROLE[Quantidade_11],"-")</f>
        <v>-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339" t="str">
        <f>IF(FN_MC!K1935="","*",FN_MC!K1935)</f>
        <v>*</v>
      </c>
      <c r="O1913" s="339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str">
        <f ca="1">_xlfn.XLOOKUP(G1913&amp;$V$2,BS_CONTROLE[CHAVE],BS_CONTROLE[Quantidade_11],"-")</f>
        <v>-</v>
      </c>
      <c r="W1913" s="118" t="str">
        <f ca="1">_xlfn.XLOOKUP(G1913&amp;$W$2,BS_CONTROLE[CHAVE],BS_CONTROLE[Quantidade_11],"-")</f>
        <v>-</v>
      </c>
      <c r="X1913" s="118" t="str">
        <f ca="1">_xlfn.XLOOKUP(G1913&amp;$X$2,BS_CONTROLE[CHAVE],BS_CONTROLE[Quantidade_11],"-")</f>
        <v>-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338" t="str">
        <f>IF(FN_MC!K1936="","*",FN_MC!K1936)</f>
        <v>*</v>
      </c>
      <c r="O1914" s="338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str">
        <f ca="1">_xlfn.XLOOKUP(G1914&amp;$V$2,BS_CONTROLE[CHAVE],BS_CONTROLE[Quantidade_11],"-")</f>
        <v>-</v>
      </c>
      <c r="W1914" s="118" t="str">
        <f ca="1">_xlfn.XLOOKUP(G1914&amp;$W$2,BS_CONTROLE[CHAVE],BS_CONTROLE[Quantidade_11],"-")</f>
        <v>-</v>
      </c>
      <c r="X1914" s="118" t="str">
        <f ca="1">_xlfn.XLOOKUP(G1914&amp;$X$2,BS_CONTROLE[CHAVE],BS_CONTROLE[Quantidade_11],"-")</f>
        <v>-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339" t="str">
        <f>IF(FN_MC!K1937="","*",FN_MC!K1937)</f>
        <v>*</v>
      </c>
      <c r="O1915" s="339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str">
        <f ca="1">_xlfn.XLOOKUP(G1915&amp;$V$2,BS_CONTROLE[CHAVE],BS_CONTROLE[Quantidade_11],"-")</f>
        <v>-</v>
      </c>
      <c r="W1915" s="118" t="str">
        <f ca="1">_xlfn.XLOOKUP(G1915&amp;$W$2,BS_CONTROLE[CHAVE],BS_CONTROLE[Quantidade_11],"-")</f>
        <v>-</v>
      </c>
      <c r="X1915" s="118" t="str">
        <f ca="1">_xlfn.XLOOKUP(G1915&amp;$X$2,BS_CONTROLE[CHAVE],BS_CONTROLE[Quantidade_11],"-")</f>
        <v>-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339" t="str">
        <f>IF(FN_MC!K1938="","*",FN_MC!K1938)</f>
        <v>*</v>
      </c>
      <c r="O1916" s="339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str">
        <f ca="1">_xlfn.XLOOKUP(G1916&amp;$V$2,BS_CONTROLE[CHAVE],BS_CONTROLE[Quantidade_11],"-")</f>
        <v>-</v>
      </c>
      <c r="W1916" s="118" t="str">
        <f ca="1">_xlfn.XLOOKUP(G1916&amp;$W$2,BS_CONTROLE[CHAVE],BS_CONTROLE[Quantidade_11],"-")</f>
        <v>-</v>
      </c>
      <c r="X1916" s="118" t="str">
        <f ca="1">_xlfn.XLOOKUP(G1916&amp;$X$2,BS_CONTROLE[CHAVE],BS_CONTROLE[Quantidade_11],"-")</f>
        <v>-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338" t="str">
        <f>IF(FN_MC!K1939="","*",FN_MC!K1939)</f>
        <v>*</v>
      </c>
      <c r="O1917" s="338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str">
        <f ca="1">_xlfn.XLOOKUP(G1917&amp;$V$2,BS_CONTROLE[CHAVE],BS_CONTROLE[Quantidade_11],"-")</f>
        <v>-</v>
      </c>
      <c r="W1917" s="118" t="str">
        <f ca="1">_xlfn.XLOOKUP(G1917&amp;$W$2,BS_CONTROLE[CHAVE],BS_CONTROLE[Quantidade_11],"-")</f>
        <v>-</v>
      </c>
      <c r="X1917" s="118" t="str">
        <f ca="1">_xlfn.XLOOKUP(G1917&amp;$X$2,BS_CONTROLE[CHAVE],BS_CONTROLE[Quantidade_11],"-")</f>
        <v>-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339" t="str">
        <f>IF(FN_MC!K1940="","*",FN_MC!K1940)</f>
        <v>*</v>
      </c>
      <c r="O1918" s="339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str">
        <f ca="1">_xlfn.XLOOKUP(G1918&amp;$V$2,BS_CONTROLE[CHAVE],BS_CONTROLE[Quantidade_11],"-")</f>
        <v>-</v>
      </c>
      <c r="W1918" s="118" t="str">
        <f ca="1">_xlfn.XLOOKUP(G1918&amp;$W$2,BS_CONTROLE[CHAVE],BS_CONTROLE[Quantidade_11],"-")</f>
        <v>-</v>
      </c>
      <c r="X1918" s="118" t="str">
        <f ca="1">_xlfn.XLOOKUP(G1918&amp;$X$2,BS_CONTROLE[CHAVE],BS_CONTROLE[Quantidade_11],"-")</f>
        <v>-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339" t="str">
        <f>IF(FN_MC!K1941="","*",FN_MC!K1941)</f>
        <v>*</v>
      </c>
      <c r="O1919" s="339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str">
        <f ca="1">_xlfn.XLOOKUP(G1919&amp;$V$2,BS_CONTROLE[CHAVE],BS_CONTROLE[Quantidade_11],"-")</f>
        <v>-</v>
      </c>
      <c r="W1919" s="118" t="str">
        <f ca="1">_xlfn.XLOOKUP(G1919&amp;$W$2,BS_CONTROLE[CHAVE],BS_CONTROLE[Quantidade_11],"-")</f>
        <v>-</v>
      </c>
      <c r="X1919" s="118" t="str">
        <f ca="1">_xlfn.XLOOKUP(G1919&amp;$X$2,BS_CONTROLE[CHAVE],BS_CONTROLE[Quantidade_11],"-")</f>
        <v>-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338" t="str">
        <f>IF(FN_MC!K1942="","*",FN_MC!K1942)</f>
        <v>*</v>
      </c>
      <c r="O1920" s="338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str">
        <f ca="1">_xlfn.XLOOKUP(G1920&amp;$V$2,BS_CONTROLE[CHAVE],BS_CONTROLE[Quantidade_11],"-")</f>
        <v>-</v>
      </c>
      <c r="W1920" s="118" t="str">
        <f ca="1">_xlfn.XLOOKUP(G1920&amp;$W$2,BS_CONTROLE[CHAVE],BS_CONTROLE[Quantidade_11],"-")</f>
        <v>-</v>
      </c>
      <c r="X1920" s="118" t="str">
        <f ca="1">_xlfn.XLOOKUP(G1920&amp;$X$2,BS_CONTROLE[CHAVE],BS_CONTROLE[Quantidade_11],"-")</f>
        <v>-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339" t="str">
        <f>IF(FN_MC!K1943="","*",FN_MC!K1943)</f>
        <v>*</v>
      </c>
      <c r="O1921" s="339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str">
        <f ca="1">_xlfn.XLOOKUP(G1921&amp;$V$2,BS_CONTROLE[CHAVE],BS_CONTROLE[Quantidade_11],"-")</f>
        <v>-</v>
      </c>
      <c r="W1921" s="118" t="str">
        <f ca="1">_xlfn.XLOOKUP(G1921&amp;$W$2,BS_CONTROLE[CHAVE],BS_CONTROLE[Quantidade_11],"-")</f>
        <v>-</v>
      </c>
      <c r="X1921" s="118" t="str">
        <f ca="1">_xlfn.XLOOKUP(G1921&amp;$X$2,BS_CONTROLE[CHAVE],BS_CONTROLE[Quantidade_11],"-")</f>
        <v>-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339" t="str">
        <f>IF(FN_MC!K1944="","*",FN_MC!K1944)</f>
        <v>*</v>
      </c>
      <c r="O1922" s="339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str">
        <f ca="1">_xlfn.XLOOKUP(G1922&amp;$V$2,BS_CONTROLE[CHAVE],BS_CONTROLE[Quantidade_11],"-")</f>
        <v>-</v>
      </c>
      <c r="W1922" s="118" t="str">
        <f ca="1">_xlfn.XLOOKUP(G1922&amp;$W$2,BS_CONTROLE[CHAVE],BS_CONTROLE[Quantidade_11],"-")</f>
        <v>-</v>
      </c>
      <c r="X1922" s="118" t="str">
        <f ca="1">_xlfn.XLOOKUP(G1922&amp;$X$2,BS_CONTROLE[CHAVE],BS_CONTROLE[Quantidade_11],"-")</f>
        <v>-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338" t="str">
        <f>IF(FN_MC!K1945="","*",FN_MC!K1945)</f>
        <v>*</v>
      </c>
      <c r="O1923" s="338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str">
        <f ca="1">_xlfn.XLOOKUP(G1923&amp;$V$2,BS_CONTROLE[CHAVE],BS_CONTROLE[Quantidade_11],"-")</f>
        <v>-</v>
      </c>
      <c r="W1923" s="118" t="str">
        <f ca="1">_xlfn.XLOOKUP(G1923&amp;$W$2,BS_CONTROLE[CHAVE],BS_CONTROLE[Quantidade_11],"-")</f>
        <v>-</v>
      </c>
      <c r="X1923" s="118" t="str">
        <f ca="1">_xlfn.XLOOKUP(G1923&amp;$X$2,BS_CONTROLE[CHAVE],BS_CONTROLE[Quantidade_11],"-")</f>
        <v>-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339" t="str">
        <f>IF(FN_MC!K1946="","*",FN_MC!K1946)</f>
        <v>*</v>
      </c>
      <c r="O1924" s="339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str">
        <f ca="1">_xlfn.XLOOKUP(G1924&amp;$V$2,BS_CONTROLE[CHAVE],BS_CONTROLE[Quantidade_11],"-")</f>
        <v>-</v>
      </c>
      <c r="W1924" s="118" t="str">
        <f ca="1">_xlfn.XLOOKUP(G1924&amp;$W$2,BS_CONTROLE[CHAVE],BS_CONTROLE[Quantidade_11],"-")</f>
        <v>-</v>
      </c>
      <c r="X1924" s="118" t="str">
        <f ca="1">_xlfn.XLOOKUP(G1924&amp;$X$2,BS_CONTROLE[CHAVE],BS_CONTROLE[Quantidade_11],"-")</f>
        <v>-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339" t="str">
        <f>IF(FN_MC!K1947="","*",FN_MC!K1947)</f>
        <v>*</v>
      </c>
      <c r="O1925" s="339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str">
        <f ca="1">_xlfn.XLOOKUP(G1925&amp;$V$2,BS_CONTROLE[CHAVE],BS_CONTROLE[Quantidade_11],"-")</f>
        <v>-</v>
      </c>
      <c r="W1925" s="118" t="str">
        <f ca="1">_xlfn.XLOOKUP(G1925&amp;$W$2,BS_CONTROLE[CHAVE],BS_CONTROLE[Quantidade_11],"-")</f>
        <v>-</v>
      </c>
      <c r="X1925" s="118" t="str">
        <f ca="1">_xlfn.XLOOKUP(G1925&amp;$X$2,BS_CONTROLE[CHAVE],BS_CONTROLE[Quantidade_11],"-")</f>
        <v>-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338" t="str">
        <f>IF(FN_MC!K1948="","*",FN_MC!K1948)</f>
        <v>*</v>
      </c>
      <c r="O1926" s="338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str">
        <f ca="1">_xlfn.XLOOKUP(G1926&amp;$V$2,BS_CONTROLE[CHAVE],BS_CONTROLE[Quantidade_11],"-")</f>
        <v>-</v>
      </c>
      <c r="W1926" s="118" t="str">
        <f ca="1">_xlfn.XLOOKUP(G1926&amp;$W$2,BS_CONTROLE[CHAVE],BS_CONTROLE[Quantidade_11],"-")</f>
        <v>-</v>
      </c>
      <c r="X1926" s="118" t="str">
        <f ca="1">_xlfn.XLOOKUP(G1926&amp;$X$2,BS_CONTROLE[CHAVE],BS_CONTROLE[Quantidade_11],"-")</f>
        <v>-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339" t="str">
        <f>IF(FN_MC!K1949="","*",FN_MC!K1949)</f>
        <v>*</v>
      </c>
      <c r="O1927" s="339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str">
        <f ca="1">_xlfn.XLOOKUP(G1927&amp;$V$2,BS_CONTROLE[CHAVE],BS_CONTROLE[Quantidade_11],"-")</f>
        <v>-</v>
      </c>
      <c r="W1927" s="118" t="str">
        <f ca="1">_xlfn.XLOOKUP(G1927&amp;$W$2,BS_CONTROLE[CHAVE],BS_CONTROLE[Quantidade_11],"-")</f>
        <v>-</v>
      </c>
      <c r="X1927" s="118" t="str">
        <f ca="1">_xlfn.XLOOKUP(G1927&amp;$X$2,BS_CONTROLE[CHAVE],BS_CONTROLE[Quantidade_11],"-")</f>
        <v>-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339" t="str">
        <f>IF(FN_MC!K1950="","*",FN_MC!K1950)</f>
        <v>*</v>
      </c>
      <c r="O1928" s="339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str">
        <f ca="1">_xlfn.XLOOKUP(G1928&amp;$V$2,BS_CONTROLE[CHAVE],BS_CONTROLE[Quantidade_11],"-")</f>
        <v>-</v>
      </c>
      <c r="W1928" s="118" t="str">
        <f ca="1">_xlfn.XLOOKUP(G1928&amp;$W$2,BS_CONTROLE[CHAVE],BS_CONTROLE[Quantidade_11],"-")</f>
        <v>-</v>
      </c>
      <c r="X1928" s="118" t="str">
        <f ca="1">_xlfn.XLOOKUP(G1928&amp;$X$2,BS_CONTROLE[CHAVE],BS_CONTROLE[Quantidade_11],"-")</f>
        <v>-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338" t="str">
        <f>IF(FN_MC!K1951="","*",FN_MC!K1951)</f>
        <v>*</v>
      </c>
      <c r="O1929" s="338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str">
        <f ca="1">_xlfn.XLOOKUP(G1929&amp;$V$2,BS_CONTROLE[CHAVE],BS_CONTROLE[Quantidade_11],"-")</f>
        <v>-</v>
      </c>
      <c r="W1929" s="118" t="str">
        <f ca="1">_xlfn.XLOOKUP(G1929&amp;$W$2,BS_CONTROLE[CHAVE],BS_CONTROLE[Quantidade_11],"-")</f>
        <v>-</v>
      </c>
      <c r="X1929" s="118" t="str">
        <f ca="1">_xlfn.XLOOKUP(G1929&amp;$X$2,BS_CONTROLE[CHAVE],BS_CONTROLE[Quantidade_11],"-")</f>
        <v>-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339" t="str">
        <f>IF(FN_MC!K1952="","*",FN_MC!K1952)</f>
        <v>*</v>
      </c>
      <c r="O1930" s="339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str">
        <f ca="1">_xlfn.XLOOKUP(G1930&amp;$V$2,BS_CONTROLE[CHAVE],BS_CONTROLE[Quantidade_11],"-")</f>
        <v>-</v>
      </c>
      <c r="W1930" s="118" t="str">
        <f ca="1">_xlfn.XLOOKUP(G1930&amp;$W$2,BS_CONTROLE[CHAVE],BS_CONTROLE[Quantidade_11],"-")</f>
        <v>-</v>
      </c>
      <c r="X1930" s="118" t="str">
        <f ca="1">_xlfn.XLOOKUP(G1930&amp;$X$2,BS_CONTROLE[CHAVE],BS_CONTROLE[Quantidade_11],"-")</f>
        <v>-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339" t="str">
        <f>IF(FN_MC!K1953="","*",FN_MC!K1953)</f>
        <v>*</v>
      </c>
      <c r="O1931" s="339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str">
        <f ca="1">_xlfn.XLOOKUP(G1931&amp;$V$2,BS_CONTROLE[CHAVE],BS_CONTROLE[Quantidade_11],"-")</f>
        <v>-</v>
      </c>
      <c r="W1931" s="118" t="str">
        <f ca="1">_xlfn.XLOOKUP(G1931&amp;$W$2,BS_CONTROLE[CHAVE],BS_CONTROLE[Quantidade_11],"-")</f>
        <v>-</v>
      </c>
      <c r="X1931" s="118" t="str">
        <f ca="1">_xlfn.XLOOKUP(G1931&amp;$X$2,BS_CONTROLE[CHAVE],BS_CONTROLE[Quantidade_11],"-")</f>
        <v>-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338" t="str">
        <f>IF(FN_MC!K1954="","*",FN_MC!K1954)</f>
        <v>*</v>
      </c>
      <c r="O1932" s="338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str">
        <f ca="1">_xlfn.XLOOKUP(G1932&amp;$V$2,BS_CONTROLE[CHAVE],BS_CONTROLE[Quantidade_11],"-")</f>
        <v>-</v>
      </c>
      <c r="W1932" s="118" t="str">
        <f ca="1">_xlfn.XLOOKUP(G1932&amp;$W$2,BS_CONTROLE[CHAVE],BS_CONTROLE[Quantidade_11],"-")</f>
        <v>-</v>
      </c>
      <c r="X1932" s="118" t="str">
        <f ca="1">_xlfn.XLOOKUP(G1932&amp;$X$2,BS_CONTROLE[CHAVE],BS_CONTROLE[Quantidade_11],"-")</f>
        <v>-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339" t="str">
        <f>IF(FN_MC!K1955="","*",FN_MC!K1955)</f>
        <v>*</v>
      </c>
      <c r="O1933" s="339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str">
        <f ca="1">_xlfn.XLOOKUP(G1933&amp;$V$2,BS_CONTROLE[CHAVE],BS_CONTROLE[Quantidade_11],"-")</f>
        <v>-</v>
      </c>
      <c r="W1933" s="118" t="str">
        <f ca="1">_xlfn.XLOOKUP(G1933&amp;$W$2,BS_CONTROLE[CHAVE],BS_CONTROLE[Quantidade_11],"-")</f>
        <v>-</v>
      </c>
      <c r="X1933" s="118" t="str">
        <f ca="1">_xlfn.XLOOKUP(G1933&amp;$X$2,BS_CONTROLE[CHAVE],BS_CONTROLE[Quantidade_11],"-")</f>
        <v>-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339" t="str">
        <f>IF(FN_MC!K1956="","*",FN_MC!K1956)</f>
        <v>*</v>
      </c>
      <c r="O1934" s="339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str">
        <f ca="1">_xlfn.XLOOKUP(G1934&amp;$V$2,BS_CONTROLE[CHAVE],BS_CONTROLE[Quantidade_11],"-")</f>
        <v>-</v>
      </c>
      <c r="W1934" s="118" t="str">
        <f ca="1">_xlfn.XLOOKUP(G1934&amp;$W$2,BS_CONTROLE[CHAVE],BS_CONTROLE[Quantidade_11],"-")</f>
        <v>-</v>
      </c>
      <c r="X1934" s="118" t="str">
        <f ca="1">_xlfn.XLOOKUP(G1934&amp;$X$2,BS_CONTROLE[CHAVE],BS_CONTROLE[Quantidade_11],"-")</f>
        <v>-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338" t="str">
        <f>IF(FN_MC!K1957="","*",FN_MC!K1957)</f>
        <v>*</v>
      </c>
      <c r="O1935" s="338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str">
        <f ca="1">_xlfn.XLOOKUP(G1935&amp;$V$2,BS_CONTROLE[CHAVE],BS_CONTROLE[Quantidade_11],"-")</f>
        <v>-</v>
      </c>
      <c r="W1935" s="118" t="str">
        <f ca="1">_xlfn.XLOOKUP(G1935&amp;$W$2,BS_CONTROLE[CHAVE],BS_CONTROLE[Quantidade_11],"-")</f>
        <v>-</v>
      </c>
      <c r="X1935" s="118" t="str">
        <f ca="1">_xlfn.XLOOKUP(G1935&amp;$X$2,BS_CONTROLE[CHAVE],BS_CONTROLE[Quantidade_11],"-")</f>
        <v>-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339" t="str">
        <f>IF(FN_MC!K1958="","*",FN_MC!K1958)</f>
        <v>*</v>
      </c>
      <c r="O1936" s="339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str">
        <f ca="1">_xlfn.XLOOKUP(G1936&amp;$V$2,BS_CONTROLE[CHAVE],BS_CONTROLE[Quantidade_11],"-")</f>
        <v>-</v>
      </c>
      <c r="W1936" s="118" t="str">
        <f ca="1">_xlfn.XLOOKUP(G1936&amp;$W$2,BS_CONTROLE[CHAVE],BS_CONTROLE[Quantidade_11],"-")</f>
        <v>-</v>
      </c>
      <c r="X1936" s="118" t="str">
        <f ca="1">_xlfn.XLOOKUP(G1936&amp;$X$2,BS_CONTROLE[CHAVE],BS_CONTROLE[Quantidade_11],"-")</f>
        <v>-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339" t="str">
        <f>IF(FN_MC!K1959="","*",FN_MC!K1959)</f>
        <v>*</v>
      </c>
      <c r="O1937" s="339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str">
        <f ca="1">_xlfn.XLOOKUP(G1937&amp;$V$2,BS_CONTROLE[CHAVE],BS_CONTROLE[Quantidade_11],"-")</f>
        <v>-</v>
      </c>
      <c r="W1937" s="118" t="str">
        <f ca="1">_xlfn.XLOOKUP(G1937&amp;$W$2,BS_CONTROLE[CHAVE],BS_CONTROLE[Quantidade_11],"-")</f>
        <v>-</v>
      </c>
      <c r="X1937" s="118" t="str">
        <f ca="1">_xlfn.XLOOKUP(G1937&amp;$X$2,BS_CONTROLE[CHAVE],BS_CONTROLE[Quantidade_11],"-")</f>
        <v>-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338" t="str">
        <f>IF(FN_MC!K1960="","*",FN_MC!K1960)</f>
        <v>*</v>
      </c>
      <c r="O1938" s="338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str">
        <f ca="1">_xlfn.XLOOKUP(G1938&amp;$V$2,BS_CONTROLE[CHAVE],BS_CONTROLE[Quantidade_11],"-")</f>
        <v>-</v>
      </c>
      <c r="W1938" s="118" t="str">
        <f ca="1">_xlfn.XLOOKUP(G1938&amp;$W$2,BS_CONTROLE[CHAVE],BS_CONTROLE[Quantidade_11],"-")</f>
        <v>-</v>
      </c>
      <c r="X1938" s="118" t="str">
        <f ca="1">_xlfn.XLOOKUP(G1938&amp;$X$2,BS_CONTROLE[CHAVE],BS_CONTROLE[Quantidade_11],"-")</f>
        <v>-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339" t="str">
        <f>IF(FN_MC!K1961="","*",FN_MC!K1961)</f>
        <v>*</v>
      </c>
      <c r="O1939" s="339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str">
        <f ca="1">_xlfn.XLOOKUP(G1939&amp;$V$2,BS_CONTROLE[CHAVE],BS_CONTROLE[Quantidade_11],"-")</f>
        <v>-</v>
      </c>
      <c r="W1939" s="118" t="str">
        <f ca="1">_xlfn.XLOOKUP(G1939&amp;$W$2,BS_CONTROLE[CHAVE],BS_CONTROLE[Quantidade_11],"-")</f>
        <v>-</v>
      </c>
      <c r="X1939" s="118" t="str">
        <f ca="1">_xlfn.XLOOKUP(G1939&amp;$X$2,BS_CONTROLE[CHAVE],BS_CONTROLE[Quantidade_11],"-")</f>
        <v>-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339" t="str">
        <f>IF(FN_MC!K1962="","*",FN_MC!K1962)</f>
        <v>*</v>
      </c>
      <c r="O1940" s="339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str">
        <f ca="1">_xlfn.XLOOKUP(G1940&amp;$V$2,BS_CONTROLE[CHAVE],BS_CONTROLE[Quantidade_11],"-")</f>
        <v>-</v>
      </c>
      <c r="W1940" s="118" t="str">
        <f ca="1">_xlfn.XLOOKUP(G1940&amp;$W$2,BS_CONTROLE[CHAVE],BS_CONTROLE[Quantidade_11],"-")</f>
        <v>-</v>
      </c>
      <c r="X1940" s="118" t="str">
        <f ca="1">_xlfn.XLOOKUP(G1940&amp;$X$2,BS_CONTROLE[CHAVE],BS_CONTROLE[Quantidade_11],"-")</f>
        <v>-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338" t="str">
        <f>IF(FN_MC!K1963="","*",FN_MC!K1963)</f>
        <v>*</v>
      </c>
      <c r="O1941" s="338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str">
        <f ca="1">_xlfn.XLOOKUP(G1941&amp;$V$2,BS_CONTROLE[CHAVE],BS_CONTROLE[Quantidade_11],"-")</f>
        <v>-</v>
      </c>
      <c r="W1941" s="118" t="str">
        <f ca="1">_xlfn.XLOOKUP(G1941&amp;$W$2,BS_CONTROLE[CHAVE],BS_CONTROLE[Quantidade_11],"-")</f>
        <v>-</v>
      </c>
      <c r="X1941" s="118" t="str">
        <f ca="1">_xlfn.XLOOKUP(G1941&amp;$X$2,BS_CONTROLE[CHAVE],BS_CONTROLE[Quantidade_11],"-")</f>
        <v>-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339" t="str">
        <f>IF(FN_MC!K1964="","*",FN_MC!K1964)</f>
        <v>*</v>
      </c>
      <c r="O1942" s="339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str">
        <f ca="1">_xlfn.XLOOKUP(G1942&amp;$V$2,BS_CONTROLE[CHAVE],BS_CONTROLE[Quantidade_11],"-")</f>
        <v>-</v>
      </c>
      <c r="W1942" s="118" t="str">
        <f ca="1">_xlfn.XLOOKUP(G1942&amp;$W$2,BS_CONTROLE[CHAVE],BS_CONTROLE[Quantidade_11],"-")</f>
        <v>-</v>
      </c>
      <c r="X1942" s="118" t="str">
        <f ca="1">_xlfn.XLOOKUP(G1942&amp;$X$2,BS_CONTROLE[CHAVE],BS_CONTROLE[Quantidade_11],"-")</f>
        <v>-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339" t="str">
        <f>IF(FN_MC!K1965="","*",FN_MC!K1965)</f>
        <v>*</v>
      </c>
      <c r="O1943" s="339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str">
        <f ca="1">_xlfn.XLOOKUP(G1943&amp;$V$2,BS_CONTROLE[CHAVE],BS_CONTROLE[Quantidade_11],"-")</f>
        <v>-</v>
      </c>
      <c r="W1943" s="118" t="str">
        <f ca="1">_xlfn.XLOOKUP(G1943&amp;$W$2,BS_CONTROLE[CHAVE],BS_CONTROLE[Quantidade_11],"-")</f>
        <v>-</v>
      </c>
      <c r="X1943" s="118" t="str">
        <f ca="1">_xlfn.XLOOKUP(G1943&amp;$X$2,BS_CONTROLE[CHAVE],BS_CONTROLE[Quantidade_11],"-")</f>
        <v>-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338" t="str">
        <f>IF(FN_MC!K1966="","*",FN_MC!K1966)</f>
        <v>*</v>
      </c>
      <c r="O1944" s="338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str">
        <f ca="1">_xlfn.XLOOKUP(G1944&amp;$V$2,BS_CONTROLE[CHAVE],BS_CONTROLE[Quantidade_11],"-")</f>
        <v>-</v>
      </c>
      <c r="W1944" s="118" t="str">
        <f ca="1">_xlfn.XLOOKUP(G1944&amp;$W$2,BS_CONTROLE[CHAVE],BS_CONTROLE[Quantidade_11],"-")</f>
        <v>-</v>
      </c>
      <c r="X1944" s="118" t="str">
        <f ca="1">_xlfn.XLOOKUP(G1944&amp;$X$2,BS_CONTROLE[CHAVE],BS_CONTROLE[Quantidade_11],"-")</f>
        <v>-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339" t="str">
        <f>IF(FN_MC!K1967="","*",FN_MC!K1967)</f>
        <v>*</v>
      </c>
      <c r="O1945" s="339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str">
        <f ca="1">_xlfn.XLOOKUP(G1945&amp;$V$2,BS_CONTROLE[CHAVE],BS_CONTROLE[Quantidade_11],"-")</f>
        <v>-</v>
      </c>
      <c r="W1945" s="118" t="str">
        <f ca="1">_xlfn.XLOOKUP(G1945&amp;$W$2,BS_CONTROLE[CHAVE],BS_CONTROLE[Quantidade_11],"-")</f>
        <v>-</v>
      </c>
      <c r="X1945" s="118" t="str">
        <f ca="1">_xlfn.XLOOKUP(G1945&amp;$X$2,BS_CONTROLE[CHAVE],BS_CONTROLE[Quantidade_11],"-")</f>
        <v>-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339" t="str">
        <f>IF(FN_MC!K1968="","*",FN_MC!K1968)</f>
        <v>*</v>
      </c>
      <c r="O1946" s="339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str">
        <f ca="1">_xlfn.XLOOKUP(G1946&amp;$V$2,BS_CONTROLE[CHAVE],BS_CONTROLE[Quantidade_11],"-")</f>
        <v>-</v>
      </c>
      <c r="W1946" s="118" t="str">
        <f ca="1">_xlfn.XLOOKUP(G1946&amp;$W$2,BS_CONTROLE[CHAVE],BS_CONTROLE[Quantidade_11],"-")</f>
        <v>-</v>
      </c>
      <c r="X1946" s="118" t="str">
        <f ca="1">_xlfn.XLOOKUP(G1946&amp;$X$2,BS_CONTROLE[CHAVE],BS_CONTROLE[Quantidade_11],"-")</f>
        <v>-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338" t="str">
        <f>IF(FN_MC!K1969="","*",FN_MC!K1969)</f>
        <v>*</v>
      </c>
      <c r="O1947" s="338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str">
        <f ca="1">_xlfn.XLOOKUP(G1947&amp;$V$2,BS_CONTROLE[CHAVE],BS_CONTROLE[Quantidade_11],"-")</f>
        <v>-</v>
      </c>
      <c r="W1947" s="118" t="str">
        <f ca="1">_xlfn.XLOOKUP(G1947&amp;$W$2,BS_CONTROLE[CHAVE],BS_CONTROLE[Quantidade_11],"-")</f>
        <v>-</v>
      </c>
      <c r="X1947" s="118" t="str">
        <f ca="1">_xlfn.XLOOKUP(G1947&amp;$X$2,BS_CONTROLE[CHAVE],BS_CONTROLE[Quantidade_11],"-")</f>
        <v>-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339" t="str">
        <f>IF(FN_MC!K1970="","*",FN_MC!K1970)</f>
        <v>*</v>
      </c>
      <c r="O1948" s="339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str">
        <f ca="1">_xlfn.XLOOKUP(G1948&amp;$V$2,BS_CONTROLE[CHAVE],BS_CONTROLE[Quantidade_11],"-")</f>
        <v>-</v>
      </c>
      <c r="W1948" s="118" t="str">
        <f ca="1">_xlfn.XLOOKUP(G1948&amp;$W$2,BS_CONTROLE[CHAVE],BS_CONTROLE[Quantidade_11],"-")</f>
        <v>-</v>
      </c>
      <c r="X1948" s="118" t="str">
        <f ca="1">_xlfn.XLOOKUP(G1948&amp;$X$2,BS_CONTROLE[CHAVE],BS_CONTROLE[Quantidade_11],"-")</f>
        <v>-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339" t="str">
        <f>IF(FN_MC!K1971="","*",FN_MC!K1971)</f>
        <v>*</v>
      </c>
      <c r="O1949" s="339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str">
        <f ca="1">_xlfn.XLOOKUP(G1949&amp;$V$2,BS_CONTROLE[CHAVE],BS_CONTROLE[Quantidade_11],"-")</f>
        <v>-</v>
      </c>
      <c r="W1949" s="118" t="str">
        <f ca="1">_xlfn.XLOOKUP(G1949&amp;$W$2,BS_CONTROLE[CHAVE],BS_CONTROLE[Quantidade_11],"-")</f>
        <v>-</v>
      </c>
      <c r="X1949" s="118" t="str">
        <f ca="1">_xlfn.XLOOKUP(G1949&amp;$X$2,BS_CONTROLE[CHAVE],BS_CONTROLE[Quantidade_11],"-")</f>
        <v>-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338" t="str">
        <f>IF(FN_MC!K1972="","*",FN_MC!K1972)</f>
        <v>*</v>
      </c>
      <c r="O1950" s="338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str">
        <f ca="1">_xlfn.XLOOKUP(G1950&amp;$V$2,BS_CONTROLE[CHAVE],BS_CONTROLE[Quantidade_11],"-")</f>
        <v>-</v>
      </c>
      <c r="W1950" s="118" t="str">
        <f ca="1">_xlfn.XLOOKUP(G1950&amp;$W$2,BS_CONTROLE[CHAVE],BS_CONTROLE[Quantidade_11],"-")</f>
        <v>-</v>
      </c>
      <c r="X1950" s="118" t="str">
        <f ca="1">_xlfn.XLOOKUP(G1950&amp;$X$2,BS_CONTROLE[CHAVE],BS_CONTROLE[Quantidade_11],"-")</f>
        <v>-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339" t="str">
        <f>IF(FN_MC!K1973="","*",FN_MC!K1973)</f>
        <v>*</v>
      </c>
      <c r="O1951" s="339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str">
        <f ca="1">_xlfn.XLOOKUP(G1951&amp;$V$2,BS_CONTROLE[CHAVE],BS_CONTROLE[Quantidade_11],"-")</f>
        <v>-</v>
      </c>
      <c r="W1951" s="118" t="str">
        <f ca="1">_xlfn.XLOOKUP(G1951&amp;$W$2,BS_CONTROLE[CHAVE],BS_CONTROLE[Quantidade_11],"-")</f>
        <v>-</v>
      </c>
      <c r="X1951" s="118" t="str">
        <f ca="1">_xlfn.XLOOKUP(G1951&amp;$X$2,BS_CONTROLE[CHAVE],BS_CONTROLE[Quantidade_11],"-")</f>
        <v>-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339" t="str">
        <f>IF(FN_MC!K1974="","*",FN_MC!K1974)</f>
        <v>*</v>
      </c>
      <c r="O1952" s="339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str">
        <f ca="1">_xlfn.XLOOKUP(G1952&amp;$V$2,BS_CONTROLE[CHAVE],BS_CONTROLE[Quantidade_11],"-")</f>
        <v>-</v>
      </c>
      <c r="W1952" s="118" t="str">
        <f ca="1">_xlfn.XLOOKUP(G1952&amp;$W$2,BS_CONTROLE[CHAVE],BS_CONTROLE[Quantidade_11],"-")</f>
        <v>-</v>
      </c>
      <c r="X1952" s="118" t="str">
        <f ca="1">_xlfn.XLOOKUP(G1952&amp;$X$2,BS_CONTROLE[CHAVE],BS_CONTROLE[Quantidade_11],"-")</f>
        <v>-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338" t="str">
        <f>IF(FN_MC!K1975="","*",FN_MC!K1975)</f>
        <v>*</v>
      </c>
      <c r="O1953" s="338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str">
        <f ca="1">_xlfn.XLOOKUP(G1953&amp;$V$2,BS_CONTROLE[CHAVE],BS_CONTROLE[Quantidade_11],"-")</f>
        <v>-</v>
      </c>
      <c r="W1953" s="118" t="str">
        <f ca="1">_xlfn.XLOOKUP(G1953&amp;$W$2,BS_CONTROLE[CHAVE],BS_CONTROLE[Quantidade_11],"-")</f>
        <v>-</v>
      </c>
      <c r="X1953" s="118" t="str">
        <f ca="1">_xlfn.XLOOKUP(G1953&amp;$X$2,BS_CONTROLE[CHAVE],BS_CONTROLE[Quantidade_11],"-")</f>
        <v>-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339" t="str">
        <f>IF(FN_MC!K1976="","*",FN_MC!K1976)</f>
        <v>*</v>
      </c>
      <c r="O1954" s="339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str">
        <f ca="1">_xlfn.XLOOKUP(G1954&amp;$V$2,BS_CONTROLE[CHAVE],BS_CONTROLE[Quantidade_11],"-")</f>
        <v>-</v>
      </c>
      <c r="W1954" s="118" t="str">
        <f ca="1">_xlfn.XLOOKUP(G1954&amp;$W$2,BS_CONTROLE[CHAVE],BS_CONTROLE[Quantidade_11],"-")</f>
        <v>-</v>
      </c>
      <c r="X1954" s="118" t="str">
        <f ca="1">_xlfn.XLOOKUP(G1954&amp;$X$2,BS_CONTROLE[CHAVE],BS_CONTROLE[Quantidade_11],"-")</f>
        <v>-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339" t="str">
        <f>IF(FN_MC!K1977="","*",FN_MC!K1977)</f>
        <v>*</v>
      </c>
      <c r="O1955" s="339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str">
        <f ca="1">_xlfn.XLOOKUP(G1955&amp;$V$2,BS_CONTROLE[CHAVE],BS_CONTROLE[Quantidade_11],"-")</f>
        <v>-</v>
      </c>
      <c r="W1955" s="118" t="str">
        <f ca="1">_xlfn.XLOOKUP(G1955&amp;$W$2,BS_CONTROLE[CHAVE],BS_CONTROLE[Quantidade_11],"-")</f>
        <v>-</v>
      </c>
      <c r="X1955" s="118" t="str">
        <f ca="1">_xlfn.XLOOKUP(G1955&amp;$X$2,BS_CONTROLE[CHAVE],BS_CONTROLE[Quantidade_11],"-")</f>
        <v>-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338" t="str">
        <f>IF(FN_MC!K1978="","*",FN_MC!K1978)</f>
        <v>*</v>
      </c>
      <c r="O1956" s="338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str">
        <f ca="1">_xlfn.XLOOKUP(G1956&amp;$V$2,BS_CONTROLE[CHAVE],BS_CONTROLE[Quantidade_11],"-")</f>
        <v>-</v>
      </c>
      <c r="W1956" s="118" t="str">
        <f ca="1">_xlfn.XLOOKUP(G1956&amp;$W$2,BS_CONTROLE[CHAVE],BS_CONTROLE[Quantidade_11],"-")</f>
        <v>-</v>
      </c>
      <c r="X1956" s="118" t="str">
        <f ca="1">_xlfn.XLOOKUP(G1956&amp;$X$2,BS_CONTROLE[CHAVE],BS_CONTROLE[Quantidade_11],"-")</f>
        <v>-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339" t="str">
        <f>IF(FN_MC!K1979="","*",FN_MC!K1979)</f>
        <v>*</v>
      </c>
      <c r="O1957" s="339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str">
        <f ca="1">_xlfn.XLOOKUP(G1957&amp;$V$2,BS_CONTROLE[CHAVE],BS_CONTROLE[Quantidade_11],"-")</f>
        <v>-</v>
      </c>
      <c r="W1957" s="118" t="str">
        <f ca="1">_xlfn.XLOOKUP(G1957&amp;$W$2,BS_CONTROLE[CHAVE],BS_CONTROLE[Quantidade_11],"-")</f>
        <v>-</v>
      </c>
      <c r="X1957" s="118" t="str">
        <f ca="1">_xlfn.XLOOKUP(G1957&amp;$X$2,BS_CONTROLE[CHAVE],BS_CONTROLE[Quantidade_11],"-")</f>
        <v>-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339" t="str">
        <f>IF(FN_MC!K1980="","*",FN_MC!K1980)</f>
        <v>*</v>
      </c>
      <c r="O1958" s="339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str">
        <f ca="1">_xlfn.XLOOKUP(G1958&amp;$V$2,BS_CONTROLE[CHAVE],BS_CONTROLE[Quantidade_11],"-")</f>
        <v>-</v>
      </c>
      <c r="W1958" s="118" t="str">
        <f ca="1">_xlfn.XLOOKUP(G1958&amp;$W$2,BS_CONTROLE[CHAVE],BS_CONTROLE[Quantidade_11],"-")</f>
        <v>-</v>
      </c>
      <c r="X1958" s="118" t="str">
        <f ca="1">_xlfn.XLOOKUP(G1958&amp;$X$2,BS_CONTROLE[CHAVE],BS_CONTROLE[Quantidade_11],"-")</f>
        <v>-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338" t="str">
        <f>IF(FN_MC!K1981="","*",FN_MC!K1981)</f>
        <v>*</v>
      </c>
      <c r="O1959" s="338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str">
        <f ca="1">_xlfn.XLOOKUP(G1959&amp;$V$2,BS_CONTROLE[CHAVE],BS_CONTROLE[Quantidade_11],"-")</f>
        <v>-</v>
      </c>
      <c r="W1959" s="118" t="str">
        <f ca="1">_xlfn.XLOOKUP(G1959&amp;$W$2,BS_CONTROLE[CHAVE],BS_CONTROLE[Quantidade_11],"-")</f>
        <v>-</v>
      </c>
      <c r="X1959" s="118" t="str">
        <f ca="1">_xlfn.XLOOKUP(G1959&amp;$X$2,BS_CONTROLE[CHAVE],BS_CONTROLE[Quantidade_11],"-")</f>
        <v>-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339" t="str">
        <f>IF(FN_MC!K1982="","*",FN_MC!K1982)</f>
        <v>*</v>
      </c>
      <c r="O1960" s="339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str">
        <f ca="1">_xlfn.XLOOKUP(G1960&amp;$V$2,BS_CONTROLE[CHAVE],BS_CONTROLE[Quantidade_11],"-")</f>
        <v>-</v>
      </c>
      <c r="W1960" s="118" t="str">
        <f ca="1">_xlfn.XLOOKUP(G1960&amp;$W$2,BS_CONTROLE[CHAVE],BS_CONTROLE[Quantidade_11],"-")</f>
        <v>-</v>
      </c>
      <c r="X1960" s="118" t="str">
        <f ca="1">_xlfn.XLOOKUP(G1960&amp;$X$2,BS_CONTROLE[CHAVE],BS_CONTROLE[Quantidade_11],"-")</f>
        <v>-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339" t="str">
        <f>IF(FN_MC!K1983="","*",FN_MC!K1983)</f>
        <v>*</v>
      </c>
      <c r="O1961" s="339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str">
        <f ca="1">_xlfn.XLOOKUP(G1961&amp;$V$2,BS_CONTROLE[CHAVE],BS_CONTROLE[Quantidade_11],"-")</f>
        <v>-</v>
      </c>
      <c r="W1961" s="118" t="str">
        <f ca="1">_xlfn.XLOOKUP(G1961&amp;$W$2,BS_CONTROLE[CHAVE],BS_CONTROLE[Quantidade_11],"-")</f>
        <v>-</v>
      </c>
      <c r="X1961" s="118" t="str">
        <f ca="1">_xlfn.XLOOKUP(G1961&amp;$X$2,BS_CONTROLE[CHAVE],BS_CONTROLE[Quantidade_11],"-")</f>
        <v>-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338" t="str">
        <f>IF(FN_MC!K1984="","*",FN_MC!K1984)</f>
        <v>*</v>
      </c>
      <c r="O1962" s="338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str">
        <f ca="1">_xlfn.XLOOKUP(G1962&amp;$V$2,BS_CONTROLE[CHAVE],BS_CONTROLE[Quantidade_11],"-")</f>
        <v>-</v>
      </c>
      <c r="W1962" s="118" t="str">
        <f ca="1">_xlfn.XLOOKUP(G1962&amp;$W$2,BS_CONTROLE[CHAVE],BS_CONTROLE[Quantidade_11],"-")</f>
        <v>-</v>
      </c>
      <c r="X1962" s="118" t="str">
        <f ca="1">_xlfn.XLOOKUP(G1962&amp;$X$2,BS_CONTROLE[CHAVE],BS_CONTROLE[Quantidade_11],"-")</f>
        <v>-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339" t="str">
        <f>IF(FN_MC!K1985="","*",FN_MC!K1985)</f>
        <v>*</v>
      </c>
      <c r="O1963" s="339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str">
        <f ca="1">_xlfn.XLOOKUP(G1963&amp;$V$2,BS_CONTROLE[CHAVE],BS_CONTROLE[Quantidade_11],"-")</f>
        <v>-</v>
      </c>
      <c r="W1963" s="118" t="str">
        <f ca="1">_xlfn.XLOOKUP(G1963&amp;$W$2,BS_CONTROLE[CHAVE],BS_CONTROLE[Quantidade_11],"-")</f>
        <v>-</v>
      </c>
      <c r="X1963" s="118" t="str">
        <f ca="1">_xlfn.XLOOKUP(G1963&amp;$X$2,BS_CONTROLE[CHAVE],BS_CONTROLE[Quantidade_11],"-")</f>
        <v>-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339" t="str">
        <f>IF(FN_MC!K1986="","*",FN_MC!K1986)</f>
        <v>*</v>
      </c>
      <c r="O1964" s="339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str">
        <f ca="1">_xlfn.XLOOKUP(G1964&amp;$V$2,BS_CONTROLE[CHAVE],BS_CONTROLE[Quantidade_11],"-")</f>
        <v>-</v>
      </c>
      <c r="W1964" s="118" t="str">
        <f ca="1">_xlfn.XLOOKUP(G1964&amp;$W$2,BS_CONTROLE[CHAVE],BS_CONTROLE[Quantidade_11],"-")</f>
        <v>-</v>
      </c>
      <c r="X1964" s="118" t="str">
        <f ca="1">_xlfn.XLOOKUP(G1964&amp;$X$2,BS_CONTROLE[CHAVE],BS_CONTROLE[Quantidade_11],"-")</f>
        <v>-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338" t="str">
        <f>IF(FN_MC!K1987="","*",FN_MC!K1987)</f>
        <v>*</v>
      </c>
      <c r="O1965" s="338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str">
        <f ca="1">_xlfn.XLOOKUP(G1965&amp;$V$2,BS_CONTROLE[CHAVE],BS_CONTROLE[Quantidade_11],"-")</f>
        <v>-</v>
      </c>
      <c r="W1965" s="118" t="str">
        <f ca="1">_xlfn.XLOOKUP(G1965&amp;$W$2,BS_CONTROLE[CHAVE],BS_CONTROLE[Quantidade_11],"-")</f>
        <v>-</v>
      </c>
      <c r="X1965" s="118" t="str">
        <f ca="1">_xlfn.XLOOKUP(G1965&amp;$X$2,BS_CONTROLE[CHAVE],BS_CONTROLE[Quantidade_11],"-")</f>
        <v>-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339" t="str">
        <f>IF(FN_MC!K1988="","*",FN_MC!K1988)</f>
        <v>*</v>
      </c>
      <c r="O1966" s="339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str">
        <f ca="1">_xlfn.XLOOKUP(G1966&amp;$V$2,BS_CONTROLE[CHAVE],BS_CONTROLE[Quantidade_11],"-")</f>
        <v>-</v>
      </c>
      <c r="W1966" s="118" t="str">
        <f ca="1">_xlfn.XLOOKUP(G1966&amp;$W$2,BS_CONTROLE[CHAVE],BS_CONTROLE[Quantidade_11],"-")</f>
        <v>-</v>
      </c>
      <c r="X1966" s="118" t="str">
        <f ca="1">_xlfn.XLOOKUP(G1966&amp;$X$2,BS_CONTROLE[CHAVE],BS_CONTROLE[Quantidade_11],"-")</f>
        <v>-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339" t="str">
        <f>IF(FN_MC!K1989="","*",FN_MC!K1989)</f>
        <v>*</v>
      </c>
      <c r="O1967" s="339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str">
        <f ca="1">_xlfn.XLOOKUP(G1967&amp;$V$2,BS_CONTROLE[CHAVE],BS_CONTROLE[Quantidade_11],"-")</f>
        <v>-</v>
      </c>
      <c r="W1967" s="118" t="str">
        <f ca="1">_xlfn.XLOOKUP(G1967&amp;$W$2,BS_CONTROLE[CHAVE],BS_CONTROLE[Quantidade_11],"-")</f>
        <v>-</v>
      </c>
      <c r="X1967" s="118" t="str">
        <f ca="1">_xlfn.XLOOKUP(G1967&amp;$X$2,BS_CONTROLE[CHAVE],BS_CONTROLE[Quantidade_11],"-")</f>
        <v>-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338" t="str">
        <f>IF(FN_MC!K1990="","*",FN_MC!K1990)</f>
        <v>*</v>
      </c>
      <c r="O1968" s="338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str">
        <f ca="1">_xlfn.XLOOKUP(G1968&amp;$V$2,BS_CONTROLE[CHAVE],BS_CONTROLE[Quantidade_11],"-")</f>
        <v>-</v>
      </c>
      <c r="W1968" s="118" t="str">
        <f ca="1">_xlfn.XLOOKUP(G1968&amp;$W$2,BS_CONTROLE[CHAVE],BS_CONTROLE[Quantidade_11],"-")</f>
        <v>-</v>
      </c>
      <c r="X1968" s="118" t="str">
        <f ca="1">_xlfn.XLOOKUP(G1968&amp;$X$2,BS_CONTROLE[CHAVE],BS_CONTROLE[Quantidade_11],"-")</f>
        <v>-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339" t="str">
        <f>IF(FN_MC!K1991="","*",FN_MC!K1991)</f>
        <v>*</v>
      </c>
      <c r="O1969" s="339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str">
        <f ca="1">_xlfn.XLOOKUP(G1969&amp;$V$2,BS_CONTROLE[CHAVE],BS_CONTROLE[Quantidade_11],"-")</f>
        <v>-</v>
      </c>
      <c r="W1969" s="118" t="str">
        <f ca="1">_xlfn.XLOOKUP(G1969&amp;$W$2,BS_CONTROLE[CHAVE],BS_CONTROLE[Quantidade_11],"-")</f>
        <v>-</v>
      </c>
      <c r="X1969" s="118" t="str">
        <f ca="1">_xlfn.XLOOKUP(G1969&amp;$X$2,BS_CONTROLE[CHAVE],BS_CONTROLE[Quantidade_11],"-")</f>
        <v>-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339" t="str">
        <f>IF(FN_MC!K1992="","*",FN_MC!K1992)</f>
        <v>*</v>
      </c>
      <c r="O1970" s="339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str">
        <f ca="1">_xlfn.XLOOKUP(G1970&amp;$V$2,BS_CONTROLE[CHAVE],BS_CONTROLE[Quantidade_11],"-")</f>
        <v>-</v>
      </c>
      <c r="W1970" s="118" t="str">
        <f ca="1">_xlfn.XLOOKUP(G1970&amp;$W$2,BS_CONTROLE[CHAVE],BS_CONTROLE[Quantidade_11],"-")</f>
        <v>-</v>
      </c>
      <c r="X1970" s="118" t="str">
        <f ca="1">_xlfn.XLOOKUP(G1970&amp;$X$2,BS_CONTROLE[CHAVE],BS_CONTROLE[Quantidade_11],"-")</f>
        <v>-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338" t="str">
        <f>IF(FN_MC!K1993="","*",FN_MC!K1993)</f>
        <v>*</v>
      </c>
      <c r="O1971" s="338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str">
        <f ca="1">_xlfn.XLOOKUP(G1971&amp;$V$2,BS_CONTROLE[CHAVE],BS_CONTROLE[Quantidade_11],"-")</f>
        <v>-</v>
      </c>
      <c r="W1971" s="118" t="str">
        <f ca="1">_xlfn.XLOOKUP(G1971&amp;$W$2,BS_CONTROLE[CHAVE],BS_CONTROLE[Quantidade_11],"-")</f>
        <v>-</v>
      </c>
      <c r="X1971" s="118" t="str">
        <f ca="1">_xlfn.XLOOKUP(G1971&amp;$X$2,BS_CONTROLE[CHAVE],BS_CONTROLE[Quantidade_11],"-")</f>
        <v>-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339" t="str">
        <f>IF(FN_MC!K1994="","*",FN_MC!K1994)</f>
        <v>*</v>
      </c>
      <c r="O1972" s="339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str">
        <f ca="1">_xlfn.XLOOKUP(G1972&amp;$V$2,BS_CONTROLE[CHAVE],BS_CONTROLE[Quantidade_11],"-")</f>
        <v>-</v>
      </c>
      <c r="W1972" s="118" t="str">
        <f ca="1">_xlfn.XLOOKUP(G1972&amp;$W$2,BS_CONTROLE[CHAVE],BS_CONTROLE[Quantidade_11],"-")</f>
        <v>-</v>
      </c>
      <c r="X1972" s="118" t="str">
        <f ca="1">_xlfn.XLOOKUP(G1972&amp;$X$2,BS_CONTROLE[CHAVE],BS_CONTROLE[Quantidade_11],"-")</f>
        <v>-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339" t="str">
        <f>IF(FN_MC!K1995="","*",FN_MC!K1995)</f>
        <v>*</v>
      </c>
      <c r="O1973" s="339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str">
        <f ca="1">_xlfn.XLOOKUP(G1973&amp;$V$2,BS_CONTROLE[CHAVE],BS_CONTROLE[Quantidade_11],"-")</f>
        <v>-</v>
      </c>
      <c r="W1973" s="118" t="str">
        <f ca="1">_xlfn.XLOOKUP(G1973&amp;$W$2,BS_CONTROLE[CHAVE],BS_CONTROLE[Quantidade_11],"-")</f>
        <v>-</v>
      </c>
      <c r="X1973" s="118" t="str">
        <f ca="1">_xlfn.XLOOKUP(G1973&amp;$X$2,BS_CONTROLE[CHAVE],BS_CONTROLE[Quantidade_11],"-")</f>
        <v>-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338" t="str">
        <f>IF(FN_MC!K1996="","*",FN_MC!K1996)</f>
        <v>*</v>
      </c>
      <c r="O1974" s="338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str">
        <f ca="1">_xlfn.XLOOKUP(G1974&amp;$V$2,BS_CONTROLE[CHAVE],BS_CONTROLE[Quantidade_11],"-")</f>
        <v>-</v>
      </c>
      <c r="W1974" s="118" t="str">
        <f ca="1">_xlfn.XLOOKUP(G1974&amp;$W$2,BS_CONTROLE[CHAVE],BS_CONTROLE[Quantidade_11],"-")</f>
        <v>-</v>
      </c>
      <c r="X1974" s="118" t="str">
        <f ca="1">_xlfn.XLOOKUP(G1974&amp;$X$2,BS_CONTROLE[CHAVE],BS_CONTROLE[Quantidade_11],"-")</f>
        <v>-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339" t="str">
        <f>IF(FN_MC!K1997="","*",FN_MC!K1997)</f>
        <v>*</v>
      </c>
      <c r="O1975" s="339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str">
        <f ca="1">_xlfn.XLOOKUP(G1975&amp;$V$2,BS_CONTROLE[CHAVE],BS_CONTROLE[Quantidade_11],"-")</f>
        <v>-</v>
      </c>
      <c r="W1975" s="118" t="str">
        <f ca="1">_xlfn.XLOOKUP(G1975&amp;$W$2,BS_CONTROLE[CHAVE],BS_CONTROLE[Quantidade_11],"-")</f>
        <v>-</v>
      </c>
      <c r="X1975" s="118" t="str">
        <f ca="1">_xlfn.XLOOKUP(G1975&amp;$X$2,BS_CONTROLE[CHAVE],BS_CONTROLE[Quantidade_11],"-")</f>
        <v>-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339" t="str">
        <f>IF(FN_MC!K1998="","*",FN_MC!K1998)</f>
        <v>*</v>
      </c>
      <c r="O1976" s="339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str">
        <f ca="1">_xlfn.XLOOKUP(G1976&amp;$V$2,BS_CONTROLE[CHAVE],BS_CONTROLE[Quantidade_11],"-")</f>
        <v>-</v>
      </c>
      <c r="W1976" s="118" t="str">
        <f ca="1">_xlfn.XLOOKUP(G1976&amp;$W$2,BS_CONTROLE[CHAVE],BS_CONTROLE[Quantidade_11],"-")</f>
        <v>-</v>
      </c>
      <c r="X1976" s="118" t="str">
        <f ca="1">_xlfn.XLOOKUP(G1976&amp;$X$2,BS_CONTROLE[CHAVE],BS_CONTROLE[Quantidade_11],"-")</f>
        <v>-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338" t="str">
        <f>IF(FN_MC!K1999="","*",FN_MC!K1999)</f>
        <v>*</v>
      </c>
      <c r="O1977" s="338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str">
        <f ca="1">_xlfn.XLOOKUP(G1977&amp;$V$2,BS_CONTROLE[CHAVE],BS_CONTROLE[Quantidade_11],"-")</f>
        <v>-</v>
      </c>
      <c r="W1977" s="118" t="str">
        <f ca="1">_xlfn.XLOOKUP(G1977&amp;$W$2,BS_CONTROLE[CHAVE],BS_CONTROLE[Quantidade_11],"-")</f>
        <v>-</v>
      </c>
      <c r="X1977" s="118" t="str">
        <f ca="1">_xlfn.XLOOKUP(G1977&amp;$X$2,BS_CONTROLE[CHAVE],BS_CONTROLE[Quantidade_11],"-")</f>
        <v>-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339" t="str">
        <f>IF(FN_MC!K2000="","*",FN_MC!K2000)</f>
        <v>*</v>
      </c>
      <c r="O1978" s="339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str">
        <f ca="1">_xlfn.XLOOKUP(G1978&amp;$V$2,BS_CONTROLE[CHAVE],BS_CONTROLE[Quantidade_11],"-")</f>
        <v>-</v>
      </c>
      <c r="W1978" s="118" t="str">
        <f ca="1">_xlfn.XLOOKUP(G1978&amp;$W$2,BS_CONTROLE[CHAVE],BS_CONTROLE[Quantidade_11],"-")</f>
        <v>-</v>
      </c>
      <c r="X1978" s="118" t="str">
        <f ca="1">_xlfn.XLOOKUP(G1978&amp;$X$2,BS_CONTROLE[CHAVE],BS_CONTROLE[Quantidade_11],"-")</f>
        <v>-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339" t="str">
        <f>IF(FN_MC!K2001="","*",FN_MC!K2001)</f>
        <v>*</v>
      </c>
      <c r="O1979" s="339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str">
        <f ca="1">_xlfn.XLOOKUP(G1979&amp;$V$2,BS_CONTROLE[CHAVE],BS_CONTROLE[Quantidade_11],"-")</f>
        <v>-</v>
      </c>
      <c r="W1979" s="118" t="str">
        <f ca="1">_xlfn.XLOOKUP(G1979&amp;$W$2,BS_CONTROLE[CHAVE],BS_CONTROLE[Quantidade_11],"-")</f>
        <v>-</v>
      </c>
      <c r="X1979" s="118" t="str">
        <f ca="1">_xlfn.XLOOKUP(G1979&amp;$X$2,BS_CONTROLE[CHAVE],BS_CONTROLE[Quantidade_11],"-")</f>
        <v>-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338" t="str">
        <f>IF(FN_MC!K2002="","*",FN_MC!K2002)</f>
        <v>*</v>
      </c>
      <c r="O1980" s="338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str">
        <f ca="1">_xlfn.XLOOKUP(G1980&amp;$V$2,BS_CONTROLE[CHAVE],BS_CONTROLE[Quantidade_11],"-")</f>
        <v>-</v>
      </c>
      <c r="W1980" s="118" t="str">
        <f ca="1">_xlfn.XLOOKUP(G1980&amp;$W$2,BS_CONTROLE[CHAVE],BS_CONTROLE[Quantidade_11],"-")</f>
        <v>-</v>
      </c>
      <c r="X1980" s="118" t="str">
        <f ca="1">_xlfn.XLOOKUP(G1980&amp;$X$2,BS_CONTROLE[CHAVE],BS_CONTROLE[Quantidade_11],"-")</f>
        <v>-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339" t="str">
        <f>IF(FN_MC!K2003="","*",FN_MC!K2003)</f>
        <v>*</v>
      </c>
      <c r="O1981" s="339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str">
        <f ca="1">_xlfn.XLOOKUP(G1981&amp;$V$2,BS_CONTROLE[CHAVE],BS_CONTROLE[Quantidade_11],"-")</f>
        <v>-</v>
      </c>
      <c r="W1981" s="118" t="str">
        <f ca="1">_xlfn.XLOOKUP(G1981&amp;$W$2,BS_CONTROLE[CHAVE],BS_CONTROLE[Quantidade_11],"-")</f>
        <v>-</v>
      </c>
      <c r="X1981" s="118" t="str">
        <f ca="1">_xlfn.XLOOKUP(G1981&amp;$X$2,BS_CONTROLE[CHAVE],BS_CONTROLE[Quantidade_11],"-")</f>
        <v>-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339" t="str">
        <f>IF(FN_MC!K2004="","*",FN_MC!K2004)</f>
        <v>*</v>
      </c>
      <c r="O1982" s="339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str">
        <f ca="1">_xlfn.XLOOKUP(G1982&amp;$V$2,BS_CONTROLE[CHAVE],BS_CONTROLE[Quantidade_11],"-")</f>
        <v>-</v>
      </c>
      <c r="W1982" s="118" t="str">
        <f ca="1">_xlfn.XLOOKUP(G1982&amp;$W$2,BS_CONTROLE[CHAVE],BS_CONTROLE[Quantidade_11],"-")</f>
        <v>-</v>
      </c>
      <c r="X1982" s="118" t="str">
        <f ca="1">_xlfn.XLOOKUP(G1982&amp;$X$2,BS_CONTROLE[CHAVE],BS_CONTROLE[Quantidade_11],"-")</f>
        <v>-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338" t="str">
        <f>IF(FN_MC!K2005="","*",FN_MC!K2005)</f>
        <v>*</v>
      </c>
      <c r="O1983" s="338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str">
        <f ca="1">_xlfn.XLOOKUP(G1983&amp;$V$2,BS_CONTROLE[CHAVE],BS_CONTROLE[Quantidade_11],"-")</f>
        <v>-</v>
      </c>
      <c r="W1983" s="118" t="str">
        <f ca="1">_xlfn.XLOOKUP(G1983&amp;$W$2,BS_CONTROLE[CHAVE],BS_CONTROLE[Quantidade_11],"-")</f>
        <v>-</v>
      </c>
      <c r="X1983" s="118" t="str">
        <f ca="1">_xlfn.XLOOKUP(G1983&amp;$X$2,BS_CONTROLE[CHAVE],BS_CONTROLE[Quantidade_11],"-")</f>
        <v>-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339" t="str">
        <f>IF(FN_MC!K2006="","*",FN_MC!K2006)</f>
        <v>*</v>
      </c>
      <c r="O1984" s="339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str">
        <f ca="1">_xlfn.XLOOKUP(G1984&amp;$V$2,BS_CONTROLE[CHAVE],BS_CONTROLE[Quantidade_11],"-")</f>
        <v>-</v>
      </c>
      <c r="W1984" s="118" t="str">
        <f ca="1">_xlfn.XLOOKUP(G1984&amp;$W$2,BS_CONTROLE[CHAVE],BS_CONTROLE[Quantidade_11],"-")</f>
        <v>-</v>
      </c>
      <c r="X1984" s="118" t="str">
        <f ca="1">_xlfn.XLOOKUP(G1984&amp;$X$2,BS_CONTROLE[CHAVE],BS_CONTROLE[Quantidade_11],"-")</f>
        <v>-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339" t="str">
        <f>IF(FN_MC!K2007="","*",FN_MC!K2007)</f>
        <v>*</v>
      </c>
      <c r="O1985" s="339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str">
        <f ca="1">_xlfn.XLOOKUP(G1985&amp;$V$2,BS_CONTROLE[CHAVE],BS_CONTROLE[Quantidade_11],"-")</f>
        <v>-</v>
      </c>
      <c r="W1985" s="118" t="str">
        <f ca="1">_xlfn.XLOOKUP(G1985&amp;$W$2,BS_CONTROLE[CHAVE],BS_CONTROLE[Quantidade_11],"-")</f>
        <v>-</v>
      </c>
      <c r="X1985" s="118" t="str">
        <f ca="1">_xlfn.XLOOKUP(G1985&amp;$X$2,BS_CONTROLE[CHAVE],BS_CONTROLE[Quantidade_11],"-")</f>
        <v>-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338" t="str">
        <f>IF(FN_MC!K2008="","*",FN_MC!K2008)</f>
        <v>*</v>
      </c>
      <c r="O1986" s="338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str">
        <f ca="1">_xlfn.XLOOKUP(G1986&amp;$V$2,BS_CONTROLE[CHAVE],BS_CONTROLE[Quantidade_11],"-")</f>
        <v>-</v>
      </c>
      <c r="W1986" s="118" t="str">
        <f ca="1">_xlfn.XLOOKUP(G1986&amp;$W$2,BS_CONTROLE[CHAVE],BS_CONTROLE[Quantidade_11],"-")</f>
        <v>-</v>
      </c>
      <c r="X1986" s="118" t="str">
        <f ca="1">_xlfn.XLOOKUP(G1986&amp;$X$2,BS_CONTROLE[CHAVE],BS_CONTROLE[Quantidade_11],"-")</f>
        <v>-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339" t="str">
        <f>IF(FN_MC!K2009="","*",FN_MC!K2009)</f>
        <v>*</v>
      </c>
      <c r="O1987" s="339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str">
        <f ca="1">_xlfn.XLOOKUP(G1987&amp;$V$2,BS_CONTROLE[CHAVE],BS_CONTROLE[Quantidade_11],"-")</f>
        <v>-</v>
      </c>
      <c r="W1987" s="118" t="str">
        <f ca="1">_xlfn.XLOOKUP(G1987&amp;$W$2,BS_CONTROLE[CHAVE],BS_CONTROLE[Quantidade_11],"-")</f>
        <v>-</v>
      </c>
      <c r="X1987" s="118" t="str">
        <f ca="1">_xlfn.XLOOKUP(G1987&amp;$X$2,BS_CONTROLE[CHAVE],BS_CONTROLE[Quantidade_11],"-")</f>
        <v>-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339" t="str">
        <f>IF(FN_MC!K2010="","*",FN_MC!K2010)</f>
        <v>*</v>
      </c>
      <c r="O1988" s="339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str">
        <f ca="1">_xlfn.XLOOKUP(G1988&amp;$V$2,BS_CONTROLE[CHAVE],BS_CONTROLE[Quantidade_11],"-")</f>
        <v>-</v>
      </c>
      <c r="W1988" s="118" t="str">
        <f ca="1">_xlfn.XLOOKUP(G1988&amp;$W$2,BS_CONTROLE[CHAVE],BS_CONTROLE[Quantidade_11],"-")</f>
        <v>-</v>
      </c>
      <c r="X1988" s="118" t="str">
        <f ca="1">_xlfn.XLOOKUP(G1988&amp;$X$2,BS_CONTROLE[CHAVE],BS_CONTROLE[Quantidade_11],"-")</f>
        <v>-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338" t="str">
        <f>IF(FN_MC!K2011="","*",FN_MC!K2011)</f>
        <v>*</v>
      </c>
      <c r="O1989" s="338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str">
        <f ca="1">_xlfn.XLOOKUP(G1989&amp;$V$2,BS_CONTROLE[CHAVE],BS_CONTROLE[Quantidade_11],"-")</f>
        <v>-</v>
      </c>
      <c r="W1989" s="118" t="str">
        <f ca="1">_xlfn.XLOOKUP(G1989&amp;$W$2,BS_CONTROLE[CHAVE],BS_CONTROLE[Quantidade_11],"-")</f>
        <v>-</v>
      </c>
      <c r="X1989" s="118" t="str">
        <f ca="1">_xlfn.XLOOKUP(G1989&amp;$X$2,BS_CONTROLE[CHAVE],BS_CONTROLE[Quantidade_11],"-")</f>
        <v>-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339" t="str">
        <f>IF(FN_MC!K2012="","*",FN_MC!K2012)</f>
        <v>*</v>
      </c>
      <c r="O1990" s="339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str">
        <f ca="1">_xlfn.XLOOKUP(G1990&amp;$V$2,BS_CONTROLE[CHAVE],BS_CONTROLE[Quantidade_11],"-")</f>
        <v>-</v>
      </c>
      <c r="W1990" s="118" t="str">
        <f ca="1">_xlfn.XLOOKUP(G1990&amp;$W$2,BS_CONTROLE[CHAVE],BS_CONTROLE[Quantidade_11],"-")</f>
        <v>-</v>
      </c>
      <c r="X1990" s="118" t="str">
        <f ca="1">_xlfn.XLOOKUP(G1990&amp;$X$2,BS_CONTROLE[CHAVE],BS_CONTROLE[Quantidade_11],"-")</f>
        <v>-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339" t="str">
        <f>IF(FN_MC!K2013="","*",FN_MC!K2013)</f>
        <v>*</v>
      </c>
      <c r="O1991" s="339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str">
        <f ca="1">_xlfn.XLOOKUP(G1991&amp;$V$2,BS_CONTROLE[CHAVE],BS_CONTROLE[Quantidade_11],"-")</f>
        <v>-</v>
      </c>
      <c r="W1991" s="118" t="str">
        <f ca="1">_xlfn.XLOOKUP(G1991&amp;$W$2,BS_CONTROLE[CHAVE],BS_CONTROLE[Quantidade_11],"-")</f>
        <v>-</v>
      </c>
      <c r="X1991" s="118" t="str">
        <f ca="1">_xlfn.XLOOKUP(G1991&amp;$X$2,BS_CONTROLE[CHAVE],BS_CONTROLE[Quantidade_11],"-")</f>
        <v>-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338" t="str">
        <f>IF(FN_MC!K2014="","*",FN_MC!K2014)</f>
        <v>*</v>
      </c>
      <c r="O1992" s="338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str">
        <f ca="1">_xlfn.XLOOKUP(G1992&amp;$V$2,BS_CONTROLE[CHAVE],BS_CONTROLE[Quantidade_11],"-")</f>
        <v>-</v>
      </c>
      <c r="W1992" s="118" t="str">
        <f ca="1">_xlfn.XLOOKUP(G1992&amp;$W$2,BS_CONTROLE[CHAVE],BS_CONTROLE[Quantidade_11],"-")</f>
        <v>-</v>
      </c>
      <c r="X1992" s="118" t="str">
        <f ca="1">_xlfn.XLOOKUP(G1992&amp;$X$2,BS_CONTROLE[CHAVE],BS_CONTROLE[Quantidade_11],"-")</f>
        <v>-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339" t="str">
        <f>IF(FN_MC!K2015="","*",FN_MC!K2015)</f>
        <v>*</v>
      </c>
      <c r="O1993" s="339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str">
        <f ca="1">_xlfn.XLOOKUP(G1993&amp;$V$2,BS_CONTROLE[CHAVE],BS_CONTROLE[Quantidade_11],"-")</f>
        <v>-</v>
      </c>
      <c r="W1993" s="118" t="str">
        <f ca="1">_xlfn.XLOOKUP(G1993&amp;$W$2,BS_CONTROLE[CHAVE],BS_CONTROLE[Quantidade_11],"-")</f>
        <v>-</v>
      </c>
      <c r="X1993" s="118" t="str">
        <f ca="1">_xlfn.XLOOKUP(G1993&amp;$X$2,BS_CONTROLE[CHAVE],BS_CONTROLE[Quantidade_11],"-")</f>
        <v>-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339" t="str">
        <f>IF(FN_MC!K2016="","*",FN_MC!K2016)</f>
        <v>*</v>
      </c>
      <c r="O1994" s="339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str">
        <f ca="1">_xlfn.XLOOKUP(G1994&amp;$V$2,BS_CONTROLE[CHAVE],BS_CONTROLE[Quantidade_11],"-")</f>
        <v>-</v>
      </c>
      <c r="W1994" s="118" t="str">
        <f ca="1">_xlfn.XLOOKUP(G1994&amp;$W$2,BS_CONTROLE[CHAVE],BS_CONTROLE[Quantidade_11],"-")</f>
        <v>-</v>
      </c>
      <c r="X1994" s="118" t="str">
        <f ca="1">_xlfn.XLOOKUP(G1994&amp;$X$2,BS_CONTROLE[CHAVE],BS_CONTROLE[Quantidade_11],"-")</f>
        <v>-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338" t="str">
        <f>IF(FN_MC!K2017="","*",FN_MC!K2017)</f>
        <v>*</v>
      </c>
      <c r="O1995" s="338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str">
        <f ca="1">_xlfn.XLOOKUP(G1995&amp;$V$2,BS_CONTROLE[CHAVE],BS_CONTROLE[Quantidade_11],"-")</f>
        <v>-</v>
      </c>
      <c r="W1995" s="118" t="str">
        <f ca="1">_xlfn.XLOOKUP(G1995&amp;$W$2,BS_CONTROLE[CHAVE],BS_CONTROLE[Quantidade_11],"-")</f>
        <v>-</v>
      </c>
      <c r="X1995" s="118" t="str">
        <f ca="1">_xlfn.XLOOKUP(G1995&amp;$X$2,BS_CONTROLE[CHAVE],BS_CONTROLE[Quantidade_11],"-")</f>
        <v>-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339" t="str">
        <f>IF(FN_MC!K2018="","*",FN_MC!K2018)</f>
        <v>*</v>
      </c>
      <c r="O1996" s="339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str">
        <f ca="1">_xlfn.XLOOKUP(G1996&amp;$V$2,BS_CONTROLE[CHAVE],BS_CONTROLE[Quantidade_11],"-")</f>
        <v>-</v>
      </c>
      <c r="W1996" s="118" t="str">
        <f ca="1">_xlfn.XLOOKUP(G1996&amp;$W$2,BS_CONTROLE[CHAVE],BS_CONTROLE[Quantidade_11],"-")</f>
        <v>-</v>
      </c>
      <c r="X1996" s="118" t="str">
        <f ca="1">_xlfn.XLOOKUP(G1996&amp;$X$2,BS_CONTROLE[CHAVE],BS_CONTROLE[Quantidade_11],"-")</f>
        <v>-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339" t="str">
        <f>IF(FN_MC!K2019="","*",FN_MC!K2019)</f>
        <v>*</v>
      </c>
      <c r="O1997" s="339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str">
        <f ca="1">_xlfn.XLOOKUP(G1997&amp;$V$2,BS_CONTROLE[CHAVE],BS_CONTROLE[Quantidade_11],"-")</f>
        <v>-</v>
      </c>
      <c r="W1997" s="118" t="str">
        <f ca="1">_xlfn.XLOOKUP(G1997&amp;$W$2,BS_CONTROLE[CHAVE],BS_CONTROLE[Quantidade_11],"-")</f>
        <v>-</v>
      </c>
      <c r="X1997" s="118" t="str">
        <f ca="1">_xlfn.XLOOKUP(G1997&amp;$X$2,BS_CONTROLE[CHAVE],BS_CONTROLE[Quantidade_11],"-")</f>
        <v>-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338" t="str">
        <f>IF(FN_MC!K2020="","*",FN_MC!K2020)</f>
        <v>*</v>
      </c>
      <c r="O1998" s="338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str">
        <f ca="1">_xlfn.XLOOKUP(G1998&amp;$V$2,BS_CONTROLE[CHAVE],BS_CONTROLE[Quantidade_11],"-")</f>
        <v>-</v>
      </c>
      <c r="W1998" s="118" t="str">
        <f ca="1">_xlfn.XLOOKUP(G1998&amp;$W$2,BS_CONTROLE[CHAVE],BS_CONTROLE[Quantidade_11],"-")</f>
        <v>-</v>
      </c>
      <c r="X1998" s="118" t="str">
        <f ca="1">_xlfn.XLOOKUP(G1998&amp;$X$2,BS_CONTROLE[CHAVE],BS_CONTROLE[Quantidade_11],"-")</f>
        <v>-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339" t="str">
        <f>IF(FN_MC!K2021="","*",FN_MC!K2021)</f>
        <v>*</v>
      </c>
      <c r="O1999" s="339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str">
        <f ca="1">_xlfn.XLOOKUP(G1999&amp;$V$2,BS_CONTROLE[CHAVE],BS_CONTROLE[Quantidade_11],"-")</f>
        <v>-</v>
      </c>
      <c r="W1999" s="118" t="str">
        <f ca="1">_xlfn.XLOOKUP(G1999&amp;$W$2,BS_CONTROLE[CHAVE],BS_CONTROLE[Quantidade_11],"-")</f>
        <v>-</v>
      </c>
      <c r="X1999" s="118" t="str">
        <f ca="1">_xlfn.XLOOKUP(G1999&amp;$X$2,BS_CONTROLE[CHAVE],BS_CONTROLE[Quantidade_11],"-")</f>
        <v>-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339" t="str">
        <f>IF(FN_MC!K2022="","*",FN_MC!K2022)</f>
        <v>*</v>
      </c>
      <c r="O2000" s="339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str">
        <f ca="1">_xlfn.XLOOKUP(G2000&amp;$V$2,BS_CONTROLE[CHAVE],BS_CONTROLE[Quantidade_11],"-")</f>
        <v>-</v>
      </c>
      <c r="W2000" s="118" t="str">
        <f ca="1">_xlfn.XLOOKUP(G2000&amp;$W$2,BS_CONTROLE[CHAVE],BS_CONTROLE[Quantidade_11],"-")</f>
        <v>-</v>
      </c>
      <c r="X2000" s="118" t="str">
        <f ca="1">_xlfn.XLOOKUP(G2000&amp;$X$2,BS_CONTROLE[CHAVE],BS_CONTROLE[Quantidade_11],"-")</f>
        <v>-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338" t="str">
        <f>IF(FN_MC!K2023="","*",FN_MC!K2023)</f>
        <v>*</v>
      </c>
      <c r="O2001" s="338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str">
        <f ca="1">_xlfn.XLOOKUP(G2001&amp;$V$2,BS_CONTROLE[CHAVE],BS_CONTROLE[Quantidade_11],"-")</f>
        <v>-</v>
      </c>
      <c r="W2001" s="118" t="str">
        <f ca="1">_xlfn.XLOOKUP(G2001&amp;$W$2,BS_CONTROLE[CHAVE],BS_CONTROLE[Quantidade_11],"-")</f>
        <v>-</v>
      </c>
      <c r="X2001" s="118" t="str">
        <f ca="1">_xlfn.XLOOKUP(G2001&amp;$X$2,BS_CONTROLE[CHAVE],BS_CONTROLE[Quantidade_11],"-")</f>
        <v>-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339" t="str">
        <f>IF(FN_MC!K2024="","*",FN_MC!K2024)</f>
        <v>*</v>
      </c>
      <c r="O2002" s="339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str">
        <f ca="1">_xlfn.XLOOKUP(G2002&amp;$V$2,BS_CONTROLE[CHAVE],BS_CONTROLE[Quantidade_11],"-")</f>
        <v>-</v>
      </c>
      <c r="W2002" s="118" t="str">
        <f ca="1">_xlfn.XLOOKUP(G2002&amp;$W$2,BS_CONTROLE[CHAVE],BS_CONTROLE[Quantidade_11],"-")</f>
        <v>-</v>
      </c>
      <c r="X2002" s="118" t="str">
        <f ca="1">_xlfn.XLOOKUP(G2002&amp;$X$2,BS_CONTROLE[CHAVE],BS_CONTROLE[Quantidade_11],"-")</f>
        <v>-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339" t="str">
        <f>IF(FN_MC!K2025="","*",FN_MC!K2025)</f>
        <v>*</v>
      </c>
      <c r="O2003" s="339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str">
        <f ca="1">_xlfn.XLOOKUP(G2003&amp;$V$2,BS_CONTROLE[CHAVE],BS_CONTROLE[Quantidade_11],"-")</f>
        <v>-</v>
      </c>
      <c r="W2003" s="118" t="str">
        <f ca="1">_xlfn.XLOOKUP(G2003&amp;$W$2,BS_CONTROLE[CHAVE],BS_CONTROLE[Quantidade_11],"-")</f>
        <v>-</v>
      </c>
      <c r="X2003" s="118" t="str">
        <f ca="1">_xlfn.XLOOKUP(G2003&amp;$X$2,BS_CONTROLE[CHAVE],BS_CONTROLE[Quantidade_11],"-")</f>
        <v>-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338" t="str">
        <f>IF(FN_MC!K2026="","*",FN_MC!K2026)</f>
        <v>*</v>
      </c>
      <c r="O2004" s="338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str">
        <f ca="1">_xlfn.XLOOKUP(G2004&amp;$V$2,BS_CONTROLE[CHAVE],BS_CONTROLE[Quantidade_11],"-")</f>
        <v>-</v>
      </c>
      <c r="W2004" s="118" t="str">
        <f ca="1">_xlfn.XLOOKUP(G2004&amp;$W$2,BS_CONTROLE[CHAVE],BS_CONTROLE[Quantidade_11],"-")</f>
        <v>-</v>
      </c>
      <c r="X2004" s="118" t="str">
        <f ca="1">_xlfn.XLOOKUP(G2004&amp;$X$2,BS_CONTROLE[CHAVE],BS_CONTROLE[Quantidade_11],"-")</f>
        <v>-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339" t="str">
        <f>IF(FN_MC!K2027="","*",FN_MC!K2027)</f>
        <v>*</v>
      </c>
      <c r="O2005" s="339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str">
        <f ca="1">_xlfn.XLOOKUP(G2005&amp;$V$2,BS_CONTROLE[CHAVE],BS_CONTROLE[Quantidade_11],"-")</f>
        <v>-</v>
      </c>
      <c r="W2005" s="118" t="str">
        <f ca="1">_xlfn.XLOOKUP(G2005&amp;$W$2,BS_CONTROLE[CHAVE],BS_CONTROLE[Quantidade_11],"-")</f>
        <v>-</v>
      </c>
      <c r="X2005" s="118" t="str">
        <f ca="1">_xlfn.XLOOKUP(G2005&amp;$X$2,BS_CONTROLE[CHAVE],BS_CONTROLE[Quantidade_11],"-")</f>
        <v>-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339" t="str">
        <f>IF(FN_MC!K2028="","*",FN_MC!K2028)</f>
        <v>*</v>
      </c>
      <c r="O2006" s="339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str">
        <f ca="1">_xlfn.XLOOKUP(G2006&amp;$V$2,BS_CONTROLE[CHAVE],BS_CONTROLE[Quantidade_11],"-")</f>
        <v>-</v>
      </c>
      <c r="W2006" s="118" t="str">
        <f ca="1">_xlfn.XLOOKUP(G2006&amp;$W$2,BS_CONTROLE[CHAVE],BS_CONTROLE[Quantidade_11],"-")</f>
        <v>-</v>
      </c>
      <c r="X2006" s="118" t="str">
        <f ca="1">_xlfn.XLOOKUP(G2006&amp;$X$2,BS_CONTROLE[CHAVE],BS_CONTROLE[Quantidade_11],"-")</f>
        <v>-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338" t="str">
        <f>IF(FN_MC!K2029="","*",FN_MC!K2029)</f>
        <v>*</v>
      </c>
      <c r="O2007" s="338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str">
        <f ca="1">_xlfn.XLOOKUP(G2007&amp;$V$2,BS_CONTROLE[CHAVE],BS_CONTROLE[Quantidade_11],"-")</f>
        <v>-</v>
      </c>
      <c r="W2007" s="118" t="str">
        <f ca="1">_xlfn.XLOOKUP(G2007&amp;$W$2,BS_CONTROLE[CHAVE],BS_CONTROLE[Quantidade_11],"-")</f>
        <v>-</v>
      </c>
      <c r="X2007" s="118" t="str">
        <f ca="1">_xlfn.XLOOKUP(G2007&amp;$X$2,BS_CONTROLE[CHAVE],BS_CONTROLE[Quantidade_11],"-")</f>
        <v>-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339" t="str">
        <f>IF(FN_MC!K2030="","*",FN_MC!K2030)</f>
        <v>*</v>
      </c>
      <c r="O2008" s="339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str">
        <f ca="1">_xlfn.XLOOKUP(G2008&amp;$V$2,BS_CONTROLE[CHAVE],BS_CONTROLE[Quantidade_11],"-")</f>
        <v>-</v>
      </c>
      <c r="W2008" s="118" t="str">
        <f ca="1">_xlfn.XLOOKUP(G2008&amp;$W$2,BS_CONTROLE[CHAVE],BS_CONTROLE[Quantidade_11],"-")</f>
        <v>-</v>
      </c>
      <c r="X2008" s="118" t="str">
        <f ca="1">_xlfn.XLOOKUP(G2008&amp;$X$2,BS_CONTROLE[CHAVE],BS_CONTROLE[Quantidade_11],"-")</f>
        <v>-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339" t="str">
        <f>IF(FN_MC!K2031="","*",FN_MC!K2031)</f>
        <v>*</v>
      </c>
      <c r="O2009" s="339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str">
        <f ca="1">_xlfn.XLOOKUP(G2009&amp;$V$2,BS_CONTROLE[CHAVE],BS_CONTROLE[Quantidade_11],"-")</f>
        <v>-</v>
      </c>
      <c r="W2009" s="118" t="str">
        <f ca="1">_xlfn.XLOOKUP(G2009&amp;$W$2,BS_CONTROLE[CHAVE],BS_CONTROLE[Quantidade_11],"-")</f>
        <v>-</v>
      </c>
      <c r="X2009" s="118" t="str">
        <f ca="1">_xlfn.XLOOKUP(G2009&amp;$X$2,BS_CONTROLE[CHAVE],BS_CONTROLE[Quantidade_11],"-")</f>
        <v>-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338" t="str">
        <f>IF(FN_MC!K2032="","*",FN_MC!K2032)</f>
        <v>*</v>
      </c>
      <c r="O2010" s="338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str">
        <f ca="1">_xlfn.XLOOKUP(G2010&amp;$V$2,BS_CONTROLE[CHAVE],BS_CONTROLE[Quantidade_11],"-")</f>
        <v>-</v>
      </c>
      <c r="W2010" s="118" t="str">
        <f ca="1">_xlfn.XLOOKUP(G2010&amp;$W$2,BS_CONTROLE[CHAVE],BS_CONTROLE[Quantidade_11],"-")</f>
        <v>-</v>
      </c>
      <c r="X2010" s="118" t="str">
        <f ca="1">_xlfn.XLOOKUP(G2010&amp;$X$2,BS_CONTROLE[CHAVE],BS_CONTROLE[Quantidade_11],"-")</f>
        <v>-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339" t="str">
        <f>IF(FN_MC!K2033="","*",FN_MC!K2033)</f>
        <v>*</v>
      </c>
      <c r="O2011" s="339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str">
        <f ca="1">_xlfn.XLOOKUP(G2011&amp;$V$2,BS_CONTROLE[CHAVE],BS_CONTROLE[Quantidade_11],"-")</f>
        <v>-</v>
      </c>
      <c r="W2011" s="118" t="str">
        <f ca="1">_xlfn.XLOOKUP(G2011&amp;$W$2,BS_CONTROLE[CHAVE],BS_CONTROLE[Quantidade_11],"-")</f>
        <v>-</v>
      </c>
      <c r="X2011" s="118" t="str">
        <f ca="1">_xlfn.XLOOKUP(G2011&amp;$X$2,BS_CONTROLE[CHAVE],BS_CONTROLE[Quantidade_11],"-")</f>
        <v>-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339" t="str">
        <f>IF(FN_MC!K2034="","*",FN_MC!K2034)</f>
        <v>*</v>
      </c>
      <c r="O2012" s="339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str">
        <f ca="1">_xlfn.XLOOKUP(G2012&amp;$V$2,BS_CONTROLE[CHAVE],BS_CONTROLE[Quantidade_11],"-")</f>
        <v>-</v>
      </c>
      <c r="W2012" s="118" t="str">
        <f ca="1">_xlfn.XLOOKUP(G2012&amp;$W$2,BS_CONTROLE[CHAVE],BS_CONTROLE[Quantidade_11],"-")</f>
        <v>-</v>
      </c>
      <c r="X2012" s="118" t="str">
        <f ca="1">_xlfn.XLOOKUP(G2012&amp;$X$2,BS_CONTROLE[CHAVE],BS_CONTROLE[Quantidade_11],"-")</f>
        <v>-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338" t="str">
        <f>IF(FN_MC!K2035="","*",FN_MC!K2035)</f>
        <v>*</v>
      </c>
      <c r="O2013" s="338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str">
        <f ca="1">_xlfn.XLOOKUP(G2013&amp;$V$2,BS_CONTROLE[CHAVE],BS_CONTROLE[Quantidade_11],"-")</f>
        <v>-</v>
      </c>
      <c r="W2013" s="118" t="str">
        <f ca="1">_xlfn.XLOOKUP(G2013&amp;$W$2,BS_CONTROLE[CHAVE],BS_CONTROLE[Quantidade_11],"-")</f>
        <v>-</v>
      </c>
      <c r="X2013" s="118" t="str">
        <f ca="1">_xlfn.XLOOKUP(G2013&amp;$X$2,BS_CONTROLE[CHAVE],BS_CONTROLE[Quantidade_11],"-")</f>
        <v>-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339" t="str">
        <f>IF(FN_MC!K2036="","*",FN_MC!K2036)</f>
        <v>*</v>
      </c>
      <c r="O2014" s="339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str">
        <f ca="1">_xlfn.XLOOKUP(G2014&amp;$V$2,BS_CONTROLE[CHAVE],BS_CONTROLE[Quantidade_11],"-")</f>
        <v>-</v>
      </c>
      <c r="W2014" s="118" t="str">
        <f ca="1">_xlfn.XLOOKUP(G2014&amp;$W$2,BS_CONTROLE[CHAVE],BS_CONTROLE[Quantidade_11],"-")</f>
        <v>-</v>
      </c>
      <c r="X2014" s="118" t="str">
        <f ca="1">_xlfn.XLOOKUP(G2014&amp;$X$2,BS_CONTROLE[CHAVE],BS_CONTROLE[Quantidade_11],"-")</f>
        <v>-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339" t="str">
        <f>IF(FN_MC!K2037="","*",FN_MC!K2037)</f>
        <v>*</v>
      </c>
      <c r="O2015" s="339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str">
        <f ca="1">_xlfn.XLOOKUP(G2015&amp;$V$2,BS_CONTROLE[CHAVE],BS_CONTROLE[Quantidade_11],"-")</f>
        <v>-</v>
      </c>
      <c r="W2015" s="118" t="str">
        <f ca="1">_xlfn.XLOOKUP(G2015&amp;$W$2,BS_CONTROLE[CHAVE],BS_CONTROLE[Quantidade_11],"-")</f>
        <v>-</v>
      </c>
      <c r="X2015" s="118" t="str">
        <f ca="1">_xlfn.XLOOKUP(G2015&amp;$X$2,BS_CONTROLE[CHAVE],BS_CONTROLE[Quantidade_11],"-")</f>
        <v>-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338" t="str">
        <f>IF(FN_MC!K2038="","*",FN_MC!K2038)</f>
        <v>*</v>
      </c>
      <c r="O2016" s="338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str">
        <f ca="1">_xlfn.XLOOKUP(G2016&amp;$V$2,BS_CONTROLE[CHAVE],BS_CONTROLE[Quantidade_11],"-")</f>
        <v>-</v>
      </c>
      <c r="W2016" s="118" t="str">
        <f ca="1">_xlfn.XLOOKUP(G2016&amp;$W$2,BS_CONTROLE[CHAVE],BS_CONTROLE[Quantidade_11],"-")</f>
        <v>-</v>
      </c>
      <c r="X2016" s="118" t="str">
        <f ca="1">_xlfn.XLOOKUP(G2016&amp;$X$2,BS_CONTROLE[CHAVE],BS_CONTROLE[Quantidade_11],"-")</f>
        <v>-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339" t="str">
        <f>IF(FN_MC!K2039="","*",FN_MC!K2039)</f>
        <v>*</v>
      </c>
      <c r="O2017" s="339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str">
        <f ca="1">_xlfn.XLOOKUP(G2017&amp;$V$2,BS_CONTROLE[CHAVE],BS_CONTROLE[Quantidade_11],"-")</f>
        <v>-</v>
      </c>
      <c r="W2017" s="118" t="str">
        <f ca="1">_xlfn.XLOOKUP(G2017&amp;$W$2,BS_CONTROLE[CHAVE],BS_CONTROLE[Quantidade_11],"-")</f>
        <v>-</v>
      </c>
      <c r="X2017" s="118" t="str">
        <f ca="1">_xlfn.XLOOKUP(G2017&amp;$X$2,BS_CONTROLE[CHAVE],BS_CONTROLE[Quantidade_11],"-")</f>
        <v>-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339" t="str">
        <f>IF(FN_MC!K2040="","*",FN_MC!K2040)</f>
        <v>*</v>
      </c>
      <c r="O2018" s="339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str">
        <f ca="1">_xlfn.XLOOKUP(G2018&amp;$V$2,BS_CONTROLE[CHAVE],BS_CONTROLE[Quantidade_11],"-")</f>
        <v>-</v>
      </c>
      <c r="W2018" s="118" t="str">
        <f ca="1">_xlfn.XLOOKUP(G2018&amp;$W$2,BS_CONTROLE[CHAVE],BS_CONTROLE[Quantidade_11],"-")</f>
        <v>-</v>
      </c>
      <c r="X2018" s="118" t="str">
        <f ca="1">_xlfn.XLOOKUP(G2018&amp;$X$2,BS_CONTROLE[CHAVE],BS_CONTROLE[Quantidade_11],"-")</f>
        <v>-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338" t="str">
        <f>IF(FN_MC!K2041="","*",FN_MC!K2041)</f>
        <v>*</v>
      </c>
      <c r="O2019" s="338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str">
        <f ca="1">_xlfn.XLOOKUP(G2019&amp;$V$2,BS_CONTROLE[CHAVE],BS_CONTROLE[Quantidade_11],"-")</f>
        <v>-</v>
      </c>
      <c r="W2019" s="118" t="str">
        <f ca="1">_xlfn.XLOOKUP(G2019&amp;$W$2,BS_CONTROLE[CHAVE],BS_CONTROLE[Quantidade_11],"-")</f>
        <v>-</v>
      </c>
      <c r="X2019" s="118" t="str">
        <f ca="1">_xlfn.XLOOKUP(G2019&amp;$X$2,BS_CONTROLE[CHAVE],BS_CONTROLE[Quantidade_11],"-")</f>
        <v>-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339" t="str">
        <f>IF(FN_MC!K2042="","*",FN_MC!K2042)</f>
        <v>*</v>
      </c>
      <c r="O2020" s="339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str">
        <f ca="1">_xlfn.XLOOKUP(G2020&amp;$V$2,BS_CONTROLE[CHAVE],BS_CONTROLE[Quantidade_11],"-")</f>
        <v>-</v>
      </c>
      <c r="W2020" s="118" t="str">
        <f ca="1">_xlfn.XLOOKUP(G2020&amp;$W$2,BS_CONTROLE[CHAVE],BS_CONTROLE[Quantidade_11],"-")</f>
        <v>-</v>
      </c>
      <c r="X2020" s="118" t="str">
        <f ca="1">_xlfn.XLOOKUP(G2020&amp;$X$2,BS_CONTROLE[CHAVE],BS_CONTROLE[Quantidade_11],"-")</f>
        <v>-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339" t="str">
        <f>IF(FN_MC!K2043="","*",FN_MC!K2043)</f>
        <v>*</v>
      </c>
      <c r="O2021" s="339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str">
        <f ca="1">_xlfn.XLOOKUP(G2021&amp;$V$2,BS_CONTROLE[CHAVE],BS_CONTROLE[Quantidade_11],"-")</f>
        <v>-</v>
      </c>
      <c r="W2021" s="118" t="str">
        <f ca="1">_xlfn.XLOOKUP(G2021&amp;$W$2,BS_CONTROLE[CHAVE],BS_CONTROLE[Quantidade_11],"-")</f>
        <v>-</v>
      </c>
      <c r="X2021" s="118" t="str">
        <f ca="1">_xlfn.XLOOKUP(G2021&amp;$X$2,BS_CONTROLE[CHAVE],BS_CONTROLE[Quantidade_11],"-")</f>
        <v>-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338" t="str">
        <f>IF(FN_MC!K2044="","*",FN_MC!K2044)</f>
        <v>*</v>
      </c>
      <c r="O2022" s="338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str">
        <f ca="1">_xlfn.XLOOKUP(G2022&amp;$V$2,BS_CONTROLE[CHAVE],BS_CONTROLE[Quantidade_11],"-")</f>
        <v>-</v>
      </c>
      <c r="W2022" s="118" t="str">
        <f ca="1">_xlfn.XLOOKUP(G2022&amp;$W$2,BS_CONTROLE[CHAVE],BS_CONTROLE[Quantidade_11],"-")</f>
        <v>-</v>
      </c>
      <c r="X2022" s="118" t="str">
        <f ca="1">_xlfn.XLOOKUP(G2022&amp;$X$2,BS_CONTROLE[CHAVE],BS_CONTROLE[Quantidade_11],"-")</f>
        <v>-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339" t="str">
        <f>IF(FN_MC!K2045="","*",FN_MC!K2045)</f>
        <v>*</v>
      </c>
      <c r="O2023" s="339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str">
        <f ca="1">_xlfn.XLOOKUP(G2023&amp;$V$2,BS_CONTROLE[CHAVE],BS_CONTROLE[Quantidade_11],"-")</f>
        <v>-</v>
      </c>
      <c r="W2023" s="118" t="str">
        <f ca="1">_xlfn.XLOOKUP(G2023&amp;$W$2,BS_CONTROLE[CHAVE],BS_CONTROLE[Quantidade_11],"-")</f>
        <v>-</v>
      </c>
      <c r="X2023" s="118" t="str">
        <f ca="1">_xlfn.XLOOKUP(G2023&amp;$X$2,BS_CONTROLE[CHAVE],BS_CONTROLE[Quantidade_11],"-")</f>
        <v>-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339" t="str">
        <f>IF(FN_MC!K2046="","*",FN_MC!K2046)</f>
        <v>*</v>
      </c>
      <c r="O2024" s="339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str">
        <f ca="1">_xlfn.XLOOKUP(G2024&amp;$V$2,BS_CONTROLE[CHAVE],BS_CONTROLE[Quantidade_11],"-")</f>
        <v>-</v>
      </c>
      <c r="W2024" s="118" t="str">
        <f ca="1">_xlfn.XLOOKUP(G2024&amp;$W$2,BS_CONTROLE[CHAVE],BS_CONTROLE[Quantidade_11],"-")</f>
        <v>-</v>
      </c>
      <c r="X2024" s="118" t="str">
        <f ca="1">_xlfn.XLOOKUP(G2024&amp;$X$2,BS_CONTROLE[CHAVE],BS_CONTROLE[Quantidade_11],"-")</f>
        <v>-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338" t="str">
        <f>IF(FN_MC!K2047="","*",FN_MC!K2047)</f>
        <v>*</v>
      </c>
      <c r="O2025" s="338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str">
        <f ca="1">_xlfn.XLOOKUP(G2025&amp;$V$2,BS_CONTROLE[CHAVE],BS_CONTROLE[Quantidade_11],"-")</f>
        <v>-</v>
      </c>
      <c r="W2025" s="118" t="str">
        <f ca="1">_xlfn.XLOOKUP(G2025&amp;$W$2,BS_CONTROLE[CHAVE],BS_CONTROLE[Quantidade_11],"-")</f>
        <v>-</v>
      </c>
      <c r="X2025" s="118" t="str">
        <f ca="1">_xlfn.XLOOKUP(G2025&amp;$X$2,BS_CONTROLE[CHAVE],BS_CONTROLE[Quantidade_11],"-")</f>
        <v>-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339" t="str">
        <f>IF(FN_MC!K2048="","*",FN_MC!K2048)</f>
        <v>*</v>
      </c>
      <c r="O2026" s="339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str">
        <f ca="1">_xlfn.XLOOKUP(G2026&amp;$V$2,BS_CONTROLE[CHAVE],BS_CONTROLE[Quantidade_11],"-")</f>
        <v>-</v>
      </c>
      <c r="W2026" s="118" t="str">
        <f ca="1">_xlfn.XLOOKUP(G2026&amp;$W$2,BS_CONTROLE[CHAVE],BS_CONTROLE[Quantidade_11],"-")</f>
        <v>-</v>
      </c>
      <c r="X2026" s="118" t="str">
        <f ca="1">_xlfn.XLOOKUP(G2026&amp;$X$2,BS_CONTROLE[CHAVE],BS_CONTROLE[Quantidade_11],"-")</f>
        <v>-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339" t="str">
        <f>IF(FN_MC!K2049="","*",FN_MC!K2049)</f>
        <v>*</v>
      </c>
      <c r="O2027" s="339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str">
        <f ca="1">_xlfn.XLOOKUP(G2027&amp;$V$2,BS_CONTROLE[CHAVE],BS_CONTROLE[Quantidade_11],"-")</f>
        <v>-</v>
      </c>
      <c r="W2027" s="118" t="str">
        <f ca="1">_xlfn.XLOOKUP(G2027&amp;$W$2,BS_CONTROLE[CHAVE],BS_CONTROLE[Quantidade_11],"-")</f>
        <v>-</v>
      </c>
      <c r="X2027" s="118" t="str">
        <f ca="1">_xlfn.XLOOKUP(G2027&amp;$X$2,BS_CONTROLE[CHAVE],BS_CONTROLE[Quantidade_11],"-")</f>
        <v>-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338" t="str">
        <f>IF(FN_MC!K2050="","*",FN_MC!K2050)</f>
        <v>*</v>
      </c>
      <c r="O2028" s="338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str">
        <f ca="1">_xlfn.XLOOKUP(G2028&amp;$V$2,BS_CONTROLE[CHAVE],BS_CONTROLE[Quantidade_11],"-")</f>
        <v>-</v>
      </c>
      <c r="W2028" s="118" t="str">
        <f ca="1">_xlfn.XLOOKUP(G2028&amp;$W$2,BS_CONTROLE[CHAVE],BS_CONTROLE[Quantidade_11],"-")</f>
        <v>-</v>
      </c>
      <c r="X2028" s="118" t="str">
        <f ca="1">_xlfn.XLOOKUP(G2028&amp;$X$2,BS_CONTROLE[CHAVE],BS_CONTROLE[Quantidade_11],"-")</f>
        <v>-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339" t="str">
        <f>IF(FN_MC!K2051="","*",FN_MC!K2051)</f>
        <v>*</v>
      </c>
      <c r="O2029" s="339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str">
        <f ca="1">_xlfn.XLOOKUP(G2029&amp;$V$2,BS_CONTROLE[CHAVE],BS_CONTROLE[Quantidade_11],"-")</f>
        <v>-</v>
      </c>
      <c r="W2029" s="118" t="str">
        <f ca="1">_xlfn.XLOOKUP(G2029&amp;$W$2,BS_CONTROLE[CHAVE],BS_CONTROLE[Quantidade_11],"-")</f>
        <v>-</v>
      </c>
      <c r="X2029" s="118" t="str">
        <f ca="1">_xlfn.XLOOKUP(G2029&amp;$X$2,BS_CONTROLE[CHAVE],BS_CONTROLE[Quantidade_11],"-")</f>
        <v>-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339" t="str">
        <f>IF(FN_MC!K2052="","*",FN_MC!K2052)</f>
        <v>*</v>
      </c>
      <c r="O2030" s="339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str">
        <f ca="1">_xlfn.XLOOKUP(G2030&amp;$V$2,BS_CONTROLE[CHAVE],BS_CONTROLE[Quantidade_11],"-")</f>
        <v>-</v>
      </c>
      <c r="W2030" s="118" t="str">
        <f ca="1">_xlfn.XLOOKUP(G2030&amp;$W$2,BS_CONTROLE[CHAVE],BS_CONTROLE[Quantidade_11],"-")</f>
        <v>-</v>
      </c>
      <c r="X2030" s="118" t="str">
        <f ca="1">_xlfn.XLOOKUP(G2030&amp;$X$2,BS_CONTROLE[CHAVE],BS_CONTROLE[Quantidade_11],"-")</f>
        <v>-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338" t="str">
        <f>IF(FN_MC!K2053="","*",FN_MC!K2053)</f>
        <v>*</v>
      </c>
      <c r="O2031" s="338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str">
        <f ca="1">_xlfn.XLOOKUP(G2031&amp;$V$2,BS_CONTROLE[CHAVE],BS_CONTROLE[Quantidade_11],"-")</f>
        <v>-</v>
      </c>
      <c r="W2031" s="118" t="str">
        <f ca="1">_xlfn.XLOOKUP(G2031&amp;$W$2,BS_CONTROLE[CHAVE],BS_CONTROLE[Quantidade_11],"-")</f>
        <v>-</v>
      </c>
      <c r="X2031" s="118" t="str">
        <f ca="1">_xlfn.XLOOKUP(G2031&amp;$X$2,BS_CONTROLE[CHAVE],BS_CONTROLE[Quantidade_11],"-")</f>
        <v>-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339" t="str">
        <f>IF(FN_MC!K2054="","*",FN_MC!K2054)</f>
        <v>*</v>
      </c>
      <c r="O2032" s="339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str">
        <f ca="1">_xlfn.XLOOKUP(G2032&amp;$V$2,BS_CONTROLE[CHAVE],BS_CONTROLE[Quantidade_11],"-")</f>
        <v>-</v>
      </c>
      <c r="W2032" s="118" t="str">
        <f ca="1">_xlfn.XLOOKUP(G2032&amp;$W$2,BS_CONTROLE[CHAVE],BS_CONTROLE[Quantidade_11],"-")</f>
        <v>-</v>
      </c>
      <c r="X2032" s="118" t="str">
        <f ca="1">_xlfn.XLOOKUP(G2032&amp;$X$2,BS_CONTROLE[CHAVE],BS_CONTROLE[Quantidade_11],"-")</f>
        <v>-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339" t="str">
        <f>IF(FN_MC!K2055="","*",FN_MC!K2055)</f>
        <v>*</v>
      </c>
      <c r="O2033" s="339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str">
        <f ca="1">_xlfn.XLOOKUP(G2033&amp;$V$2,BS_CONTROLE[CHAVE],BS_CONTROLE[Quantidade_11],"-")</f>
        <v>-</v>
      </c>
      <c r="W2033" s="118" t="str">
        <f ca="1">_xlfn.XLOOKUP(G2033&amp;$W$2,BS_CONTROLE[CHAVE],BS_CONTROLE[Quantidade_11],"-")</f>
        <v>-</v>
      </c>
      <c r="X2033" s="118" t="str">
        <f ca="1">_xlfn.XLOOKUP(G2033&amp;$X$2,BS_CONTROLE[CHAVE],BS_CONTROLE[Quantidade_11],"-")</f>
        <v>-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338" t="str">
        <f>IF(FN_MC!K2056="","*",FN_MC!K2056)</f>
        <v>*</v>
      </c>
      <c r="O2034" s="338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str">
        <f ca="1">_xlfn.XLOOKUP(G2034&amp;$V$2,BS_CONTROLE[CHAVE],BS_CONTROLE[Quantidade_11],"-")</f>
        <v>-</v>
      </c>
      <c r="W2034" s="118" t="str">
        <f ca="1">_xlfn.XLOOKUP(G2034&amp;$W$2,BS_CONTROLE[CHAVE],BS_CONTROLE[Quantidade_11],"-")</f>
        <v>-</v>
      </c>
      <c r="X2034" s="118" t="str">
        <f ca="1">_xlfn.XLOOKUP(G2034&amp;$X$2,BS_CONTROLE[CHAVE],BS_CONTROLE[Quantidade_11],"-")</f>
        <v>-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339" t="str">
        <f>IF(FN_MC!K2057="","*",FN_MC!K2057)</f>
        <v>*</v>
      </c>
      <c r="O2035" s="339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str">
        <f ca="1">_xlfn.XLOOKUP(G2035&amp;$V$2,BS_CONTROLE[CHAVE],BS_CONTROLE[Quantidade_11],"-")</f>
        <v>-</v>
      </c>
      <c r="W2035" s="118" t="str">
        <f ca="1">_xlfn.XLOOKUP(G2035&amp;$W$2,BS_CONTROLE[CHAVE],BS_CONTROLE[Quantidade_11],"-")</f>
        <v>-</v>
      </c>
      <c r="X2035" s="118" t="str">
        <f ca="1">_xlfn.XLOOKUP(G2035&amp;$X$2,BS_CONTROLE[CHAVE],BS_CONTROLE[Quantidade_11],"-")</f>
        <v>-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339" t="str">
        <f>IF(FN_MC!K2058="","*",FN_MC!K2058)</f>
        <v>*</v>
      </c>
      <c r="O2036" s="339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str">
        <f ca="1">_xlfn.XLOOKUP(G2036&amp;$V$2,BS_CONTROLE[CHAVE],BS_CONTROLE[Quantidade_11],"-")</f>
        <v>-</v>
      </c>
      <c r="W2036" s="118" t="str">
        <f ca="1">_xlfn.XLOOKUP(G2036&amp;$W$2,BS_CONTROLE[CHAVE],BS_CONTROLE[Quantidade_11],"-")</f>
        <v>-</v>
      </c>
      <c r="X2036" s="118" t="str">
        <f ca="1">_xlfn.XLOOKUP(G2036&amp;$X$2,BS_CONTROLE[CHAVE],BS_CONTROLE[Quantidade_11],"-")</f>
        <v>-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338" t="str">
        <f>IF(FN_MC!K2059="","*",FN_MC!K2059)</f>
        <v>*</v>
      </c>
      <c r="O2037" s="338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str">
        <f ca="1">_xlfn.XLOOKUP(G2037&amp;$V$2,BS_CONTROLE[CHAVE],BS_CONTROLE[Quantidade_11],"-")</f>
        <v>-</v>
      </c>
      <c r="W2037" s="118" t="str">
        <f ca="1">_xlfn.XLOOKUP(G2037&amp;$W$2,BS_CONTROLE[CHAVE],BS_CONTROLE[Quantidade_11],"-")</f>
        <v>-</v>
      </c>
      <c r="X2037" s="118" t="str">
        <f ca="1">_xlfn.XLOOKUP(G2037&amp;$X$2,BS_CONTROLE[CHAVE],BS_CONTROLE[Quantidade_11],"-")</f>
        <v>-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339" t="str">
        <f>IF(FN_MC!K2060="","*",FN_MC!K2060)</f>
        <v>*</v>
      </c>
      <c r="O2038" s="339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str">
        <f ca="1">_xlfn.XLOOKUP(G2038&amp;$V$2,BS_CONTROLE[CHAVE],BS_CONTROLE[Quantidade_11],"-")</f>
        <v>-</v>
      </c>
      <c r="W2038" s="118" t="str">
        <f ca="1">_xlfn.XLOOKUP(G2038&amp;$W$2,BS_CONTROLE[CHAVE],BS_CONTROLE[Quantidade_11],"-")</f>
        <v>-</v>
      </c>
      <c r="X2038" s="118" t="str">
        <f ca="1">_xlfn.XLOOKUP(G2038&amp;$X$2,BS_CONTROLE[CHAVE],BS_CONTROLE[Quantidade_11],"-")</f>
        <v>-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339" t="str">
        <f>IF(FN_MC!K2061="","*",FN_MC!K2061)</f>
        <v>*</v>
      </c>
      <c r="O2039" s="339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str">
        <f ca="1">_xlfn.XLOOKUP(G2039&amp;$V$2,BS_CONTROLE[CHAVE],BS_CONTROLE[Quantidade_11],"-")</f>
        <v>-</v>
      </c>
      <c r="W2039" s="118" t="str">
        <f ca="1">_xlfn.XLOOKUP(G2039&amp;$W$2,BS_CONTROLE[CHAVE],BS_CONTROLE[Quantidade_11],"-")</f>
        <v>-</v>
      </c>
      <c r="X2039" s="118" t="str">
        <f ca="1">_xlfn.XLOOKUP(G2039&amp;$X$2,BS_CONTROLE[CHAVE],BS_CONTROLE[Quantidade_11],"-")</f>
        <v>-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338" t="str">
        <f>IF(FN_MC!K2062="","*",FN_MC!K2062)</f>
        <v>*</v>
      </c>
      <c r="O2040" s="338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str">
        <f ca="1">_xlfn.XLOOKUP(G2040&amp;$V$2,BS_CONTROLE[CHAVE],BS_CONTROLE[Quantidade_11],"-")</f>
        <v>-</v>
      </c>
      <c r="W2040" s="118" t="str">
        <f ca="1">_xlfn.XLOOKUP(G2040&amp;$W$2,BS_CONTROLE[CHAVE],BS_CONTROLE[Quantidade_11],"-")</f>
        <v>-</v>
      </c>
      <c r="X2040" s="118" t="str">
        <f ca="1">_xlfn.XLOOKUP(G2040&amp;$X$2,BS_CONTROLE[CHAVE],BS_CONTROLE[Quantidade_11],"-")</f>
        <v>-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339" t="str">
        <f>IF(FN_MC!K2063="","*",FN_MC!K2063)</f>
        <v>*</v>
      </c>
      <c r="O2041" s="339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str">
        <f ca="1">_xlfn.XLOOKUP(G2041&amp;$V$2,BS_CONTROLE[CHAVE],BS_CONTROLE[Quantidade_11],"-")</f>
        <v>-</v>
      </c>
      <c r="W2041" s="118" t="str">
        <f ca="1">_xlfn.XLOOKUP(G2041&amp;$W$2,BS_CONTROLE[CHAVE],BS_CONTROLE[Quantidade_11],"-")</f>
        <v>-</v>
      </c>
      <c r="X2041" s="118" t="str">
        <f ca="1">_xlfn.XLOOKUP(G2041&amp;$X$2,BS_CONTROLE[CHAVE],BS_CONTROLE[Quantidade_11],"-")</f>
        <v>-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339" t="str">
        <f>IF(FN_MC!K2064="","*",FN_MC!K2064)</f>
        <v>*</v>
      </c>
      <c r="O2042" s="339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str">
        <f ca="1">_xlfn.XLOOKUP(G2042&amp;$V$2,BS_CONTROLE[CHAVE],BS_CONTROLE[Quantidade_11],"-")</f>
        <v>-</v>
      </c>
      <c r="W2042" s="118" t="str">
        <f ca="1">_xlfn.XLOOKUP(G2042&amp;$W$2,BS_CONTROLE[CHAVE],BS_CONTROLE[Quantidade_11],"-")</f>
        <v>-</v>
      </c>
      <c r="X2042" s="118" t="str">
        <f ca="1">_xlfn.XLOOKUP(G2042&amp;$X$2,BS_CONTROLE[CHAVE],BS_CONTROLE[Quantidade_11],"-")</f>
        <v>-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338" t="str">
        <f>IF(FN_MC!K2065="","*",FN_MC!K2065)</f>
        <v>*</v>
      </c>
      <c r="O2043" s="338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str">
        <f ca="1">_xlfn.XLOOKUP(G2043&amp;$V$2,BS_CONTROLE[CHAVE],BS_CONTROLE[Quantidade_11],"-")</f>
        <v>-</v>
      </c>
      <c r="W2043" s="118" t="str">
        <f ca="1">_xlfn.XLOOKUP(G2043&amp;$W$2,BS_CONTROLE[CHAVE],BS_CONTROLE[Quantidade_11],"-")</f>
        <v>-</v>
      </c>
      <c r="X2043" s="118" t="str">
        <f ca="1">_xlfn.XLOOKUP(G2043&amp;$X$2,BS_CONTROLE[CHAVE],BS_CONTROLE[Quantidade_11],"-")</f>
        <v>-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339" t="str">
        <f>IF(FN_MC!K2066="","*",FN_MC!K2066)</f>
        <v>*</v>
      </c>
      <c r="O2044" s="339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str">
        <f ca="1">_xlfn.XLOOKUP(G2044&amp;$V$2,BS_CONTROLE[CHAVE],BS_CONTROLE[Quantidade_11],"-")</f>
        <v>-</v>
      </c>
      <c r="W2044" s="118" t="str">
        <f ca="1">_xlfn.XLOOKUP(G2044&amp;$W$2,BS_CONTROLE[CHAVE],BS_CONTROLE[Quantidade_11],"-")</f>
        <v>-</v>
      </c>
      <c r="X2044" s="118" t="str">
        <f ca="1">_xlfn.XLOOKUP(G2044&amp;$X$2,BS_CONTROLE[CHAVE],BS_CONTROLE[Quantidade_11],"-")</f>
        <v>-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339" t="str">
        <f>IF(FN_MC!K2067="","*",FN_MC!K2067)</f>
        <v>*</v>
      </c>
      <c r="O2045" s="339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str">
        <f ca="1">_xlfn.XLOOKUP(G2045&amp;$V$2,BS_CONTROLE[CHAVE],BS_CONTROLE[Quantidade_11],"-")</f>
        <v>-</v>
      </c>
      <c r="W2045" s="118" t="str">
        <f ca="1">_xlfn.XLOOKUP(G2045&amp;$W$2,BS_CONTROLE[CHAVE],BS_CONTROLE[Quantidade_11],"-")</f>
        <v>-</v>
      </c>
      <c r="X2045" s="118" t="str">
        <f ca="1">_xlfn.XLOOKUP(G2045&amp;$X$2,BS_CONTROLE[CHAVE],BS_CONTROLE[Quantidade_11],"-")</f>
        <v>-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338" t="str">
        <f>IF(FN_MC!K2068="","*",FN_MC!K2068)</f>
        <v>*</v>
      </c>
      <c r="O2046" s="338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str">
        <f ca="1">_xlfn.XLOOKUP(G2046&amp;$V$2,BS_CONTROLE[CHAVE],BS_CONTROLE[Quantidade_11],"-")</f>
        <v>-</v>
      </c>
      <c r="W2046" s="118" t="str">
        <f ca="1">_xlfn.XLOOKUP(G2046&amp;$W$2,BS_CONTROLE[CHAVE],BS_CONTROLE[Quantidade_11],"-")</f>
        <v>-</v>
      </c>
      <c r="X2046" s="118" t="str">
        <f ca="1">_xlfn.XLOOKUP(G2046&amp;$X$2,BS_CONTROLE[CHAVE],BS_CONTROLE[Quantidade_11],"-")</f>
        <v>-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339" t="str">
        <f>IF(FN_MC!K2069="","*",FN_MC!K2069)</f>
        <v>*</v>
      </c>
      <c r="O2047" s="339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str">
        <f ca="1">_xlfn.XLOOKUP(G2047&amp;$V$2,BS_CONTROLE[CHAVE],BS_CONTROLE[Quantidade_11],"-")</f>
        <v>-</v>
      </c>
      <c r="W2047" s="118" t="str">
        <f ca="1">_xlfn.XLOOKUP(G2047&amp;$W$2,BS_CONTROLE[CHAVE],BS_CONTROLE[Quantidade_11],"-")</f>
        <v>-</v>
      </c>
      <c r="X2047" s="118" t="str">
        <f ca="1">_xlfn.XLOOKUP(G2047&amp;$X$2,BS_CONTROLE[CHAVE],BS_CONTROLE[Quantidade_11],"-")</f>
        <v>-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339" t="str">
        <f>IF(FN_MC!K2070="","*",FN_MC!K2070)</f>
        <v>*</v>
      </c>
      <c r="O2048" s="339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str">
        <f ca="1">_xlfn.XLOOKUP(G2048&amp;$V$2,BS_CONTROLE[CHAVE],BS_CONTROLE[Quantidade_11],"-")</f>
        <v>-</v>
      </c>
      <c r="W2048" s="118" t="str">
        <f ca="1">_xlfn.XLOOKUP(G2048&amp;$W$2,BS_CONTROLE[CHAVE],BS_CONTROLE[Quantidade_11],"-")</f>
        <v>-</v>
      </c>
      <c r="X2048" s="118" t="str">
        <f ca="1">_xlfn.XLOOKUP(G2048&amp;$X$2,BS_CONTROLE[CHAVE],BS_CONTROLE[Quantidade_11],"-")</f>
        <v>-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338" t="str">
        <f>IF(FN_MC!K2071="","*",FN_MC!K2071)</f>
        <v>*</v>
      </c>
      <c r="O2049" s="338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str">
        <f ca="1">_xlfn.XLOOKUP(G2049&amp;$V$2,BS_CONTROLE[CHAVE],BS_CONTROLE[Quantidade_11],"-")</f>
        <v>-</v>
      </c>
      <c r="W2049" s="118" t="str">
        <f ca="1">_xlfn.XLOOKUP(G2049&amp;$W$2,BS_CONTROLE[CHAVE],BS_CONTROLE[Quantidade_11],"-")</f>
        <v>-</v>
      </c>
      <c r="X2049" s="118" t="str">
        <f ca="1">_xlfn.XLOOKUP(G2049&amp;$X$2,BS_CONTROLE[CHAVE],BS_CONTROLE[Quantidade_11],"-")</f>
        <v>-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339" t="str">
        <f>IF(FN_MC!K2072="","*",FN_MC!K2072)</f>
        <v>*</v>
      </c>
      <c r="O2050" s="339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str">
        <f ca="1">_xlfn.XLOOKUP(G2050&amp;$V$2,BS_CONTROLE[CHAVE],BS_CONTROLE[Quantidade_11],"-")</f>
        <v>-</v>
      </c>
      <c r="W2050" s="118" t="str">
        <f ca="1">_xlfn.XLOOKUP(G2050&amp;$W$2,BS_CONTROLE[CHAVE],BS_CONTROLE[Quantidade_11],"-")</f>
        <v>-</v>
      </c>
      <c r="X2050" s="118" t="str">
        <f ca="1">_xlfn.XLOOKUP(G2050&amp;$X$2,BS_CONTROLE[CHAVE],BS_CONTROLE[Quantidade_11],"-")</f>
        <v>-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339" t="str">
        <f>IF(FN_MC!K2073="","*",FN_MC!K2073)</f>
        <v>*</v>
      </c>
      <c r="O2051" s="339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str">
        <f ca="1">_xlfn.XLOOKUP(G2051&amp;$V$2,BS_CONTROLE[CHAVE],BS_CONTROLE[Quantidade_11],"-")</f>
        <v>-</v>
      </c>
      <c r="W2051" s="118" t="str">
        <f ca="1">_xlfn.XLOOKUP(G2051&amp;$W$2,BS_CONTROLE[CHAVE],BS_CONTROLE[Quantidade_11],"-")</f>
        <v>-</v>
      </c>
      <c r="X2051" s="118" t="str">
        <f ca="1">_xlfn.XLOOKUP(G2051&amp;$X$2,BS_CONTROLE[CHAVE],BS_CONTROLE[Quantidade_11],"-")</f>
        <v>-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338" t="str">
        <f>IF(FN_MC!K2074="","*",FN_MC!K2074)</f>
        <v>*</v>
      </c>
      <c r="O2052" s="338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str">
        <f ca="1">_xlfn.XLOOKUP(G2052&amp;$V$2,BS_CONTROLE[CHAVE],BS_CONTROLE[Quantidade_11],"-")</f>
        <v>-</v>
      </c>
      <c r="W2052" s="118" t="str">
        <f ca="1">_xlfn.XLOOKUP(G2052&amp;$W$2,BS_CONTROLE[CHAVE],BS_CONTROLE[Quantidade_11],"-")</f>
        <v>-</v>
      </c>
      <c r="X2052" s="118" t="str">
        <f ca="1">_xlfn.XLOOKUP(G2052&amp;$X$2,BS_CONTROLE[CHAVE],BS_CONTROLE[Quantidade_11],"-")</f>
        <v>-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339" t="str">
        <f>IF(FN_MC!K2075="","*",FN_MC!K2075)</f>
        <v>*</v>
      </c>
      <c r="O2053" s="339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str">
        <f ca="1">_xlfn.XLOOKUP(G2053&amp;$V$2,BS_CONTROLE[CHAVE],BS_CONTROLE[Quantidade_11],"-")</f>
        <v>-</v>
      </c>
      <c r="W2053" s="118" t="str">
        <f ca="1">_xlfn.XLOOKUP(G2053&amp;$W$2,BS_CONTROLE[CHAVE],BS_CONTROLE[Quantidade_11],"-")</f>
        <v>-</v>
      </c>
      <c r="X2053" s="118" t="str">
        <f ca="1">_xlfn.XLOOKUP(G2053&amp;$X$2,BS_CONTROLE[CHAVE],BS_CONTROLE[Quantidade_11],"-")</f>
        <v>-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339" t="str">
        <f>IF(FN_MC!K2076="","*",FN_MC!K2076)</f>
        <v>*</v>
      </c>
      <c r="O2054" s="339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str">
        <f ca="1">_xlfn.XLOOKUP(G2054&amp;$V$2,BS_CONTROLE[CHAVE],BS_CONTROLE[Quantidade_11],"-")</f>
        <v>-</v>
      </c>
      <c r="W2054" s="118" t="str">
        <f ca="1">_xlfn.XLOOKUP(G2054&amp;$W$2,BS_CONTROLE[CHAVE],BS_CONTROLE[Quantidade_11],"-")</f>
        <v>-</v>
      </c>
      <c r="X2054" s="118" t="str">
        <f ca="1">_xlfn.XLOOKUP(G2054&amp;$X$2,BS_CONTROLE[CHAVE],BS_CONTROLE[Quantidade_11],"-")</f>
        <v>-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338" t="str">
        <f>IF(FN_MC!K2077="","*",FN_MC!K2077)</f>
        <v>*</v>
      </c>
      <c r="O2055" s="338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str">
        <f ca="1">_xlfn.XLOOKUP(G2055&amp;$V$2,BS_CONTROLE[CHAVE],BS_CONTROLE[Quantidade_11],"-")</f>
        <v>-</v>
      </c>
      <c r="W2055" s="118" t="str">
        <f ca="1">_xlfn.XLOOKUP(G2055&amp;$W$2,BS_CONTROLE[CHAVE],BS_CONTROLE[Quantidade_11],"-")</f>
        <v>-</v>
      </c>
      <c r="X2055" s="118" t="str">
        <f ca="1">_xlfn.XLOOKUP(G2055&amp;$X$2,BS_CONTROLE[CHAVE],BS_CONTROLE[Quantidade_11],"-")</f>
        <v>-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339" t="str">
        <f>IF(FN_MC!K2078="","*",FN_MC!K2078)</f>
        <v>*</v>
      </c>
      <c r="O2056" s="339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str">
        <f ca="1">_xlfn.XLOOKUP(G2056&amp;$V$2,BS_CONTROLE[CHAVE],BS_CONTROLE[Quantidade_11],"-")</f>
        <v>-</v>
      </c>
      <c r="W2056" s="118" t="str">
        <f ca="1">_xlfn.XLOOKUP(G2056&amp;$W$2,BS_CONTROLE[CHAVE],BS_CONTROLE[Quantidade_11],"-")</f>
        <v>-</v>
      </c>
      <c r="X2056" s="118" t="str">
        <f ca="1">_xlfn.XLOOKUP(G2056&amp;$X$2,BS_CONTROLE[CHAVE],BS_CONTROLE[Quantidade_11],"-")</f>
        <v>-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339" t="str">
        <f>IF(FN_MC!K2079="","*",FN_MC!K2079)</f>
        <v>*</v>
      </c>
      <c r="O2057" s="339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str">
        <f ca="1">_xlfn.XLOOKUP(G2057&amp;$V$2,BS_CONTROLE[CHAVE],BS_CONTROLE[Quantidade_11],"-")</f>
        <v>-</v>
      </c>
      <c r="W2057" s="118" t="str">
        <f ca="1">_xlfn.XLOOKUP(G2057&amp;$W$2,BS_CONTROLE[CHAVE],BS_CONTROLE[Quantidade_11],"-")</f>
        <v>-</v>
      </c>
      <c r="X2057" s="118" t="str">
        <f ca="1">_xlfn.XLOOKUP(G2057&amp;$X$2,BS_CONTROLE[CHAVE],BS_CONTROLE[Quantidade_11],"-")</f>
        <v>-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338" t="str">
        <f>IF(FN_MC!K2080="","*",FN_MC!K2080)</f>
        <v>*</v>
      </c>
      <c r="O2058" s="338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str">
        <f ca="1">_xlfn.XLOOKUP(G2058&amp;$V$2,BS_CONTROLE[CHAVE],BS_CONTROLE[Quantidade_11],"-")</f>
        <v>-</v>
      </c>
      <c r="W2058" s="118" t="str">
        <f ca="1">_xlfn.XLOOKUP(G2058&amp;$W$2,BS_CONTROLE[CHAVE],BS_CONTROLE[Quantidade_11],"-")</f>
        <v>-</v>
      </c>
      <c r="X2058" s="118" t="str">
        <f ca="1">_xlfn.XLOOKUP(G2058&amp;$X$2,BS_CONTROLE[CHAVE],BS_CONTROLE[Quantidade_11],"-")</f>
        <v>-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339" t="str">
        <f>IF(FN_MC!K2081="","*",FN_MC!K2081)</f>
        <v>*</v>
      </c>
      <c r="O2059" s="339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str">
        <f ca="1">_xlfn.XLOOKUP(G2059&amp;$V$2,BS_CONTROLE[CHAVE],BS_CONTROLE[Quantidade_11],"-")</f>
        <v>-</v>
      </c>
      <c r="W2059" s="118" t="str">
        <f ca="1">_xlfn.XLOOKUP(G2059&amp;$W$2,BS_CONTROLE[CHAVE],BS_CONTROLE[Quantidade_11],"-")</f>
        <v>-</v>
      </c>
      <c r="X2059" s="118" t="str">
        <f ca="1">_xlfn.XLOOKUP(G2059&amp;$X$2,BS_CONTROLE[CHAVE],BS_CONTROLE[Quantidade_11],"-")</f>
        <v>-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339" t="str">
        <f>IF(FN_MC!K2082="","*",FN_MC!K2082)</f>
        <v>*</v>
      </c>
      <c r="O2060" s="339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str">
        <f ca="1">_xlfn.XLOOKUP(G2060&amp;$V$2,BS_CONTROLE[CHAVE],BS_CONTROLE[Quantidade_11],"-")</f>
        <v>-</v>
      </c>
      <c r="W2060" s="118" t="str">
        <f ca="1">_xlfn.XLOOKUP(G2060&amp;$W$2,BS_CONTROLE[CHAVE],BS_CONTROLE[Quantidade_11],"-")</f>
        <v>-</v>
      </c>
      <c r="X2060" s="118" t="str">
        <f ca="1">_xlfn.XLOOKUP(G2060&amp;$X$2,BS_CONTROLE[CHAVE],BS_CONTROLE[Quantidade_11],"-")</f>
        <v>-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338" t="str">
        <f>IF(FN_MC!K2083="","*",FN_MC!K2083)</f>
        <v>*</v>
      </c>
      <c r="O2061" s="338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str">
        <f ca="1">_xlfn.XLOOKUP(G2061&amp;$V$2,BS_CONTROLE[CHAVE],BS_CONTROLE[Quantidade_11],"-")</f>
        <v>-</v>
      </c>
      <c r="W2061" s="118" t="str">
        <f ca="1">_xlfn.XLOOKUP(G2061&amp;$W$2,BS_CONTROLE[CHAVE],BS_CONTROLE[Quantidade_11],"-")</f>
        <v>-</v>
      </c>
      <c r="X2061" s="118" t="str">
        <f ca="1">_xlfn.XLOOKUP(G2061&amp;$X$2,BS_CONTROLE[CHAVE],BS_CONTROLE[Quantidade_11],"-")</f>
        <v>-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339" t="str">
        <f>IF(FN_MC!K2084="","*",FN_MC!K2084)</f>
        <v>*</v>
      </c>
      <c r="O2062" s="339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str">
        <f ca="1">_xlfn.XLOOKUP(G2062&amp;$V$2,BS_CONTROLE[CHAVE],BS_CONTROLE[Quantidade_11],"-")</f>
        <v>-</v>
      </c>
      <c r="W2062" s="118" t="str">
        <f ca="1">_xlfn.XLOOKUP(G2062&amp;$W$2,BS_CONTROLE[CHAVE],BS_CONTROLE[Quantidade_11],"-")</f>
        <v>-</v>
      </c>
      <c r="X2062" s="118" t="str">
        <f ca="1">_xlfn.XLOOKUP(G2062&amp;$X$2,BS_CONTROLE[CHAVE],BS_CONTROLE[Quantidade_11],"-")</f>
        <v>-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339" t="str">
        <f>IF(FN_MC!K2085="","*",FN_MC!K2085)</f>
        <v>*</v>
      </c>
      <c r="O2063" s="339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str">
        <f ca="1">_xlfn.XLOOKUP(G2063&amp;$V$2,BS_CONTROLE[CHAVE],BS_CONTROLE[Quantidade_11],"-")</f>
        <v>-</v>
      </c>
      <c r="W2063" s="118" t="str">
        <f ca="1">_xlfn.XLOOKUP(G2063&amp;$W$2,BS_CONTROLE[CHAVE],BS_CONTROLE[Quantidade_11],"-")</f>
        <v>-</v>
      </c>
      <c r="X2063" s="118" t="str">
        <f ca="1">_xlfn.XLOOKUP(G2063&amp;$X$2,BS_CONTROLE[CHAVE],BS_CONTROLE[Quantidade_11],"-")</f>
        <v>-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338" t="str">
        <f>IF(FN_MC!K2086="","*",FN_MC!K2086)</f>
        <v>*</v>
      </c>
      <c r="O2064" s="338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str">
        <f ca="1">_xlfn.XLOOKUP(G2064&amp;$V$2,BS_CONTROLE[CHAVE],BS_CONTROLE[Quantidade_11],"-")</f>
        <v>-</v>
      </c>
      <c r="W2064" s="118" t="str">
        <f ca="1">_xlfn.XLOOKUP(G2064&amp;$W$2,BS_CONTROLE[CHAVE],BS_CONTROLE[Quantidade_11],"-")</f>
        <v>-</v>
      </c>
      <c r="X2064" s="118" t="str">
        <f ca="1">_xlfn.XLOOKUP(G2064&amp;$X$2,BS_CONTROLE[CHAVE],BS_CONTROLE[Quantidade_11],"-")</f>
        <v>-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339" t="str">
        <f>IF(FN_MC!K2087="","*",FN_MC!K2087)</f>
        <v>*</v>
      </c>
      <c r="O2065" s="339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str">
        <f ca="1">_xlfn.XLOOKUP(G2065&amp;$V$2,BS_CONTROLE[CHAVE],BS_CONTROLE[Quantidade_11],"-")</f>
        <v>-</v>
      </c>
      <c r="W2065" s="118" t="str">
        <f ca="1">_xlfn.XLOOKUP(G2065&amp;$W$2,BS_CONTROLE[CHAVE],BS_CONTROLE[Quantidade_11],"-")</f>
        <v>-</v>
      </c>
      <c r="X2065" s="118" t="str">
        <f ca="1">_xlfn.XLOOKUP(G2065&amp;$X$2,BS_CONTROLE[CHAVE],BS_CONTROLE[Quantidade_11],"-")</f>
        <v>-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339" t="str">
        <f>IF(FN_MC!K2088="","*",FN_MC!K2088)</f>
        <v>*</v>
      </c>
      <c r="O2066" s="339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str">
        <f ca="1">_xlfn.XLOOKUP(G2066&amp;$V$2,BS_CONTROLE[CHAVE],BS_CONTROLE[Quantidade_11],"-")</f>
        <v>-</v>
      </c>
      <c r="W2066" s="118" t="str">
        <f ca="1">_xlfn.XLOOKUP(G2066&amp;$W$2,BS_CONTROLE[CHAVE],BS_CONTROLE[Quantidade_11],"-")</f>
        <v>-</v>
      </c>
      <c r="X2066" s="118" t="str">
        <f ca="1">_xlfn.XLOOKUP(G2066&amp;$X$2,BS_CONTROLE[CHAVE],BS_CONTROLE[Quantidade_11],"-")</f>
        <v>-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338" t="str">
        <f>IF(FN_MC!K2089="","*",FN_MC!K2089)</f>
        <v>*</v>
      </c>
      <c r="O2067" s="338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str">
        <f ca="1">_xlfn.XLOOKUP(G2067&amp;$V$2,BS_CONTROLE[CHAVE],BS_CONTROLE[Quantidade_11],"-")</f>
        <v>-</v>
      </c>
      <c r="W2067" s="118" t="str">
        <f ca="1">_xlfn.XLOOKUP(G2067&amp;$W$2,BS_CONTROLE[CHAVE],BS_CONTROLE[Quantidade_11],"-")</f>
        <v>-</v>
      </c>
      <c r="X2067" s="118" t="str">
        <f ca="1">_xlfn.XLOOKUP(G2067&amp;$X$2,BS_CONTROLE[CHAVE],BS_CONTROLE[Quantidade_11],"-")</f>
        <v>-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339" t="str">
        <f>IF(FN_MC!K2090="","*",FN_MC!K2090)</f>
        <v>*</v>
      </c>
      <c r="O2068" s="339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str">
        <f ca="1">_xlfn.XLOOKUP(G2068&amp;$V$2,BS_CONTROLE[CHAVE],BS_CONTROLE[Quantidade_11],"-")</f>
        <v>-</v>
      </c>
      <c r="W2068" s="118" t="str">
        <f ca="1">_xlfn.XLOOKUP(G2068&amp;$W$2,BS_CONTROLE[CHAVE],BS_CONTROLE[Quantidade_11],"-")</f>
        <v>-</v>
      </c>
      <c r="X2068" s="118" t="str">
        <f ca="1">_xlfn.XLOOKUP(G2068&amp;$X$2,BS_CONTROLE[CHAVE],BS_CONTROLE[Quantidade_11],"-")</f>
        <v>-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339" t="str">
        <f>IF(FN_MC!K2091="","*",FN_MC!K2091)</f>
        <v>*</v>
      </c>
      <c r="O2069" s="339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str">
        <f ca="1">_xlfn.XLOOKUP(G2069&amp;$V$2,BS_CONTROLE[CHAVE],BS_CONTROLE[Quantidade_11],"-")</f>
        <v>-</v>
      </c>
      <c r="W2069" s="118" t="str">
        <f ca="1">_xlfn.XLOOKUP(G2069&amp;$W$2,BS_CONTROLE[CHAVE],BS_CONTROLE[Quantidade_11],"-")</f>
        <v>-</v>
      </c>
      <c r="X2069" s="118" t="str">
        <f ca="1">_xlfn.XLOOKUP(G2069&amp;$X$2,BS_CONTROLE[CHAVE],BS_CONTROLE[Quantidade_11],"-")</f>
        <v>-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338" t="str">
        <f>IF(FN_MC!K2092="","*",FN_MC!K2092)</f>
        <v>*</v>
      </c>
      <c r="O2070" s="338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str">
        <f ca="1">_xlfn.XLOOKUP(G2070&amp;$V$2,BS_CONTROLE[CHAVE],BS_CONTROLE[Quantidade_11],"-")</f>
        <v>-</v>
      </c>
      <c r="W2070" s="118" t="str">
        <f ca="1">_xlfn.XLOOKUP(G2070&amp;$W$2,BS_CONTROLE[CHAVE],BS_CONTROLE[Quantidade_11],"-")</f>
        <v>-</v>
      </c>
      <c r="X2070" s="118" t="str">
        <f ca="1">_xlfn.XLOOKUP(G2070&amp;$X$2,BS_CONTROLE[CHAVE],BS_CONTROLE[Quantidade_11],"-")</f>
        <v>-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339" t="str">
        <f>IF(FN_MC!K2093="","*",FN_MC!K2093)</f>
        <v>*</v>
      </c>
      <c r="O2071" s="339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str">
        <f ca="1">_xlfn.XLOOKUP(G2071&amp;$V$2,BS_CONTROLE[CHAVE],BS_CONTROLE[Quantidade_11],"-")</f>
        <v>-</v>
      </c>
      <c r="W2071" s="118" t="str">
        <f ca="1">_xlfn.XLOOKUP(G2071&amp;$W$2,BS_CONTROLE[CHAVE],BS_CONTROLE[Quantidade_11],"-")</f>
        <v>-</v>
      </c>
      <c r="X2071" s="118" t="str">
        <f ca="1">_xlfn.XLOOKUP(G2071&amp;$X$2,BS_CONTROLE[CHAVE],BS_CONTROLE[Quantidade_11],"-")</f>
        <v>-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339" t="str">
        <f>IF(FN_MC!K2094="","*",FN_MC!K2094)</f>
        <v>*</v>
      </c>
      <c r="O2072" s="339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str">
        <f ca="1">_xlfn.XLOOKUP(G2072&amp;$V$2,BS_CONTROLE[CHAVE],BS_CONTROLE[Quantidade_11],"-")</f>
        <v>-</v>
      </c>
      <c r="W2072" s="118" t="str">
        <f ca="1">_xlfn.XLOOKUP(G2072&amp;$W$2,BS_CONTROLE[CHAVE],BS_CONTROLE[Quantidade_11],"-")</f>
        <v>-</v>
      </c>
      <c r="X2072" s="118" t="str">
        <f ca="1">_xlfn.XLOOKUP(G2072&amp;$X$2,BS_CONTROLE[CHAVE],BS_CONTROLE[Quantidade_11],"-")</f>
        <v>-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338" t="str">
        <f>IF(FN_MC!K2095="","*",FN_MC!K2095)</f>
        <v>*</v>
      </c>
      <c r="O2073" s="338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str">
        <f ca="1">_xlfn.XLOOKUP(G2073&amp;$V$2,BS_CONTROLE[CHAVE],BS_CONTROLE[Quantidade_11],"-")</f>
        <v>-</v>
      </c>
      <c r="W2073" s="118" t="str">
        <f ca="1">_xlfn.XLOOKUP(G2073&amp;$W$2,BS_CONTROLE[CHAVE],BS_CONTROLE[Quantidade_11],"-")</f>
        <v>-</v>
      </c>
      <c r="X2073" s="118" t="str">
        <f ca="1">_xlfn.XLOOKUP(G2073&amp;$X$2,BS_CONTROLE[CHAVE],BS_CONTROLE[Quantidade_11],"-")</f>
        <v>-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339" t="str">
        <f>IF(FN_MC!K2096="","*",FN_MC!K2096)</f>
        <v>*</v>
      </c>
      <c r="O2074" s="339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str">
        <f ca="1">_xlfn.XLOOKUP(G2074&amp;$V$2,BS_CONTROLE[CHAVE],BS_CONTROLE[Quantidade_11],"-")</f>
        <v>-</v>
      </c>
      <c r="W2074" s="118" t="str">
        <f ca="1">_xlfn.XLOOKUP(G2074&amp;$W$2,BS_CONTROLE[CHAVE],BS_CONTROLE[Quantidade_11],"-")</f>
        <v>-</v>
      </c>
      <c r="X2074" s="118" t="str">
        <f ca="1">_xlfn.XLOOKUP(G2074&amp;$X$2,BS_CONTROLE[CHAVE],BS_CONTROLE[Quantidade_11],"-")</f>
        <v>-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339" t="str">
        <f>IF(FN_MC!K2097="","*",FN_MC!K2097)</f>
        <v>*</v>
      </c>
      <c r="O2075" s="339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str">
        <f ca="1">_xlfn.XLOOKUP(G2075&amp;$V$2,BS_CONTROLE[CHAVE],BS_CONTROLE[Quantidade_11],"-")</f>
        <v>-</v>
      </c>
      <c r="W2075" s="118" t="str">
        <f ca="1">_xlfn.XLOOKUP(G2075&amp;$W$2,BS_CONTROLE[CHAVE],BS_CONTROLE[Quantidade_11],"-")</f>
        <v>-</v>
      </c>
      <c r="X2075" s="118" t="str">
        <f ca="1">_xlfn.XLOOKUP(G2075&amp;$X$2,BS_CONTROLE[CHAVE],BS_CONTROLE[Quantidade_11],"-")</f>
        <v>-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338" t="str">
        <f>IF(FN_MC!K2098="","*",FN_MC!K2098)</f>
        <v>*</v>
      </c>
      <c r="O2076" s="338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str">
        <f ca="1">_xlfn.XLOOKUP(G2076&amp;$V$2,BS_CONTROLE[CHAVE],BS_CONTROLE[Quantidade_11],"-")</f>
        <v>-</v>
      </c>
      <c r="W2076" s="118" t="str">
        <f ca="1">_xlfn.XLOOKUP(G2076&amp;$W$2,BS_CONTROLE[CHAVE],BS_CONTROLE[Quantidade_11],"-")</f>
        <v>-</v>
      </c>
      <c r="X2076" s="118" t="str">
        <f ca="1">_xlfn.XLOOKUP(G2076&amp;$X$2,BS_CONTROLE[CHAVE],BS_CONTROLE[Quantidade_11],"-")</f>
        <v>-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339" t="str">
        <f>IF(FN_MC!K2099="","*",FN_MC!K2099)</f>
        <v>*</v>
      </c>
      <c r="O2077" s="339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str">
        <f ca="1">_xlfn.XLOOKUP(G2077&amp;$V$2,BS_CONTROLE[CHAVE],BS_CONTROLE[Quantidade_11],"-")</f>
        <v>-</v>
      </c>
      <c r="W2077" s="118" t="str">
        <f ca="1">_xlfn.XLOOKUP(G2077&amp;$W$2,BS_CONTROLE[CHAVE],BS_CONTROLE[Quantidade_11],"-")</f>
        <v>-</v>
      </c>
      <c r="X2077" s="118" t="str">
        <f ca="1">_xlfn.XLOOKUP(G2077&amp;$X$2,BS_CONTROLE[CHAVE],BS_CONTROLE[Quantidade_11],"-")</f>
        <v>-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339" t="str">
        <f>IF(FN_MC!K2100="","*",FN_MC!K2100)</f>
        <v>*</v>
      </c>
      <c r="O2078" s="339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str">
        <f ca="1">_xlfn.XLOOKUP(G2078&amp;$V$2,BS_CONTROLE[CHAVE],BS_CONTROLE[Quantidade_11],"-")</f>
        <v>-</v>
      </c>
      <c r="W2078" s="118" t="str">
        <f ca="1">_xlfn.XLOOKUP(G2078&amp;$W$2,BS_CONTROLE[CHAVE],BS_CONTROLE[Quantidade_11],"-")</f>
        <v>-</v>
      </c>
      <c r="X2078" s="118" t="str">
        <f ca="1">_xlfn.XLOOKUP(G2078&amp;$X$2,BS_CONTROLE[CHAVE],BS_CONTROLE[Quantidade_11],"-")</f>
        <v>-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338" t="str">
        <f>IF(FN_MC!K2101="","*",FN_MC!K2101)</f>
        <v>*</v>
      </c>
      <c r="O2079" s="338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str">
        <f ca="1">_xlfn.XLOOKUP(G2079&amp;$V$2,BS_CONTROLE[CHAVE],BS_CONTROLE[Quantidade_11],"-")</f>
        <v>-</v>
      </c>
      <c r="W2079" s="118" t="str">
        <f ca="1">_xlfn.XLOOKUP(G2079&amp;$W$2,BS_CONTROLE[CHAVE],BS_CONTROLE[Quantidade_11],"-")</f>
        <v>-</v>
      </c>
      <c r="X2079" s="118" t="str">
        <f ca="1">_xlfn.XLOOKUP(G2079&amp;$X$2,BS_CONTROLE[CHAVE],BS_CONTROLE[Quantidade_11],"-")</f>
        <v>-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339" t="str">
        <f>IF(FN_MC!K2102="","*",FN_MC!K2102)</f>
        <v>*</v>
      </c>
      <c r="O2080" s="339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str">
        <f ca="1">_xlfn.XLOOKUP(G2080&amp;$V$2,BS_CONTROLE[CHAVE],BS_CONTROLE[Quantidade_11],"-")</f>
        <v>-</v>
      </c>
      <c r="W2080" s="118" t="str">
        <f ca="1">_xlfn.XLOOKUP(G2080&amp;$W$2,BS_CONTROLE[CHAVE],BS_CONTROLE[Quantidade_11],"-")</f>
        <v>-</v>
      </c>
      <c r="X2080" s="118" t="str">
        <f ca="1">_xlfn.XLOOKUP(G2080&amp;$X$2,BS_CONTROLE[CHAVE],BS_CONTROLE[Quantidade_11],"-")</f>
        <v>-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339" t="str">
        <f>IF(FN_MC!K2103="","*",FN_MC!K2103)</f>
        <v>*</v>
      </c>
      <c r="O2081" s="339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str">
        <f ca="1">_xlfn.XLOOKUP(G2081&amp;$V$2,BS_CONTROLE[CHAVE],BS_CONTROLE[Quantidade_11],"-")</f>
        <v>-</v>
      </c>
      <c r="W2081" s="118" t="str">
        <f ca="1">_xlfn.XLOOKUP(G2081&amp;$W$2,BS_CONTROLE[CHAVE],BS_CONTROLE[Quantidade_11],"-")</f>
        <v>-</v>
      </c>
      <c r="X2081" s="118" t="str">
        <f ca="1">_xlfn.XLOOKUP(G2081&amp;$X$2,BS_CONTROLE[CHAVE],BS_CONTROLE[Quantidade_11],"-")</f>
        <v>-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338" t="str">
        <f>IF(FN_MC!K2104="","*",FN_MC!K2104)</f>
        <v>*</v>
      </c>
      <c r="O2082" s="338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str">
        <f ca="1">_xlfn.XLOOKUP(G2082&amp;$V$2,BS_CONTROLE[CHAVE],BS_CONTROLE[Quantidade_11],"-")</f>
        <v>-</v>
      </c>
      <c r="W2082" s="118" t="str">
        <f ca="1">_xlfn.XLOOKUP(G2082&amp;$W$2,BS_CONTROLE[CHAVE],BS_CONTROLE[Quantidade_11],"-")</f>
        <v>-</v>
      </c>
      <c r="X2082" s="118" t="str">
        <f ca="1">_xlfn.XLOOKUP(G2082&amp;$X$2,BS_CONTROLE[CHAVE],BS_CONTROLE[Quantidade_11],"-")</f>
        <v>-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339" t="str">
        <f>IF(FN_MC!K2105="","*",FN_MC!K2105)</f>
        <v>*</v>
      </c>
      <c r="O2083" s="339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str">
        <f ca="1">_xlfn.XLOOKUP(G2083&amp;$V$2,BS_CONTROLE[CHAVE],BS_CONTROLE[Quantidade_11],"-")</f>
        <v>-</v>
      </c>
      <c r="W2083" s="118" t="str">
        <f ca="1">_xlfn.XLOOKUP(G2083&amp;$W$2,BS_CONTROLE[CHAVE],BS_CONTROLE[Quantidade_11],"-")</f>
        <v>-</v>
      </c>
      <c r="X2083" s="118" t="str">
        <f ca="1">_xlfn.XLOOKUP(G2083&amp;$X$2,BS_CONTROLE[CHAVE],BS_CONTROLE[Quantidade_11],"-")</f>
        <v>-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339" t="str">
        <f>IF(FN_MC!K2106="","*",FN_MC!K2106)</f>
        <v>*</v>
      </c>
      <c r="O2084" s="339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str">
        <f ca="1">_xlfn.XLOOKUP(G2084&amp;$V$2,BS_CONTROLE[CHAVE],BS_CONTROLE[Quantidade_11],"-")</f>
        <v>-</v>
      </c>
      <c r="W2084" s="118" t="str">
        <f ca="1">_xlfn.XLOOKUP(G2084&amp;$W$2,BS_CONTROLE[CHAVE],BS_CONTROLE[Quantidade_11],"-")</f>
        <v>-</v>
      </c>
      <c r="X2084" s="118" t="str">
        <f ca="1">_xlfn.XLOOKUP(G2084&amp;$X$2,BS_CONTROLE[CHAVE],BS_CONTROLE[Quantidade_11],"-")</f>
        <v>-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338" t="str">
        <f>IF(FN_MC!K2107="","*",FN_MC!K2107)</f>
        <v>*</v>
      </c>
      <c r="O2085" s="338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str">
        <f ca="1">_xlfn.XLOOKUP(G2085&amp;$V$2,BS_CONTROLE[CHAVE],BS_CONTROLE[Quantidade_11],"-")</f>
        <v>-</v>
      </c>
      <c r="W2085" s="118" t="str">
        <f ca="1">_xlfn.XLOOKUP(G2085&amp;$W$2,BS_CONTROLE[CHAVE],BS_CONTROLE[Quantidade_11],"-")</f>
        <v>-</v>
      </c>
      <c r="X2085" s="118" t="str">
        <f ca="1">_xlfn.XLOOKUP(G2085&amp;$X$2,BS_CONTROLE[CHAVE],BS_CONTROLE[Quantidade_11],"-")</f>
        <v>-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339" t="str">
        <f>IF(FN_MC!K2108="","*",FN_MC!K2108)</f>
        <v>*</v>
      </c>
      <c r="O2086" s="339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str">
        <f ca="1">_xlfn.XLOOKUP(G2086&amp;$V$2,BS_CONTROLE[CHAVE],BS_CONTROLE[Quantidade_11],"-")</f>
        <v>-</v>
      </c>
      <c r="W2086" s="118" t="str">
        <f ca="1">_xlfn.XLOOKUP(G2086&amp;$W$2,BS_CONTROLE[CHAVE],BS_CONTROLE[Quantidade_11],"-")</f>
        <v>-</v>
      </c>
      <c r="X2086" s="118" t="str">
        <f ca="1">_xlfn.XLOOKUP(G2086&amp;$X$2,BS_CONTROLE[CHAVE],BS_CONTROLE[Quantidade_11],"-")</f>
        <v>-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339" t="str">
        <f>IF(FN_MC!K2109="","*",FN_MC!K2109)</f>
        <v>*</v>
      </c>
      <c r="O2087" s="339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str">
        <f ca="1">_xlfn.XLOOKUP(G2087&amp;$V$2,BS_CONTROLE[CHAVE],BS_CONTROLE[Quantidade_11],"-")</f>
        <v>-</v>
      </c>
      <c r="W2087" s="118" t="str">
        <f ca="1">_xlfn.XLOOKUP(G2087&amp;$W$2,BS_CONTROLE[CHAVE],BS_CONTROLE[Quantidade_11],"-")</f>
        <v>-</v>
      </c>
      <c r="X2087" s="118" t="str">
        <f ca="1">_xlfn.XLOOKUP(G2087&amp;$X$2,BS_CONTROLE[CHAVE],BS_CONTROLE[Quantidade_11],"-")</f>
        <v>-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338" t="str">
        <f>IF(FN_MC!K2110="","*",FN_MC!K2110)</f>
        <v>*</v>
      </c>
      <c r="O2088" s="338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str">
        <f ca="1">_xlfn.XLOOKUP(G2088&amp;$V$2,BS_CONTROLE[CHAVE],BS_CONTROLE[Quantidade_11],"-")</f>
        <v>-</v>
      </c>
      <c r="W2088" s="118" t="str">
        <f ca="1">_xlfn.XLOOKUP(G2088&amp;$W$2,BS_CONTROLE[CHAVE],BS_CONTROLE[Quantidade_11],"-")</f>
        <v>-</v>
      </c>
      <c r="X2088" s="118" t="str">
        <f ca="1">_xlfn.XLOOKUP(G2088&amp;$X$2,BS_CONTROLE[CHAVE],BS_CONTROLE[Quantidade_11],"-")</f>
        <v>-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339" t="str">
        <f>IF(FN_MC!K2111="","*",FN_MC!K2111)</f>
        <v>*</v>
      </c>
      <c r="O2089" s="339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str">
        <f ca="1">_xlfn.XLOOKUP(G2089&amp;$V$2,BS_CONTROLE[CHAVE],BS_CONTROLE[Quantidade_11],"-")</f>
        <v>-</v>
      </c>
      <c r="W2089" s="118" t="str">
        <f ca="1">_xlfn.XLOOKUP(G2089&amp;$W$2,BS_CONTROLE[CHAVE],BS_CONTROLE[Quantidade_11],"-")</f>
        <v>-</v>
      </c>
      <c r="X2089" s="118" t="str">
        <f ca="1">_xlfn.XLOOKUP(G2089&amp;$X$2,BS_CONTROLE[CHAVE],BS_CONTROLE[Quantidade_11],"-")</f>
        <v>-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339" t="str">
        <f>IF(FN_MC!K2112="","*",FN_MC!K2112)</f>
        <v>*</v>
      </c>
      <c r="O2090" s="339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str">
        <f ca="1">_xlfn.XLOOKUP(G2090&amp;$V$2,BS_CONTROLE[CHAVE],BS_CONTROLE[Quantidade_11],"-")</f>
        <v>-</v>
      </c>
      <c r="W2090" s="118" t="str">
        <f ca="1">_xlfn.XLOOKUP(G2090&amp;$W$2,BS_CONTROLE[CHAVE],BS_CONTROLE[Quantidade_11],"-")</f>
        <v>-</v>
      </c>
      <c r="X2090" s="118" t="str">
        <f ca="1">_xlfn.XLOOKUP(G2090&amp;$X$2,BS_CONTROLE[CHAVE],BS_CONTROLE[Quantidade_11],"-")</f>
        <v>-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338" t="str">
        <f>IF(FN_MC!K2113="","*",FN_MC!K2113)</f>
        <v>*</v>
      </c>
      <c r="O2091" s="338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str">
        <f ca="1">_xlfn.XLOOKUP(G2091&amp;$V$2,BS_CONTROLE[CHAVE],BS_CONTROLE[Quantidade_11],"-")</f>
        <v>-</v>
      </c>
      <c r="W2091" s="118" t="str">
        <f ca="1">_xlfn.XLOOKUP(G2091&amp;$W$2,BS_CONTROLE[CHAVE],BS_CONTROLE[Quantidade_11],"-")</f>
        <v>-</v>
      </c>
      <c r="X2091" s="118" t="str">
        <f ca="1">_xlfn.XLOOKUP(G2091&amp;$X$2,BS_CONTROLE[CHAVE],BS_CONTROLE[Quantidade_11],"-")</f>
        <v>-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339" t="str">
        <f>IF(FN_MC!K2114="","*",FN_MC!K2114)</f>
        <v>*</v>
      </c>
      <c r="O2092" s="339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str">
        <f ca="1">_xlfn.XLOOKUP(G2092&amp;$V$2,BS_CONTROLE[CHAVE],BS_CONTROLE[Quantidade_11],"-")</f>
        <v>-</v>
      </c>
      <c r="W2092" s="118" t="str">
        <f ca="1">_xlfn.XLOOKUP(G2092&amp;$W$2,BS_CONTROLE[CHAVE],BS_CONTROLE[Quantidade_11],"-")</f>
        <v>-</v>
      </c>
      <c r="X2092" s="118" t="str">
        <f ca="1">_xlfn.XLOOKUP(G2092&amp;$X$2,BS_CONTROLE[CHAVE],BS_CONTROLE[Quantidade_11],"-")</f>
        <v>-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339" t="str">
        <f>IF(FN_MC!K2115="","*",FN_MC!K2115)</f>
        <v>*</v>
      </c>
      <c r="O2093" s="339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str">
        <f ca="1">_xlfn.XLOOKUP(G2093&amp;$V$2,BS_CONTROLE[CHAVE],BS_CONTROLE[Quantidade_11],"-")</f>
        <v>-</v>
      </c>
      <c r="W2093" s="118" t="str">
        <f ca="1">_xlfn.XLOOKUP(G2093&amp;$W$2,BS_CONTROLE[CHAVE],BS_CONTROLE[Quantidade_11],"-")</f>
        <v>-</v>
      </c>
      <c r="X2093" s="118" t="str">
        <f ca="1">_xlfn.XLOOKUP(G2093&amp;$X$2,BS_CONTROLE[CHAVE],BS_CONTROLE[Quantidade_11],"-")</f>
        <v>-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338" t="str">
        <f>IF(FN_MC!K2116="","*",FN_MC!K2116)</f>
        <v>*</v>
      </c>
      <c r="O2094" s="338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str">
        <f ca="1">_xlfn.XLOOKUP(G2094&amp;$V$2,BS_CONTROLE[CHAVE],BS_CONTROLE[Quantidade_11],"-")</f>
        <v>-</v>
      </c>
      <c r="W2094" s="118" t="str">
        <f ca="1">_xlfn.XLOOKUP(G2094&amp;$W$2,BS_CONTROLE[CHAVE],BS_CONTROLE[Quantidade_11],"-")</f>
        <v>-</v>
      </c>
      <c r="X2094" s="118" t="str">
        <f ca="1">_xlfn.XLOOKUP(G2094&amp;$X$2,BS_CONTROLE[CHAVE],BS_CONTROLE[Quantidade_11],"-")</f>
        <v>-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339" t="str">
        <f>IF(FN_MC!K2117="","*",FN_MC!K2117)</f>
        <v>*</v>
      </c>
      <c r="O2095" s="339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str">
        <f ca="1">_xlfn.XLOOKUP(G2095&amp;$V$2,BS_CONTROLE[CHAVE],BS_CONTROLE[Quantidade_11],"-")</f>
        <v>-</v>
      </c>
      <c r="W2095" s="118" t="str">
        <f ca="1">_xlfn.XLOOKUP(G2095&amp;$W$2,BS_CONTROLE[CHAVE],BS_CONTROLE[Quantidade_11],"-")</f>
        <v>-</v>
      </c>
      <c r="X2095" s="118" t="str">
        <f ca="1">_xlfn.XLOOKUP(G2095&amp;$X$2,BS_CONTROLE[CHAVE],BS_CONTROLE[Quantidade_11],"-")</f>
        <v>-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339" t="str">
        <f>IF(FN_MC!K2118="","*",FN_MC!K2118)</f>
        <v>*</v>
      </c>
      <c r="O2096" s="339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str">
        <f ca="1">_xlfn.XLOOKUP(G2096&amp;$V$2,BS_CONTROLE[CHAVE],BS_CONTROLE[Quantidade_11],"-")</f>
        <v>-</v>
      </c>
      <c r="W2096" s="118" t="str">
        <f ca="1">_xlfn.XLOOKUP(G2096&amp;$W$2,BS_CONTROLE[CHAVE],BS_CONTROLE[Quantidade_11],"-")</f>
        <v>-</v>
      </c>
      <c r="X2096" s="118" t="str">
        <f ca="1">_xlfn.XLOOKUP(G2096&amp;$X$2,BS_CONTROLE[CHAVE],BS_CONTROLE[Quantidade_11],"-")</f>
        <v>-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338" t="str">
        <f>IF(FN_MC!K2119="","*",FN_MC!K2119)</f>
        <v>*</v>
      </c>
      <c r="O2097" s="338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str">
        <f ca="1">_xlfn.XLOOKUP(G2097&amp;$V$2,BS_CONTROLE[CHAVE],BS_CONTROLE[Quantidade_11],"-")</f>
        <v>-</v>
      </c>
      <c r="W2097" s="118" t="str">
        <f ca="1">_xlfn.XLOOKUP(G2097&amp;$W$2,BS_CONTROLE[CHAVE],BS_CONTROLE[Quantidade_11],"-")</f>
        <v>-</v>
      </c>
      <c r="X2097" s="118" t="str">
        <f ca="1">_xlfn.XLOOKUP(G2097&amp;$X$2,BS_CONTROLE[CHAVE],BS_CONTROLE[Quantidade_11],"-")</f>
        <v>-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339" t="str">
        <f>IF(FN_MC!K2120="","*",FN_MC!K2120)</f>
        <v>*</v>
      </c>
      <c r="O2098" s="339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str">
        <f ca="1">_xlfn.XLOOKUP(G2098&amp;$V$2,BS_CONTROLE[CHAVE],BS_CONTROLE[Quantidade_11],"-")</f>
        <v>-</v>
      </c>
      <c r="W2098" s="118" t="str">
        <f ca="1">_xlfn.XLOOKUP(G2098&amp;$W$2,BS_CONTROLE[CHAVE],BS_CONTROLE[Quantidade_11],"-")</f>
        <v>-</v>
      </c>
      <c r="X2098" s="118" t="str">
        <f ca="1">_xlfn.XLOOKUP(G2098&amp;$X$2,BS_CONTROLE[CHAVE],BS_CONTROLE[Quantidade_11],"-")</f>
        <v>-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339" t="str">
        <f>IF(FN_MC!K2121="","*",FN_MC!K2121)</f>
        <v>*</v>
      </c>
      <c r="O2099" s="339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str">
        <f ca="1">_xlfn.XLOOKUP(G2099&amp;$V$2,BS_CONTROLE[CHAVE],BS_CONTROLE[Quantidade_11],"-")</f>
        <v>-</v>
      </c>
      <c r="W2099" s="118" t="str">
        <f ca="1">_xlfn.XLOOKUP(G2099&amp;$W$2,BS_CONTROLE[CHAVE],BS_CONTROLE[Quantidade_11],"-")</f>
        <v>-</v>
      </c>
      <c r="X2099" s="118" t="str">
        <f ca="1">_xlfn.XLOOKUP(G2099&amp;$X$2,BS_CONTROLE[CHAVE],BS_CONTROLE[Quantidade_11],"-")</f>
        <v>-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338" t="str">
        <f>IF(FN_MC!K2122="","*",FN_MC!K2122)</f>
        <v>*</v>
      </c>
      <c r="O2100" s="338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str">
        <f ca="1">_xlfn.XLOOKUP(G2100&amp;$V$2,BS_CONTROLE[CHAVE],BS_CONTROLE[Quantidade_11],"-")</f>
        <v>-</v>
      </c>
      <c r="W2100" s="118" t="str">
        <f ca="1">_xlfn.XLOOKUP(G2100&amp;$W$2,BS_CONTROLE[CHAVE],BS_CONTROLE[Quantidade_11],"-")</f>
        <v>-</v>
      </c>
      <c r="X2100" s="118" t="str">
        <f ca="1">_xlfn.XLOOKUP(G2100&amp;$X$2,BS_CONTROLE[CHAVE],BS_CONTROLE[Quantidade_11],"-")</f>
        <v>-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339" t="str">
        <f>IF(FN_MC!K2123="","*",FN_MC!K2123)</f>
        <v>*</v>
      </c>
      <c r="O2101" s="339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str">
        <f ca="1">_xlfn.XLOOKUP(G2101&amp;$V$2,BS_CONTROLE[CHAVE],BS_CONTROLE[Quantidade_11],"-")</f>
        <v>-</v>
      </c>
      <c r="W2101" s="118" t="str">
        <f ca="1">_xlfn.XLOOKUP(G2101&amp;$W$2,BS_CONTROLE[CHAVE],BS_CONTROLE[Quantidade_11],"-")</f>
        <v>-</v>
      </c>
      <c r="X2101" s="118" t="str">
        <f ca="1">_xlfn.XLOOKUP(G2101&amp;$X$2,BS_CONTROLE[CHAVE],BS_CONTROLE[Quantidade_11],"-")</f>
        <v>-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339" t="str">
        <f>IF(FN_MC!K2124="","*",FN_MC!K2124)</f>
        <v>*</v>
      </c>
      <c r="O2102" s="339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str">
        <f ca="1">_xlfn.XLOOKUP(G2102&amp;$V$2,BS_CONTROLE[CHAVE],BS_CONTROLE[Quantidade_11],"-")</f>
        <v>-</v>
      </c>
      <c r="W2102" s="118" t="str">
        <f ca="1">_xlfn.XLOOKUP(G2102&amp;$W$2,BS_CONTROLE[CHAVE],BS_CONTROLE[Quantidade_11],"-")</f>
        <v>-</v>
      </c>
      <c r="X2102" s="118" t="str">
        <f ca="1">_xlfn.XLOOKUP(G2102&amp;$X$2,BS_CONTROLE[CHAVE],BS_CONTROLE[Quantidade_11],"-")</f>
        <v>-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338" t="str">
        <f>IF(FN_MC!K2125="","*",FN_MC!K2125)</f>
        <v>*</v>
      </c>
      <c r="O2103" s="338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str">
        <f ca="1">_xlfn.XLOOKUP(G2103&amp;$V$2,BS_CONTROLE[CHAVE],BS_CONTROLE[Quantidade_11],"-")</f>
        <v>-</v>
      </c>
      <c r="W2103" s="118" t="str">
        <f ca="1">_xlfn.XLOOKUP(G2103&amp;$W$2,BS_CONTROLE[CHAVE],BS_CONTROLE[Quantidade_11],"-")</f>
        <v>-</v>
      </c>
      <c r="X2103" s="118" t="str">
        <f ca="1">_xlfn.XLOOKUP(G2103&amp;$X$2,BS_CONTROLE[CHAVE],BS_CONTROLE[Quantidade_11],"-")</f>
        <v>-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339" t="str">
        <f>IF(FN_MC!K2126="","*",FN_MC!K2126)</f>
        <v>*</v>
      </c>
      <c r="O2104" s="339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str">
        <f ca="1">_xlfn.XLOOKUP(G2104&amp;$V$2,BS_CONTROLE[CHAVE],BS_CONTROLE[Quantidade_11],"-")</f>
        <v>-</v>
      </c>
      <c r="W2104" s="118" t="str">
        <f ca="1">_xlfn.XLOOKUP(G2104&amp;$W$2,BS_CONTROLE[CHAVE],BS_CONTROLE[Quantidade_11],"-")</f>
        <v>-</v>
      </c>
      <c r="X2104" s="118" t="str">
        <f ca="1">_xlfn.XLOOKUP(G2104&amp;$X$2,BS_CONTROLE[CHAVE],BS_CONTROLE[Quantidade_11],"-")</f>
        <v>-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339" t="str">
        <f>IF(FN_MC!K2127="","*",FN_MC!K2127)</f>
        <v>*</v>
      </c>
      <c r="O2105" s="339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str">
        <f ca="1">_xlfn.XLOOKUP(G2105&amp;$V$2,BS_CONTROLE[CHAVE],BS_CONTROLE[Quantidade_11],"-")</f>
        <v>-</v>
      </c>
      <c r="W2105" s="118" t="str">
        <f ca="1">_xlfn.XLOOKUP(G2105&amp;$W$2,BS_CONTROLE[CHAVE],BS_CONTROLE[Quantidade_11],"-")</f>
        <v>-</v>
      </c>
      <c r="X2105" s="118" t="str">
        <f ca="1">_xlfn.XLOOKUP(G2105&amp;$X$2,BS_CONTROLE[CHAVE],BS_CONTROLE[Quantidade_11],"-")</f>
        <v>-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338" t="str">
        <f>IF(FN_MC!K2128="","*",FN_MC!K2128)</f>
        <v>*</v>
      </c>
      <c r="O2106" s="338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str">
        <f ca="1">_xlfn.XLOOKUP(G2106&amp;$V$2,BS_CONTROLE[CHAVE],BS_CONTROLE[Quantidade_11],"-")</f>
        <v>-</v>
      </c>
      <c r="W2106" s="118" t="str">
        <f ca="1">_xlfn.XLOOKUP(G2106&amp;$W$2,BS_CONTROLE[CHAVE],BS_CONTROLE[Quantidade_11],"-")</f>
        <v>-</v>
      </c>
      <c r="X2106" s="118" t="str">
        <f ca="1">_xlfn.XLOOKUP(G2106&amp;$X$2,BS_CONTROLE[CHAVE],BS_CONTROLE[Quantidade_11],"-")</f>
        <v>-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339" t="str">
        <f>IF(FN_MC!K2129="","*",FN_MC!K2129)</f>
        <v>*</v>
      </c>
      <c r="O2107" s="339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str">
        <f ca="1">_xlfn.XLOOKUP(G2107&amp;$V$2,BS_CONTROLE[CHAVE],BS_CONTROLE[Quantidade_11],"-")</f>
        <v>-</v>
      </c>
      <c r="W2107" s="118" t="str">
        <f ca="1">_xlfn.XLOOKUP(G2107&amp;$W$2,BS_CONTROLE[CHAVE],BS_CONTROLE[Quantidade_11],"-")</f>
        <v>-</v>
      </c>
      <c r="X2107" s="118" t="str">
        <f ca="1">_xlfn.XLOOKUP(G2107&amp;$X$2,BS_CONTROLE[CHAVE],BS_CONTROLE[Quantidade_11],"-")</f>
        <v>-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339" t="str">
        <f>IF(FN_MC!K2130="","*",FN_MC!K2130)</f>
        <v>*</v>
      </c>
      <c r="O2108" s="339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str">
        <f ca="1">_xlfn.XLOOKUP(G2108&amp;$V$2,BS_CONTROLE[CHAVE],BS_CONTROLE[Quantidade_11],"-")</f>
        <v>-</v>
      </c>
      <c r="W2108" s="118" t="str">
        <f ca="1">_xlfn.XLOOKUP(G2108&amp;$W$2,BS_CONTROLE[CHAVE],BS_CONTROLE[Quantidade_11],"-")</f>
        <v>-</v>
      </c>
      <c r="X2108" s="118" t="str">
        <f ca="1">_xlfn.XLOOKUP(G2108&amp;$X$2,BS_CONTROLE[CHAVE],BS_CONTROLE[Quantidade_11],"-")</f>
        <v>-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338" t="str">
        <f>IF(FN_MC!K2131="","*",FN_MC!K2131)</f>
        <v>*</v>
      </c>
      <c r="O2109" s="338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str">
        <f ca="1">_xlfn.XLOOKUP(G2109&amp;$V$2,BS_CONTROLE[CHAVE],BS_CONTROLE[Quantidade_11],"-")</f>
        <v>-</v>
      </c>
      <c r="W2109" s="118" t="str">
        <f ca="1">_xlfn.XLOOKUP(G2109&amp;$W$2,BS_CONTROLE[CHAVE],BS_CONTROLE[Quantidade_11],"-")</f>
        <v>-</v>
      </c>
      <c r="X2109" s="118" t="str">
        <f ca="1">_xlfn.XLOOKUP(G2109&amp;$X$2,BS_CONTROLE[CHAVE],BS_CONTROLE[Quantidade_11],"-")</f>
        <v>-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339" t="str">
        <f>IF(FN_MC!K2132="","*",FN_MC!K2132)</f>
        <v>*</v>
      </c>
      <c r="O2110" s="339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str">
        <f ca="1">_xlfn.XLOOKUP(G2110&amp;$V$2,BS_CONTROLE[CHAVE],BS_CONTROLE[Quantidade_11],"-")</f>
        <v>-</v>
      </c>
      <c r="W2110" s="118" t="str">
        <f ca="1">_xlfn.XLOOKUP(G2110&amp;$W$2,BS_CONTROLE[CHAVE],BS_CONTROLE[Quantidade_11],"-")</f>
        <v>-</v>
      </c>
      <c r="X2110" s="118" t="str">
        <f ca="1">_xlfn.XLOOKUP(G2110&amp;$X$2,BS_CONTROLE[CHAVE],BS_CONTROLE[Quantidade_11],"-")</f>
        <v>-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339" t="str">
        <f>IF(FN_MC!K2133="","*",FN_MC!K2133)</f>
        <v>*</v>
      </c>
      <c r="O2111" s="339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str">
        <f ca="1">_xlfn.XLOOKUP(G2111&amp;$V$2,BS_CONTROLE[CHAVE],BS_CONTROLE[Quantidade_11],"-")</f>
        <v>-</v>
      </c>
      <c r="W2111" s="118" t="str">
        <f ca="1">_xlfn.XLOOKUP(G2111&amp;$W$2,BS_CONTROLE[CHAVE],BS_CONTROLE[Quantidade_11],"-")</f>
        <v>-</v>
      </c>
      <c r="X2111" s="118" t="str">
        <f ca="1">_xlfn.XLOOKUP(G2111&amp;$X$2,BS_CONTROLE[CHAVE],BS_CONTROLE[Quantidade_11],"-")</f>
        <v>-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338" t="str">
        <f>IF(FN_MC!K2134="","*",FN_MC!K2134)</f>
        <v>*</v>
      </c>
      <c r="O2112" s="338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str">
        <f ca="1">_xlfn.XLOOKUP(G2112&amp;$V$2,BS_CONTROLE[CHAVE],BS_CONTROLE[Quantidade_11],"-")</f>
        <v>-</v>
      </c>
      <c r="W2112" s="118" t="str">
        <f ca="1">_xlfn.XLOOKUP(G2112&amp;$W$2,BS_CONTROLE[CHAVE],BS_CONTROLE[Quantidade_11],"-")</f>
        <v>-</v>
      </c>
      <c r="X2112" s="118" t="str">
        <f ca="1">_xlfn.XLOOKUP(G2112&amp;$X$2,BS_CONTROLE[CHAVE],BS_CONTROLE[Quantidade_11],"-")</f>
        <v>-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339" t="str">
        <f>IF(FN_MC!K2135="","*",FN_MC!K2135)</f>
        <v>*</v>
      </c>
      <c r="O2113" s="339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str">
        <f ca="1">_xlfn.XLOOKUP(G2113&amp;$V$2,BS_CONTROLE[CHAVE],BS_CONTROLE[Quantidade_11],"-")</f>
        <v>-</v>
      </c>
      <c r="W2113" s="118" t="str">
        <f ca="1">_xlfn.XLOOKUP(G2113&amp;$W$2,BS_CONTROLE[CHAVE],BS_CONTROLE[Quantidade_11],"-")</f>
        <v>-</v>
      </c>
      <c r="X2113" s="118" t="str">
        <f ca="1">_xlfn.XLOOKUP(G2113&amp;$X$2,BS_CONTROLE[CHAVE],BS_CONTROLE[Quantidade_11],"-")</f>
        <v>-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339" t="str">
        <f>IF(FN_MC!K2136="","*",FN_MC!K2136)</f>
        <v>*</v>
      </c>
      <c r="O2114" s="339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str">
        <f ca="1">_xlfn.XLOOKUP(G2114&amp;$V$2,BS_CONTROLE[CHAVE],BS_CONTROLE[Quantidade_11],"-")</f>
        <v>-</v>
      </c>
      <c r="W2114" s="118" t="str">
        <f ca="1">_xlfn.XLOOKUP(G2114&amp;$W$2,BS_CONTROLE[CHAVE],BS_CONTROLE[Quantidade_11],"-")</f>
        <v>-</v>
      </c>
      <c r="X2114" s="118" t="str">
        <f ca="1">_xlfn.XLOOKUP(G2114&amp;$X$2,BS_CONTROLE[CHAVE],BS_CONTROLE[Quantidade_11],"-")</f>
        <v>-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338" t="str">
        <f>IF(FN_MC!K2137="","*",FN_MC!K2137)</f>
        <v>*</v>
      </c>
      <c r="O2115" s="338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str">
        <f ca="1">_xlfn.XLOOKUP(G2115&amp;$V$2,BS_CONTROLE[CHAVE],BS_CONTROLE[Quantidade_11],"-")</f>
        <v>-</v>
      </c>
      <c r="W2115" s="118" t="str">
        <f ca="1">_xlfn.XLOOKUP(G2115&amp;$W$2,BS_CONTROLE[CHAVE],BS_CONTROLE[Quantidade_11],"-")</f>
        <v>-</v>
      </c>
      <c r="X2115" s="118" t="str">
        <f ca="1">_xlfn.XLOOKUP(G2115&amp;$X$2,BS_CONTROLE[CHAVE],BS_CONTROLE[Quantidade_11],"-")</f>
        <v>-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339" t="str">
        <f>IF(FN_MC!K2138="","*",FN_MC!K2138)</f>
        <v>*</v>
      </c>
      <c r="O2116" s="339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str">
        <f ca="1">_xlfn.XLOOKUP(G2116&amp;$V$2,BS_CONTROLE[CHAVE],BS_CONTROLE[Quantidade_11],"-")</f>
        <v>-</v>
      </c>
      <c r="W2116" s="118" t="str">
        <f ca="1">_xlfn.XLOOKUP(G2116&amp;$W$2,BS_CONTROLE[CHAVE],BS_CONTROLE[Quantidade_11],"-")</f>
        <v>-</v>
      </c>
      <c r="X2116" s="118" t="str">
        <f ca="1">_xlfn.XLOOKUP(G2116&amp;$X$2,BS_CONTROLE[CHAVE],BS_CONTROLE[Quantidade_11],"-")</f>
        <v>-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339" t="str">
        <f>IF(FN_MC!K2139="","*",FN_MC!K2139)</f>
        <v>*</v>
      </c>
      <c r="O2117" s="339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str">
        <f ca="1">_xlfn.XLOOKUP(G2117&amp;$V$2,BS_CONTROLE[CHAVE],BS_CONTROLE[Quantidade_11],"-")</f>
        <v>-</v>
      </c>
      <c r="W2117" s="118" t="str">
        <f ca="1">_xlfn.XLOOKUP(G2117&amp;$W$2,BS_CONTROLE[CHAVE],BS_CONTROLE[Quantidade_11],"-")</f>
        <v>-</v>
      </c>
      <c r="X2117" s="118" t="str">
        <f ca="1">_xlfn.XLOOKUP(G2117&amp;$X$2,BS_CONTROLE[CHAVE],BS_CONTROLE[Quantidade_11],"-")</f>
        <v>-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338" t="str">
        <f>IF(FN_MC!K2140="","*",FN_MC!K2140)</f>
        <v>*</v>
      </c>
      <c r="O2118" s="338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str">
        <f ca="1">_xlfn.XLOOKUP(G2118&amp;$V$2,BS_CONTROLE[CHAVE],BS_CONTROLE[Quantidade_11],"-")</f>
        <v>-</v>
      </c>
      <c r="W2118" s="118" t="str">
        <f ca="1">_xlfn.XLOOKUP(G2118&amp;$W$2,BS_CONTROLE[CHAVE],BS_CONTROLE[Quantidade_11],"-")</f>
        <v>-</v>
      </c>
      <c r="X2118" s="118" t="str">
        <f ca="1">_xlfn.XLOOKUP(G2118&amp;$X$2,BS_CONTROLE[CHAVE],BS_CONTROLE[Quantidade_11],"-")</f>
        <v>-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339" t="str">
        <f>IF(FN_MC!K2141="","*",FN_MC!K2141)</f>
        <v>*</v>
      </c>
      <c r="O2119" s="339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str">
        <f ca="1">_xlfn.XLOOKUP(G2119&amp;$V$2,BS_CONTROLE[CHAVE],BS_CONTROLE[Quantidade_11],"-")</f>
        <v>-</v>
      </c>
      <c r="W2119" s="118" t="str">
        <f ca="1">_xlfn.XLOOKUP(G2119&amp;$W$2,BS_CONTROLE[CHAVE],BS_CONTROLE[Quantidade_11],"-")</f>
        <v>-</v>
      </c>
      <c r="X2119" s="118" t="str">
        <f ca="1">_xlfn.XLOOKUP(G2119&amp;$X$2,BS_CONTROLE[CHAVE],BS_CONTROLE[Quantidade_11],"-")</f>
        <v>-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339" t="str">
        <f>IF(FN_MC!K2142="","*",FN_MC!K2142)</f>
        <v>*</v>
      </c>
      <c r="O2120" s="339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str">
        <f ca="1">_xlfn.XLOOKUP(G2120&amp;$V$2,BS_CONTROLE[CHAVE],BS_CONTROLE[Quantidade_11],"-")</f>
        <v>-</v>
      </c>
      <c r="W2120" s="118" t="str">
        <f ca="1">_xlfn.XLOOKUP(G2120&amp;$W$2,BS_CONTROLE[CHAVE],BS_CONTROLE[Quantidade_11],"-")</f>
        <v>-</v>
      </c>
      <c r="X2120" s="118" t="str">
        <f ca="1">_xlfn.XLOOKUP(G2120&amp;$X$2,BS_CONTROLE[CHAVE],BS_CONTROLE[Quantidade_11],"-")</f>
        <v>-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338" t="str">
        <f>IF(FN_MC!K2143="","*",FN_MC!K2143)</f>
        <v>*</v>
      </c>
      <c r="O2121" s="338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str">
        <f ca="1">_xlfn.XLOOKUP(G2121&amp;$V$2,BS_CONTROLE[CHAVE],BS_CONTROLE[Quantidade_11],"-")</f>
        <v>-</v>
      </c>
      <c r="W2121" s="118" t="str">
        <f ca="1">_xlfn.XLOOKUP(G2121&amp;$W$2,BS_CONTROLE[CHAVE],BS_CONTROLE[Quantidade_11],"-")</f>
        <v>-</v>
      </c>
      <c r="X2121" s="118" t="str">
        <f ca="1">_xlfn.XLOOKUP(G2121&amp;$X$2,BS_CONTROLE[CHAVE],BS_CONTROLE[Quantidade_11],"-")</f>
        <v>-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339" t="str">
        <f>IF(FN_MC!K2144="","*",FN_MC!K2144)</f>
        <v>*</v>
      </c>
      <c r="O2122" s="339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str">
        <f ca="1">_xlfn.XLOOKUP(G2122&amp;$V$2,BS_CONTROLE[CHAVE],BS_CONTROLE[Quantidade_11],"-")</f>
        <v>-</v>
      </c>
      <c r="W2122" s="118" t="str">
        <f ca="1">_xlfn.XLOOKUP(G2122&amp;$W$2,BS_CONTROLE[CHAVE],BS_CONTROLE[Quantidade_11],"-")</f>
        <v>-</v>
      </c>
      <c r="X2122" s="118" t="str">
        <f ca="1">_xlfn.XLOOKUP(G2122&amp;$X$2,BS_CONTROLE[CHAVE],BS_CONTROLE[Quantidade_11],"-")</f>
        <v>-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339" t="str">
        <f>IF(FN_MC!K2145="","*",FN_MC!K2145)</f>
        <v>*</v>
      </c>
      <c r="O2123" s="339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str">
        <f ca="1">_xlfn.XLOOKUP(G2123&amp;$V$2,BS_CONTROLE[CHAVE],BS_CONTROLE[Quantidade_11],"-")</f>
        <v>-</v>
      </c>
      <c r="W2123" s="118" t="str">
        <f ca="1">_xlfn.XLOOKUP(G2123&amp;$W$2,BS_CONTROLE[CHAVE],BS_CONTROLE[Quantidade_11],"-")</f>
        <v>-</v>
      </c>
      <c r="X2123" s="118" t="str">
        <f ca="1">_xlfn.XLOOKUP(G2123&amp;$X$2,BS_CONTROLE[CHAVE],BS_CONTROLE[Quantidade_11],"-")</f>
        <v>-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338" t="str">
        <f>IF(FN_MC!K2146="","*",FN_MC!K2146)</f>
        <v>*</v>
      </c>
      <c r="O2124" s="338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str">
        <f ca="1">_xlfn.XLOOKUP(G2124&amp;$V$2,BS_CONTROLE[CHAVE],BS_CONTROLE[Quantidade_11],"-")</f>
        <v>-</v>
      </c>
      <c r="W2124" s="118" t="str">
        <f ca="1">_xlfn.XLOOKUP(G2124&amp;$W$2,BS_CONTROLE[CHAVE],BS_CONTROLE[Quantidade_11],"-")</f>
        <v>-</v>
      </c>
      <c r="X2124" s="118" t="str">
        <f ca="1">_xlfn.XLOOKUP(G2124&amp;$X$2,BS_CONTROLE[CHAVE],BS_CONTROLE[Quantidade_11],"-")</f>
        <v>-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339" t="str">
        <f>IF(FN_MC!K2147="","*",FN_MC!K2147)</f>
        <v>*</v>
      </c>
      <c r="O2125" s="339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str">
        <f ca="1">_xlfn.XLOOKUP(G2125&amp;$V$2,BS_CONTROLE[CHAVE],BS_CONTROLE[Quantidade_11],"-")</f>
        <v>-</v>
      </c>
      <c r="W2125" s="118" t="str">
        <f ca="1">_xlfn.XLOOKUP(G2125&amp;$W$2,BS_CONTROLE[CHAVE],BS_CONTROLE[Quantidade_11],"-")</f>
        <v>-</v>
      </c>
      <c r="X2125" s="118" t="str">
        <f ca="1">_xlfn.XLOOKUP(G2125&amp;$X$2,BS_CONTROLE[CHAVE],BS_CONTROLE[Quantidade_11],"-")</f>
        <v>-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339" t="str">
        <f>IF(FN_MC!K2148="","*",FN_MC!K2148)</f>
        <v>*</v>
      </c>
      <c r="O2126" s="339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str">
        <f ca="1">_xlfn.XLOOKUP(G2126&amp;$V$2,BS_CONTROLE[CHAVE],BS_CONTROLE[Quantidade_11],"-")</f>
        <v>-</v>
      </c>
      <c r="W2126" s="118" t="str">
        <f ca="1">_xlfn.XLOOKUP(G2126&amp;$W$2,BS_CONTROLE[CHAVE],BS_CONTROLE[Quantidade_11],"-")</f>
        <v>-</v>
      </c>
      <c r="X2126" s="118" t="str">
        <f ca="1">_xlfn.XLOOKUP(G2126&amp;$X$2,BS_CONTROLE[CHAVE],BS_CONTROLE[Quantidade_11],"-")</f>
        <v>-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338" t="str">
        <f>IF(FN_MC!K2149="","*",FN_MC!K2149)</f>
        <v>*</v>
      </c>
      <c r="O2127" s="338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str">
        <f ca="1">_xlfn.XLOOKUP(G2127&amp;$V$2,BS_CONTROLE[CHAVE],BS_CONTROLE[Quantidade_11],"-")</f>
        <v>-</v>
      </c>
      <c r="W2127" s="118" t="str">
        <f ca="1">_xlfn.XLOOKUP(G2127&amp;$W$2,BS_CONTROLE[CHAVE],BS_CONTROLE[Quantidade_11],"-")</f>
        <v>-</v>
      </c>
      <c r="X2127" s="118" t="str">
        <f ca="1">_xlfn.XLOOKUP(G2127&amp;$X$2,BS_CONTROLE[CHAVE],BS_CONTROLE[Quantidade_11],"-")</f>
        <v>-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339" t="str">
        <f>IF(FN_MC!K2150="","*",FN_MC!K2150)</f>
        <v>*</v>
      </c>
      <c r="O2128" s="339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str">
        <f ca="1">_xlfn.XLOOKUP(G2128&amp;$V$2,BS_CONTROLE[CHAVE],BS_CONTROLE[Quantidade_11],"-")</f>
        <v>-</v>
      </c>
      <c r="W2128" s="118" t="str">
        <f ca="1">_xlfn.XLOOKUP(G2128&amp;$W$2,BS_CONTROLE[CHAVE],BS_CONTROLE[Quantidade_11],"-")</f>
        <v>-</v>
      </c>
      <c r="X2128" s="118" t="str">
        <f ca="1">_xlfn.XLOOKUP(G2128&amp;$X$2,BS_CONTROLE[CHAVE],BS_CONTROLE[Quantidade_11],"-")</f>
        <v>-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339" t="str">
        <f>IF(FN_MC!K2151="","*",FN_MC!K2151)</f>
        <v>*</v>
      </c>
      <c r="O2129" s="339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str">
        <f ca="1">_xlfn.XLOOKUP(G2129&amp;$V$2,BS_CONTROLE[CHAVE],BS_CONTROLE[Quantidade_11],"-")</f>
        <v>-</v>
      </c>
      <c r="W2129" s="118" t="str">
        <f ca="1">_xlfn.XLOOKUP(G2129&amp;$W$2,BS_CONTROLE[CHAVE],BS_CONTROLE[Quantidade_11],"-")</f>
        <v>-</v>
      </c>
      <c r="X2129" s="118" t="str">
        <f ca="1">_xlfn.XLOOKUP(G2129&amp;$X$2,BS_CONTROLE[CHAVE],BS_CONTROLE[Quantidade_11],"-")</f>
        <v>-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338" t="str">
        <f>IF(FN_MC!K2152="","*",FN_MC!K2152)</f>
        <v>*</v>
      </c>
      <c r="O2130" s="338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str">
        <f ca="1">_xlfn.XLOOKUP(G2130&amp;$V$2,BS_CONTROLE[CHAVE],BS_CONTROLE[Quantidade_11],"-")</f>
        <v>-</v>
      </c>
      <c r="W2130" s="118" t="str">
        <f ca="1">_xlfn.XLOOKUP(G2130&amp;$W$2,BS_CONTROLE[CHAVE],BS_CONTROLE[Quantidade_11],"-")</f>
        <v>-</v>
      </c>
      <c r="X2130" s="118" t="str">
        <f ca="1">_xlfn.XLOOKUP(G2130&amp;$X$2,BS_CONTROLE[CHAVE],BS_CONTROLE[Quantidade_11],"-")</f>
        <v>-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339" t="str">
        <f>IF(FN_MC!K2153="","*",FN_MC!K2153)</f>
        <v>*</v>
      </c>
      <c r="O2131" s="339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str">
        <f ca="1">_xlfn.XLOOKUP(G2131&amp;$V$2,BS_CONTROLE[CHAVE],BS_CONTROLE[Quantidade_11],"-")</f>
        <v>-</v>
      </c>
      <c r="W2131" s="118" t="str">
        <f ca="1">_xlfn.XLOOKUP(G2131&amp;$W$2,BS_CONTROLE[CHAVE],BS_CONTROLE[Quantidade_11],"-")</f>
        <v>-</v>
      </c>
      <c r="X2131" s="118" t="str">
        <f ca="1">_xlfn.XLOOKUP(G2131&amp;$X$2,BS_CONTROLE[CHAVE],BS_CONTROLE[Quantidade_11],"-")</f>
        <v>-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339" t="str">
        <f>IF(FN_MC!K2154="","*",FN_MC!K2154)</f>
        <v>*</v>
      </c>
      <c r="O2132" s="339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str">
        <f ca="1">_xlfn.XLOOKUP(G2132&amp;$V$2,BS_CONTROLE[CHAVE],BS_CONTROLE[Quantidade_11],"-")</f>
        <v>-</v>
      </c>
      <c r="W2132" s="118" t="str">
        <f ca="1">_xlfn.XLOOKUP(G2132&amp;$W$2,BS_CONTROLE[CHAVE],BS_CONTROLE[Quantidade_11],"-")</f>
        <v>-</v>
      </c>
      <c r="X2132" s="118" t="str">
        <f ca="1">_xlfn.XLOOKUP(G2132&amp;$X$2,BS_CONTROLE[CHAVE],BS_CONTROLE[Quantidade_11],"-")</f>
        <v>-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338" t="str">
        <f>IF(FN_MC!K2155="","*",FN_MC!K2155)</f>
        <v>*</v>
      </c>
      <c r="O2133" s="338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str">
        <f ca="1">_xlfn.XLOOKUP(G2133&amp;$V$2,BS_CONTROLE[CHAVE],BS_CONTROLE[Quantidade_11],"-")</f>
        <v>-</v>
      </c>
      <c r="W2133" s="118" t="str">
        <f ca="1">_xlfn.XLOOKUP(G2133&amp;$W$2,BS_CONTROLE[CHAVE],BS_CONTROLE[Quantidade_11],"-")</f>
        <v>-</v>
      </c>
      <c r="X2133" s="118" t="str">
        <f ca="1">_xlfn.XLOOKUP(G2133&amp;$X$2,BS_CONTROLE[CHAVE],BS_CONTROLE[Quantidade_11],"-")</f>
        <v>-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339" t="str">
        <f>IF(FN_MC!K2156="","*",FN_MC!K2156)</f>
        <v>*</v>
      </c>
      <c r="O2134" s="339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str">
        <f ca="1">_xlfn.XLOOKUP(G2134&amp;$V$2,BS_CONTROLE[CHAVE],BS_CONTROLE[Quantidade_11],"-")</f>
        <v>-</v>
      </c>
      <c r="W2134" s="118" t="str">
        <f ca="1">_xlfn.XLOOKUP(G2134&amp;$W$2,BS_CONTROLE[CHAVE],BS_CONTROLE[Quantidade_11],"-")</f>
        <v>-</v>
      </c>
      <c r="X2134" s="118" t="str">
        <f ca="1">_xlfn.XLOOKUP(G2134&amp;$X$2,BS_CONTROLE[CHAVE],BS_CONTROLE[Quantidade_11],"-")</f>
        <v>-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339" t="str">
        <f>IF(FN_MC!K2157="","*",FN_MC!K2157)</f>
        <v>*</v>
      </c>
      <c r="O2135" s="339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str">
        <f ca="1">_xlfn.XLOOKUP(G2135&amp;$V$2,BS_CONTROLE[CHAVE],BS_CONTROLE[Quantidade_11],"-")</f>
        <v>-</v>
      </c>
      <c r="W2135" s="118" t="str">
        <f ca="1">_xlfn.XLOOKUP(G2135&amp;$W$2,BS_CONTROLE[CHAVE],BS_CONTROLE[Quantidade_11],"-")</f>
        <v>-</v>
      </c>
      <c r="X2135" s="118" t="str">
        <f ca="1">_xlfn.XLOOKUP(G2135&amp;$X$2,BS_CONTROLE[CHAVE],BS_CONTROLE[Quantidade_11],"-")</f>
        <v>-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338" t="str">
        <f>IF(FN_MC!K2158="","*",FN_MC!K2158)</f>
        <v>*</v>
      </c>
      <c r="O2136" s="338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str">
        <f ca="1">_xlfn.XLOOKUP(G2136&amp;$V$2,BS_CONTROLE[CHAVE],BS_CONTROLE[Quantidade_11],"-")</f>
        <v>-</v>
      </c>
      <c r="W2136" s="118" t="str">
        <f ca="1">_xlfn.XLOOKUP(G2136&amp;$W$2,BS_CONTROLE[CHAVE],BS_CONTROLE[Quantidade_11],"-")</f>
        <v>-</v>
      </c>
      <c r="X2136" s="118" t="str">
        <f ca="1">_xlfn.XLOOKUP(G2136&amp;$X$2,BS_CONTROLE[CHAVE],BS_CONTROLE[Quantidade_11],"-")</f>
        <v>-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339" t="str">
        <f>IF(FN_MC!K2159="","*",FN_MC!K2159)</f>
        <v>*</v>
      </c>
      <c r="O2137" s="339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str">
        <f ca="1">_xlfn.XLOOKUP(G2137&amp;$V$2,BS_CONTROLE[CHAVE],BS_CONTROLE[Quantidade_11],"-")</f>
        <v>-</v>
      </c>
      <c r="W2137" s="118" t="str">
        <f ca="1">_xlfn.XLOOKUP(G2137&amp;$W$2,BS_CONTROLE[CHAVE],BS_CONTROLE[Quantidade_11],"-")</f>
        <v>-</v>
      </c>
      <c r="X2137" s="118" t="str">
        <f ca="1">_xlfn.XLOOKUP(G2137&amp;$X$2,BS_CONTROLE[CHAVE],BS_CONTROLE[Quantidade_11],"-")</f>
        <v>-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339" t="str">
        <f>IF(FN_MC!K2160="","*",FN_MC!K2160)</f>
        <v>*</v>
      </c>
      <c r="O2138" s="339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str">
        <f ca="1">_xlfn.XLOOKUP(G2138&amp;$V$2,BS_CONTROLE[CHAVE],BS_CONTROLE[Quantidade_11],"-")</f>
        <v>-</v>
      </c>
      <c r="W2138" s="118" t="str">
        <f ca="1">_xlfn.XLOOKUP(G2138&amp;$W$2,BS_CONTROLE[CHAVE],BS_CONTROLE[Quantidade_11],"-")</f>
        <v>-</v>
      </c>
      <c r="X2138" s="118" t="str">
        <f ca="1">_xlfn.XLOOKUP(G2138&amp;$X$2,BS_CONTROLE[CHAVE],BS_CONTROLE[Quantidade_11],"-")</f>
        <v>-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338" t="str">
        <f>IF(FN_MC!K2161="","*",FN_MC!K2161)</f>
        <v>*</v>
      </c>
      <c r="O2139" s="338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str">
        <f ca="1">_xlfn.XLOOKUP(G2139&amp;$V$2,BS_CONTROLE[CHAVE],BS_CONTROLE[Quantidade_11],"-")</f>
        <v>-</v>
      </c>
      <c r="W2139" s="118" t="str">
        <f ca="1">_xlfn.XLOOKUP(G2139&amp;$W$2,BS_CONTROLE[CHAVE],BS_CONTROLE[Quantidade_11],"-")</f>
        <v>-</v>
      </c>
      <c r="X2139" s="118" t="str">
        <f ca="1">_xlfn.XLOOKUP(G2139&amp;$X$2,BS_CONTROLE[CHAVE],BS_CONTROLE[Quantidade_11],"-")</f>
        <v>-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339" t="str">
        <f>IF(FN_MC!K2162="","*",FN_MC!K2162)</f>
        <v>*</v>
      </c>
      <c r="O2140" s="339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str">
        <f ca="1">_xlfn.XLOOKUP(G2140&amp;$V$2,BS_CONTROLE[CHAVE],BS_CONTROLE[Quantidade_11],"-")</f>
        <v>-</v>
      </c>
      <c r="W2140" s="118" t="str">
        <f ca="1">_xlfn.XLOOKUP(G2140&amp;$W$2,BS_CONTROLE[CHAVE],BS_CONTROLE[Quantidade_11],"-")</f>
        <v>-</v>
      </c>
      <c r="X2140" s="118" t="str">
        <f ca="1">_xlfn.XLOOKUP(G2140&amp;$X$2,BS_CONTROLE[CHAVE],BS_CONTROLE[Quantidade_11],"-")</f>
        <v>-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339" t="str">
        <f>IF(FN_MC!K2163="","*",FN_MC!K2163)</f>
        <v>*</v>
      </c>
      <c r="O2141" s="339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str">
        <f ca="1">_xlfn.XLOOKUP(G2141&amp;$V$2,BS_CONTROLE[CHAVE],BS_CONTROLE[Quantidade_11],"-")</f>
        <v>-</v>
      </c>
      <c r="W2141" s="118" t="str">
        <f ca="1">_xlfn.XLOOKUP(G2141&amp;$W$2,BS_CONTROLE[CHAVE],BS_CONTROLE[Quantidade_11],"-")</f>
        <v>-</v>
      </c>
      <c r="X2141" s="118" t="str">
        <f ca="1">_xlfn.XLOOKUP(G2141&amp;$X$2,BS_CONTROLE[CHAVE],BS_CONTROLE[Quantidade_11],"-")</f>
        <v>-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338" t="str">
        <f>IF(FN_MC!K2164="","*",FN_MC!K2164)</f>
        <v>*</v>
      </c>
      <c r="O2142" s="338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str">
        <f ca="1">_xlfn.XLOOKUP(G2142&amp;$V$2,BS_CONTROLE[CHAVE],BS_CONTROLE[Quantidade_11],"-")</f>
        <v>-</v>
      </c>
      <c r="W2142" s="118" t="str">
        <f ca="1">_xlfn.XLOOKUP(G2142&amp;$W$2,BS_CONTROLE[CHAVE],BS_CONTROLE[Quantidade_11],"-")</f>
        <v>-</v>
      </c>
      <c r="X2142" s="118" t="str">
        <f ca="1">_xlfn.XLOOKUP(G2142&amp;$X$2,BS_CONTROLE[CHAVE],BS_CONTROLE[Quantidade_11],"-")</f>
        <v>-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339" t="str">
        <f>IF(FN_MC!K2165="","*",FN_MC!K2165)</f>
        <v>*</v>
      </c>
      <c r="O2143" s="339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str">
        <f ca="1">_xlfn.XLOOKUP(G2143&amp;$V$2,BS_CONTROLE[CHAVE],BS_CONTROLE[Quantidade_11],"-")</f>
        <v>-</v>
      </c>
      <c r="W2143" s="118" t="str">
        <f ca="1">_xlfn.XLOOKUP(G2143&amp;$W$2,BS_CONTROLE[CHAVE],BS_CONTROLE[Quantidade_11],"-")</f>
        <v>-</v>
      </c>
      <c r="X2143" s="118" t="str">
        <f ca="1">_xlfn.XLOOKUP(G2143&amp;$X$2,BS_CONTROLE[CHAVE],BS_CONTROLE[Quantidade_11],"-")</f>
        <v>-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339" t="str">
        <f>IF(FN_MC!K2166="","*",FN_MC!K2166)</f>
        <v>*</v>
      </c>
      <c r="O2144" s="339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str">
        <f ca="1">_xlfn.XLOOKUP(G2144&amp;$V$2,BS_CONTROLE[CHAVE],BS_CONTROLE[Quantidade_11],"-")</f>
        <v>-</v>
      </c>
      <c r="W2144" s="118" t="str">
        <f ca="1">_xlfn.XLOOKUP(G2144&amp;$W$2,BS_CONTROLE[CHAVE],BS_CONTROLE[Quantidade_11],"-")</f>
        <v>-</v>
      </c>
      <c r="X2144" s="118" t="str">
        <f ca="1">_xlfn.XLOOKUP(G2144&amp;$X$2,BS_CONTROLE[CHAVE],BS_CONTROLE[Quantidade_11],"-")</f>
        <v>-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338" t="str">
        <f>IF(FN_MC!K2167="","*",FN_MC!K2167)</f>
        <v>*</v>
      </c>
      <c r="O2145" s="338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str">
        <f ca="1">_xlfn.XLOOKUP(G2145&amp;$V$2,BS_CONTROLE[CHAVE],BS_CONTROLE[Quantidade_11],"-")</f>
        <v>-</v>
      </c>
      <c r="W2145" s="118" t="str">
        <f ca="1">_xlfn.XLOOKUP(G2145&amp;$W$2,BS_CONTROLE[CHAVE],BS_CONTROLE[Quantidade_11],"-")</f>
        <v>-</v>
      </c>
      <c r="X2145" s="118" t="str">
        <f ca="1">_xlfn.XLOOKUP(G2145&amp;$X$2,BS_CONTROLE[CHAVE],BS_CONTROLE[Quantidade_11],"-")</f>
        <v>-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339" t="str">
        <f>IF(FN_MC!K2168="","*",FN_MC!K2168)</f>
        <v>*</v>
      </c>
      <c r="O2146" s="339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str">
        <f ca="1">_xlfn.XLOOKUP(G2146&amp;$V$2,BS_CONTROLE[CHAVE],BS_CONTROLE[Quantidade_11],"-")</f>
        <v>-</v>
      </c>
      <c r="W2146" s="118" t="str">
        <f ca="1">_xlfn.XLOOKUP(G2146&amp;$W$2,BS_CONTROLE[CHAVE],BS_CONTROLE[Quantidade_11],"-")</f>
        <v>-</v>
      </c>
      <c r="X2146" s="118" t="str">
        <f ca="1">_xlfn.XLOOKUP(G2146&amp;$X$2,BS_CONTROLE[CHAVE],BS_CONTROLE[Quantidade_11],"-")</f>
        <v>-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339" t="str">
        <f>IF(FN_MC!K2169="","*",FN_MC!K2169)</f>
        <v>*</v>
      </c>
      <c r="O2147" s="339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str">
        <f ca="1">_xlfn.XLOOKUP(G2147&amp;$V$2,BS_CONTROLE[CHAVE],BS_CONTROLE[Quantidade_11],"-")</f>
        <v>-</v>
      </c>
      <c r="W2147" s="118" t="str">
        <f ca="1">_xlfn.XLOOKUP(G2147&amp;$W$2,BS_CONTROLE[CHAVE],BS_CONTROLE[Quantidade_11],"-")</f>
        <v>-</v>
      </c>
      <c r="X2147" s="118" t="str">
        <f ca="1">_xlfn.XLOOKUP(G2147&amp;$X$2,BS_CONTROLE[CHAVE],BS_CONTROLE[Quantidade_11],"-")</f>
        <v>-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338" t="str">
        <f>IF(FN_MC!K2170="","*",FN_MC!K2170)</f>
        <v>*</v>
      </c>
      <c r="O2148" s="338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str">
        <f ca="1">_xlfn.XLOOKUP(G2148&amp;$V$2,BS_CONTROLE[CHAVE],BS_CONTROLE[Quantidade_11],"-")</f>
        <v>-</v>
      </c>
      <c r="W2148" s="118" t="str">
        <f ca="1">_xlfn.XLOOKUP(G2148&amp;$W$2,BS_CONTROLE[CHAVE],BS_CONTROLE[Quantidade_11],"-")</f>
        <v>-</v>
      </c>
      <c r="X2148" s="118" t="str">
        <f ca="1">_xlfn.XLOOKUP(G2148&amp;$X$2,BS_CONTROLE[CHAVE],BS_CONTROLE[Quantidade_11],"-")</f>
        <v>-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339" t="str">
        <f>IF(FN_MC!K2171="","*",FN_MC!K2171)</f>
        <v>*</v>
      </c>
      <c r="O2149" s="339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str">
        <f ca="1">_xlfn.XLOOKUP(G2149&amp;$V$2,BS_CONTROLE[CHAVE],BS_CONTROLE[Quantidade_11],"-")</f>
        <v>-</v>
      </c>
      <c r="W2149" s="118" t="str">
        <f ca="1">_xlfn.XLOOKUP(G2149&amp;$W$2,BS_CONTROLE[CHAVE],BS_CONTROLE[Quantidade_11],"-")</f>
        <v>-</v>
      </c>
      <c r="X2149" s="118" t="str">
        <f ca="1">_xlfn.XLOOKUP(G2149&amp;$X$2,BS_CONTROLE[CHAVE],BS_CONTROLE[Quantidade_11],"-")</f>
        <v>-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339" t="str">
        <f>IF(FN_MC!K2172="","*",FN_MC!K2172)</f>
        <v>*</v>
      </c>
      <c r="O2150" s="339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str">
        <f ca="1">_xlfn.XLOOKUP(G2150&amp;$V$2,BS_CONTROLE[CHAVE],BS_CONTROLE[Quantidade_11],"-")</f>
        <v>-</v>
      </c>
      <c r="W2150" s="118" t="str">
        <f ca="1">_xlfn.XLOOKUP(G2150&amp;$W$2,BS_CONTROLE[CHAVE],BS_CONTROLE[Quantidade_11],"-")</f>
        <v>-</v>
      </c>
      <c r="X2150" s="118" t="str">
        <f ca="1">_xlfn.XLOOKUP(G2150&amp;$X$2,BS_CONTROLE[CHAVE],BS_CONTROLE[Quantidade_11],"-")</f>
        <v>-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338" t="str">
        <f>IF(FN_MC!K2173="","*",FN_MC!K2173)</f>
        <v>*</v>
      </c>
      <c r="O2151" s="338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str">
        <f ca="1">_xlfn.XLOOKUP(G2151&amp;$V$2,BS_CONTROLE[CHAVE],BS_CONTROLE[Quantidade_11],"-")</f>
        <v>-</v>
      </c>
      <c r="W2151" s="118" t="str">
        <f ca="1">_xlfn.XLOOKUP(G2151&amp;$W$2,BS_CONTROLE[CHAVE],BS_CONTROLE[Quantidade_11],"-")</f>
        <v>-</v>
      </c>
      <c r="X2151" s="118" t="str">
        <f ca="1">_xlfn.XLOOKUP(G2151&amp;$X$2,BS_CONTROLE[CHAVE],BS_CONTROLE[Quantidade_11],"-")</f>
        <v>-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339" t="str">
        <f>IF(FN_MC!K2174="","*",FN_MC!K2174)</f>
        <v>*</v>
      </c>
      <c r="O2152" s="339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str">
        <f ca="1">_xlfn.XLOOKUP(G2152&amp;$V$2,BS_CONTROLE[CHAVE],BS_CONTROLE[Quantidade_11],"-")</f>
        <v>-</v>
      </c>
      <c r="W2152" s="118" t="str">
        <f ca="1">_xlfn.XLOOKUP(G2152&amp;$W$2,BS_CONTROLE[CHAVE],BS_CONTROLE[Quantidade_11],"-")</f>
        <v>-</v>
      </c>
      <c r="X2152" s="118" t="str">
        <f ca="1">_xlfn.XLOOKUP(G2152&amp;$X$2,BS_CONTROLE[CHAVE],BS_CONTROLE[Quantidade_11],"-")</f>
        <v>-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339" t="str">
        <f>IF(FN_MC!K2175="","*",FN_MC!K2175)</f>
        <v>*</v>
      </c>
      <c r="O2153" s="339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str">
        <f ca="1">_xlfn.XLOOKUP(G2153&amp;$V$2,BS_CONTROLE[CHAVE],BS_CONTROLE[Quantidade_11],"-")</f>
        <v>-</v>
      </c>
      <c r="W2153" s="118" t="str">
        <f ca="1">_xlfn.XLOOKUP(G2153&amp;$W$2,BS_CONTROLE[CHAVE],BS_CONTROLE[Quantidade_11],"-")</f>
        <v>-</v>
      </c>
      <c r="X2153" s="118" t="str">
        <f ca="1">_xlfn.XLOOKUP(G2153&amp;$X$2,BS_CONTROLE[CHAVE],BS_CONTROLE[Quantidade_11],"-")</f>
        <v>-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338" t="str">
        <f>IF(FN_MC!K2176="","*",FN_MC!K2176)</f>
        <v>*</v>
      </c>
      <c r="O2154" s="338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str">
        <f ca="1">_xlfn.XLOOKUP(G2154&amp;$V$2,BS_CONTROLE[CHAVE],BS_CONTROLE[Quantidade_11],"-")</f>
        <v>-</v>
      </c>
      <c r="W2154" s="118" t="str">
        <f ca="1">_xlfn.XLOOKUP(G2154&amp;$W$2,BS_CONTROLE[CHAVE],BS_CONTROLE[Quantidade_11],"-")</f>
        <v>-</v>
      </c>
      <c r="X2154" s="118" t="str">
        <f ca="1">_xlfn.XLOOKUP(G2154&amp;$X$2,BS_CONTROLE[CHAVE],BS_CONTROLE[Quantidade_11],"-")</f>
        <v>-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339" t="str">
        <f>IF(FN_MC!K2177="","*",FN_MC!K2177)</f>
        <v>*</v>
      </c>
      <c r="O2155" s="339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str">
        <f ca="1">_xlfn.XLOOKUP(G2155&amp;$V$2,BS_CONTROLE[CHAVE],BS_CONTROLE[Quantidade_11],"-")</f>
        <v>-</v>
      </c>
      <c r="W2155" s="118" t="str">
        <f ca="1">_xlfn.XLOOKUP(G2155&amp;$W$2,BS_CONTROLE[CHAVE],BS_CONTROLE[Quantidade_11],"-")</f>
        <v>-</v>
      </c>
      <c r="X2155" s="118" t="str">
        <f ca="1">_xlfn.XLOOKUP(G2155&amp;$X$2,BS_CONTROLE[CHAVE],BS_CONTROLE[Quantidade_11],"-")</f>
        <v>-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339" t="str">
        <f>IF(FN_MC!K2178="","*",FN_MC!K2178)</f>
        <v>*</v>
      </c>
      <c r="O2156" s="339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str">
        <f ca="1">_xlfn.XLOOKUP(G2156&amp;$V$2,BS_CONTROLE[CHAVE],BS_CONTROLE[Quantidade_11],"-")</f>
        <v>-</v>
      </c>
      <c r="W2156" s="118" t="str">
        <f ca="1">_xlfn.XLOOKUP(G2156&amp;$W$2,BS_CONTROLE[CHAVE],BS_CONTROLE[Quantidade_11],"-")</f>
        <v>-</v>
      </c>
      <c r="X2156" s="118" t="str">
        <f ca="1">_xlfn.XLOOKUP(G2156&amp;$X$2,BS_CONTROLE[CHAVE],BS_CONTROLE[Quantidade_11],"-")</f>
        <v>-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338" t="str">
        <f>IF(FN_MC!K2179="","*",FN_MC!K2179)</f>
        <v>*</v>
      </c>
      <c r="O2157" s="338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str">
        <f ca="1">_xlfn.XLOOKUP(G2157&amp;$V$2,BS_CONTROLE[CHAVE],BS_CONTROLE[Quantidade_11],"-")</f>
        <v>-</v>
      </c>
      <c r="W2157" s="118" t="str">
        <f ca="1">_xlfn.XLOOKUP(G2157&amp;$W$2,BS_CONTROLE[CHAVE],BS_CONTROLE[Quantidade_11],"-")</f>
        <v>-</v>
      </c>
      <c r="X2157" s="118" t="str">
        <f ca="1">_xlfn.XLOOKUP(G2157&amp;$X$2,BS_CONTROLE[CHAVE],BS_CONTROLE[Quantidade_11],"-")</f>
        <v>-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339" t="str">
        <f>IF(FN_MC!K2180="","*",FN_MC!K2180)</f>
        <v>*</v>
      </c>
      <c r="O2158" s="339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str">
        <f ca="1">_xlfn.XLOOKUP(G2158&amp;$V$2,BS_CONTROLE[CHAVE],BS_CONTROLE[Quantidade_11],"-")</f>
        <v>-</v>
      </c>
      <c r="W2158" s="118" t="str">
        <f ca="1">_xlfn.XLOOKUP(G2158&amp;$W$2,BS_CONTROLE[CHAVE],BS_CONTROLE[Quantidade_11],"-")</f>
        <v>-</v>
      </c>
      <c r="X2158" s="118" t="str">
        <f ca="1">_xlfn.XLOOKUP(G2158&amp;$X$2,BS_CONTROLE[CHAVE],BS_CONTROLE[Quantidade_11],"-")</f>
        <v>-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339" t="str">
        <f>IF(FN_MC!K2181="","*",FN_MC!K2181)</f>
        <v>*</v>
      </c>
      <c r="O2159" s="339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str">
        <f ca="1">_xlfn.XLOOKUP(G2159&amp;$V$2,BS_CONTROLE[CHAVE],BS_CONTROLE[Quantidade_11],"-")</f>
        <v>-</v>
      </c>
      <c r="W2159" s="118" t="str">
        <f ca="1">_xlfn.XLOOKUP(G2159&amp;$W$2,BS_CONTROLE[CHAVE],BS_CONTROLE[Quantidade_11],"-")</f>
        <v>-</v>
      </c>
      <c r="X2159" s="118" t="str">
        <f ca="1">_xlfn.XLOOKUP(G2159&amp;$X$2,BS_CONTROLE[CHAVE],BS_CONTROLE[Quantidade_11],"-")</f>
        <v>-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338" t="str">
        <f>IF(FN_MC!K2182="","*",FN_MC!K2182)</f>
        <v>*</v>
      </c>
      <c r="O2160" s="338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str">
        <f ca="1">_xlfn.XLOOKUP(G2160&amp;$V$2,BS_CONTROLE[CHAVE],BS_CONTROLE[Quantidade_11],"-")</f>
        <v>-</v>
      </c>
      <c r="W2160" s="118" t="str">
        <f ca="1">_xlfn.XLOOKUP(G2160&amp;$W$2,BS_CONTROLE[CHAVE],BS_CONTROLE[Quantidade_11],"-")</f>
        <v>-</v>
      </c>
      <c r="X2160" s="118" t="str">
        <f ca="1">_xlfn.XLOOKUP(G2160&amp;$X$2,BS_CONTROLE[CHAVE],BS_CONTROLE[Quantidade_11],"-")</f>
        <v>-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339" t="str">
        <f>IF(FN_MC!K2183="","*",FN_MC!K2183)</f>
        <v>*</v>
      </c>
      <c r="O2161" s="339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str">
        <f ca="1">_xlfn.XLOOKUP(G2161&amp;$V$2,BS_CONTROLE[CHAVE],BS_CONTROLE[Quantidade_11],"-")</f>
        <v>-</v>
      </c>
      <c r="W2161" s="118" t="str">
        <f ca="1">_xlfn.XLOOKUP(G2161&amp;$W$2,BS_CONTROLE[CHAVE],BS_CONTROLE[Quantidade_11],"-")</f>
        <v>-</v>
      </c>
      <c r="X2161" s="118" t="str">
        <f ca="1">_xlfn.XLOOKUP(G2161&amp;$X$2,BS_CONTROLE[CHAVE],BS_CONTROLE[Quantidade_11],"-")</f>
        <v>-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339" t="str">
        <f>IF(FN_MC!K2184="","*",FN_MC!K2184)</f>
        <v>*</v>
      </c>
      <c r="O2162" s="339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str">
        <f ca="1">_xlfn.XLOOKUP(G2162&amp;$V$2,BS_CONTROLE[CHAVE],BS_CONTROLE[Quantidade_11],"-")</f>
        <v>-</v>
      </c>
      <c r="W2162" s="118" t="str">
        <f ca="1">_xlfn.XLOOKUP(G2162&amp;$W$2,BS_CONTROLE[CHAVE],BS_CONTROLE[Quantidade_11],"-")</f>
        <v>-</v>
      </c>
      <c r="X2162" s="118" t="str">
        <f ca="1">_xlfn.XLOOKUP(G2162&amp;$X$2,BS_CONTROLE[CHAVE],BS_CONTROLE[Quantidade_11],"-")</f>
        <v>-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338" t="str">
        <f>IF(FN_MC!K2185="","*",FN_MC!K2185)</f>
        <v>*</v>
      </c>
      <c r="O2163" s="338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str">
        <f ca="1">_xlfn.XLOOKUP(G2163&amp;$V$2,BS_CONTROLE[CHAVE],BS_CONTROLE[Quantidade_11],"-")</f>
        <v>-</v>
      </c>
      <c r="W2163" s="118" t="str">
        <f ca="1">_xlfn.XLOOKUP(G2163&amp;$W$2,BS_CONTROLE[CHAVE],BS_CONTROLE[Quantidade_11],"-")</f>
        <v>-</v>
      </c>
      <c r="X2163" s="118" t="str">
        <f ca="1">_xlfn.XLOOKUP(G2163&amp;$X$2,BS_CONTROLE[CHAVE],BS_CONTROLE[Quantidade_11],"-")</f>
        <v>-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339" t="str">
        <f>IF(FN_MC!K2186="","*",FN_MC!K2186)</f>
        <v>*</v>
      </c>
      <c r="O2164" s="339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str">
        <f ca="1">_xlfn.XLOOKUP(G2164&amp;$V$2,BS_CONTROLE[CHAVE],BS_CONTROLE[Quantidade_11],"-")</f>
        <v>-</v>
      </c>
      <c r="W2164" s="118" t="str">
        <f ca="1">_xlfn.XLOOKUP(G2164&amp;$W$2,BS_CONTROLE[CHAVE],BS_CONTROLE[Quantidade_11],"-")</f>
        <v>-</v>
      </c>
      <c r="X2164" s="118" t="str">
        <f ca="1">_xlfn.XLOOKUP(G2164&amp;$X$2,BS_CONTROLE[CHAVE],BS_CONTROLE[Quantidade_11],"-")</f>
        <v>-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339" t="str">
        <f>IF(FN_MC!K2187="","*",FN_MC!K2187)</f>
        <v>*</v>
      </c>
      <c r="O2165" s="339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str">
        <f ca="1">_xlfn.XLOOKUP(G2165&amp;$V$2,BS_CONTROLE[CHAVE],BS_CONTROLE[Quantidade_11],"-")</f>
        <v>-</v>
      </c>
      <c r="W2165" s="118" t="str">
        <f ca="1">_xlfn.XLOOKUP(G2165&amp;$W$2,BS_CONTROLE[CHAVE],BS_CONTROLE[Quantidade_11],"-")</f>
        <v>-</v>
      </c>
      <c r="X2165" s="118" t="str">
        <f ca="1">_xlfn.XLOOKUP(G2165&amp;$X$2,BS_CONTROLE[CHAVE],BS_CONTROLE[Quantidade_11],"-")</f>
        <v>-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338" t="str">
        <f>IF(FN_MC!K2188="","*",FN_MC!K2188)</f>
        <v>*</v>
      </c>
      <c r="O2166" s="338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str">
        <f ca="1">_xlfn.XLOOKUP(G2166&amp;$V$2,BS_CONTROLE[CHAVE],BS_CONTROLE[Quantidade_11],"-")</f>
        <v>-</v>
      </c>
      <c r="W2166" s="118" t="str">
        <f ca="1">_xlfn.XLOOKUP(G2166&amp;$W$2,BS_CONTROLE[CHAVE],BS_CONTROLE[Quantidade_11],"-")</f>
        <v>-</v>
      </c>
      <c r="X2166" s="118" t="str">
        <f ca="1">_xlfn.XLOOKUP(G2166&amp;$X$2,BS_CONTROLE[CHAVE],BS_CONTROLE[Quantidade_11],"-")</f>
        <v>-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339" t="str">
        <f>IF(FN_MC!K2189="","*",FN_MC!K2189)</f>
        <v>*</v>
      </c>
      <c r="O2167" s="339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str">
        <f ca="1">_xlfn.XLOOKUP(G2167&amp;$V$2,BS_CONTROLE[CHAVE],BS_CONTROLE[Quantidade_11],"-")</f>
        <v>-</v>
      </c>
      <c r="W2167" s="118" t="str">
        <f ca="1">_xlfn.XLOOKUP(G2167&amp;$W$2,BS_CONTROLE[CHAVE],BS_CONTROLE[Quantidade_11],"-")</f>
        <v>-</v>
      </c>
      <c r="X2167" s="118" t="str">
        <f ca="1">_xlfn.XLOOKUP(G2167&amp;$X$2,BS_CONTROLE[CHAVE],BS_CONTROLE[Quantidade_11],"-")</f>
        <v>-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339" t="str">
        <f>IF(FN_MC!K2190="","*",FN_MC!K2190)</f>
        <v>*</v>
      </c>
      <c r="O2168" s="339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str">
        <f ca="1">_xlfn.XLOOKUP(G2168&amp;$V$2,BS_CONTROLE[CHAVE],BS_CONTROLE[Quantidade_11],"-")</f>
        <v>-</v>
      </c>
      <c r="W2168" s="118" t="str">
        <f ca="1">_xlfn.XLOOKUP(G2168&amp;$W$2,BS_CONTROLE[CHAVE],BS_CONTROLE[Quantidade_11],"-")</f>
        <v>-</v>
      </c>
      <c r="X2168" s="118" t="str">
        <f ca="1">_xlfn.XLOOKUP(G2168&amp;$X$2,BS_CONTROLE[CHAVE],BS_CONTROLE[Quantidade_11],"-")</f>
        <v>-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338" t="str">
        <f>IF(FN_MC!K2191="","*",FN_MC!K2191)</f>
        <v>*</v>
      </c>
      <c r="O2169" s="338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str">
        <f ca="1">_xlfn.XLOOKUP(G2169&amp;$V$2,BS_CONTROLE[CHAVE],BS_CONTROLE[Quantidade_11],"-")</f>
        <v>-</v>
      </c>
      <c r="W2169" s="118" t="str">
        <f ca="1">_xlfn.XLOOKUP(G2169&amp;$W$2,BS_CONTROLE[CHAVE],BS_CONTROLE[Quantidade_11],"-")</f>
        <v>-</v>
      </c>
      <c r="X2169" s="118" t="str">
        <f ca="1">_xlfn.XLOOKUP(G2169&amp;$X$2,BS_CONTROLE[CHAVE],BS_CONTROLE[Quantidade_11],"-")</f>
        <v>-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339" t="str">
        <f>IF(FN_MC!K2192="","*",FN_MC!K2192)</f>
        <v>*</v>
      </c>
      <c r="O2170" s="339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str">
        <f ca="1">_xlfn.XLOOKUP(G2170&amp;$V$2,BS_CONTROLE[CHAVE],BS_CONTROLE[Quantidade_11],"-")</f>
        <v>-</v>
      </c>
      <c r="W2170" s="118" t="str">
        <f ca="1">_xlfn.XLOOKUP(G2170&amp;$W$2,BS_CONTROLE[CHAVE],BS_CONTROLE[Quantidade_11],"-")</f>
        <v>-</v>
      </c>
      <c r="X2170" s="118" t="str">
        <f ca="1">_xlfn.XLOOKUP(G2170&amp;$X$2,BS_CONTROLE[CHAVE],BS_CONTROLE[Quantidade_11],"-")</f>
        <v>-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339" t="str">
        <f>IF(FN_MC!K2193="","*",FN_MC!K2193)</f>
        <v>*</v>
      </c>
      <c r="O2171" s="339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str">
        <f ca="1">_xlfn.XLOOKUP(G2171&amp;$V$2,BS_CONTROLE[CHAVE],BS_CONTROLE[Quantidade_11],"-")</f>
        <v>-</v>
      </c>
      <c r="W2171" s="118" t="str">
        <f ca="1">_xlfn.XLOOKUP(G2171&amp;$W$2,BS_CONTROLE[CHAVE],BS_CONTROLE[Quantidade_11],"-")</f>
        <v>-</v>
      </c>
      <c r="X2171" s="118" t="str">
        <f ca="1">_xlfn.XLOOKUP(G2171&amp;$X$2,BS_CONTROLE[CHAVE],BS_CONTROLE[Quantidade_11],"-")</f>
        <v>-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338" t="str">
        <f>IF(FN_MC!K2194="","*",FN_MC!K2194)</f>
        <v>*</v>
      </c>
      <c r="O2172" s="338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str">
        <f ca="1">_xlfn.XLOOKUP(G2172&amp;$V$2,BS_CONTROLE[CHAVE],BS_CONTROLE[Quantidade_11],"-")</f>
        <v>-</v>
      </c>
      <c r="W2172" s="118" t="str">
        <f ca="1">_xlfn.XLOOKUP(G2172&amp;$W$2,BS_CONTROLE[CHAVE],BS_CONTROLE[Quantidade_11],"-")</f>
        <v>-</v>
      </c>
      <c r="X2172" s="118" t="str">
        <f ca="1">_xlfn.XLOOKUP(G2172&amp;$X$2,BS_CONTROLE[CHAVE],BS_CONTROLE[Quantidade_11],"-")</f>
        <v>-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339" t="str">
        <f>IF(FN_MC!K2195="","*",FN_MC!K2195)</f>
        <v>*</v>
      </c>
      <c r="O2173" s="339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str">
        <f ca="1">_xlfn.XLOOKUP(G2173&amp;$V$2,BS_CONTROLE[CHAVE],BS_CONTROLE[Quantidade_11],"-")</f>
        <v>-</v>
      </c>
      <c r="W2173" s="118" t="str">
        <f ca="1">_xlfn.XLOOKUP(G2173&amp;$W$2,BS_CONTROLE[CHAVE],BS_CONTROLE[Quantidade_11],"-")</f>
        <v>-</v>
      </c>
      <c r="X2173" s="118" t="str">
        <f ca="1">_xlfn.XLOOKUP(G2173&amp;$X$2,BS_CONTROLE[CHAVE],BS_CONTROLE[Quantidade_11],"-")</f>
        <v>-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339" t="str">
        <f>IF(FN_MC!K2196="","*",FN_MC!K2196)</f>
        <v>*</v>
      </c>
      <c r="O2174" s="339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str">
        <f ca="1">_xlfn.XLOOKUP(G2174&amp;$V$2,BS_CONTROLE[CHAVE],BS_CONTROLE[Quantidade_11],"-")</f>
        <v>-</v>
      </c>
      <c r="W2174" s="118" t="str">
        <f ca="1">_xlfn.XLOOKUP(G2174&amp;$W$2,BS_CONTROLE[CHAVE],BS_CONTROLE[Quantidade_11],"-")</f>
        <v>-</v>
      </c>
      <c r="X2174" s="118" t="str">
        <f ca="1">_xlfn.XLOOKUP(G2174&amp;$X$2,BS_CONTROLE[CHAVE],BS_CONTROLE[Quantidade_11],"-")</f>
        <v>-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338" t="str">
        <f>IF(FN_MC!K2197="","*",FN_MC!K2197)</f>
        <v>*</v>
      </c>
      <c r="O2175" s="338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str">
        <f ca="1">_xlfn.XLOOKUP(G2175&amp;$V$2,BS_CONTROLE[CHAVE],BS_CONTROLE[Quantidade_11],"-")</f>
        <v>-</v>
      </c>
      <c r="W2175" s="118" t="str">
        <f ca="1">_xlfn.XLOOKUP(G2175&amp;$W$2,BS_CONTROLE[CHAVE],BS_CONTROLE[Quantidade_11],"-")</f>
        <v>-</v>
      </c>
      <c r="X2175" s="118" t="str">
        <f ca="1">_xlfn.XLOOKUP(G2175&amp;$X$2,BS_CONTROLE[CHAVE],BS_CONTROLE[Quantidade_11],"-")</f>
        <v>-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339" t="str">
        <f>IF(FN_MC!K2198="","*",FN_MC!K2198)</f>
        <v>*</v>
      </c>
      <c r="O2176" s="339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str">
        <f ca="1">_xlfn.XLOOKUP(G2176&amp;$V$2,BS_CONTROLE[CHAVE],BS_CONTROLE[Quantidade_11],"-")</f>
        <v>-</v>
      </c>
      <c r="W2176" s="118" t="str">
        <f ca="1">_xlfn.XLOOKUP(G2176&amp;$W$2,BS_CONTROLE[CHAVE],BS_CONTROLE[Quantidade_11],"-")</f>
        <v>-</v>
      </c>
      <c r="X2176" s="118" t="str">
        <f ca="1">_xlfn.XLOOKUP(G2176&amp;$X$2,BS_CONTROLE[CHAVE],BS_CONTROLE[Quantidade_11],"-")</f>
        <v>-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339" t="str">
        <f>IF(FN_MC!K2199="","*",FN_MC!K2199)</f>
        <v>*</v>
      </c>
      <c r="O2177" s="339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str">
        <f ca="1">_xlfn.XLOOKUP(G2177&amp;$V$2,BS_CONTROLE[CHAVE],BS_CONTROLE[Quantidade_11],"-")</f>
        <v>-</v>
      </c>
      <c r="W2177" s="118" t="str">
        <f ca="1">_xlfn.XLOOKUP(G2177&amp;$W$2,BS_CONTROLE[CHAVE],BS_CONTROLE[Quantidade_11],"-")</f>
        <v>-</v>
      </c>
      <c r="X2177" s="118" t="str">
        <f ca="1">_xlfn.XLOOKUP(G2177&amp;$X$2,BS_CONTROLE[CHAVE],BS_CONTROLE[Quantidade_11],"-")</f>
        <v>-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338" t="str">
        <f>IF(FN_MC!K2200="","*",FN_MC!K2200)</f>
        <v>*</v>
      </c>
      <c r="O2178" s="338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str">
        <f ca="1">_xlfn.XLOOKUP(G2178&amp;$V$2,BS_CONTROLE[CHAVE],BS_CONTROLE[Quantidade_11],"-")</f>
        <v>-</v>
      </c>
      <c r="W2178" s="118" t="str">
        <f ca="1">_xlfn.XLOOKUP(G2178&amp;$W$2,BS_CONTROLE[CHAVE],BS_CONTROLE[Quantidade_11],"-")</f>
        <v>-</v>
      </c>
      <c r="X2178" s="118" t="str">
        <f ca="1">_xlfn.XLOOKUP(G2178&amp;$X$2,BS_CONTROLE[CHAVE],BS_CONTROLE[Quantidade_11],"-")</f>
        <v>-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339" t="str">
        <f>IF(FN_MC!K2201="","*",FN_MC!K2201)</f>
        <v>*</v>
      </c>
      <c r="O2179" s="339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str">
        <f ca="1">_xlfn.XLOOKUP(G2179&amp;$V$2,BS_CONTROLE[CHAVE],BS_CONTROLE[Quantidade_11],"-")</f>
        <v>-</v>
      </c>
      <c r="W2179" s="118" t="str">
        <f ca="1">_xlfn.XLOOKUP(G2179&amp;$W$2,BS_CONTROLE[CHAVE],BS_CONTROLE[Quantidade_11],"-")</f>
        <v>-</v>
      </c>
      <c r="X2179" s="118" t="str">
        <f ca="1">_xlfn.XLOOKUP(G2179&amp;$X$2,BS_CONTROLE[CHAVE],BS_CONTROLE[Quantidade_11],"-")</f>
        <v>-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339" t="str">
        <f>IF(FN_MC!K2202="","*",FN_MC!K2202)</f>
        <v>*</v>
      </c>
      <c r="O2180" s="339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str">
        <f ca="1">_xlfn.XLOOKUP(G2180&amp;$V$2,BS_CONTROLE[CHAVE],BS_CONTROLE[Quantidade_11],"-")</f>
        <v>-</v>
      </c>
      <c r="W2180" s="118" t="str">
        <f ca="1">_xlfn.XLOOKUP(G2180&amp;$W$2,BS_CONTROLE[CHAVE],BS_CONTROLE[Quantidade_11],"-")</f>
        <v>-</v>
      </c>
      <c r="X2180" s="118" t="str">
        <f ca="1">_xlfn.XLOOKUP(G2180&amp;$X$2,BS_CONTROLE[CHAVE],BS_CONTROLE[Quantidade_11],"-")</f>
        <v>-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338" t="str">
        <f>IF(FN_MC!K2203="","*",FN_MC!K2203)</f>
        <v>*</v>
      </c>
      <c r="O2181" s="338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str">
        <f ca="1">_xlfn.XLOOKUP(G2181&amp;$V$2,BS_CONTROLE[CHAVE],BS_CONTROLE[Quantidade_11],"-")</f>
        <v>-</v>
      </c>
      <c r="W2181" s="118" t="str">
        <f ca="1">_xlfn.XLOOKUP(G2181&amp;$W$2,BS_CONTROLE[CHAVE],BS_CONTROLE[Quantidade_11],"-")</f>
        <v>-</v>
      </c>
      <c r="X2181" s="118" t="str">
        <f ca="1">_xlfn.XLOOKUP(G2181&amp;$X$2,BS_CONTROLE[CHAVE],BS_CONTROLE[Quantidade_11],"-")</f>
        <v>-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339" t="str">
        <f>IF(FN_MC!K2204="","*",FN_MC!K2204)</f>
        <v>*</v>
      </c>
      <c r="O2182" s="339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str">
        <f ca="1">_xlfn.XLOOKUP(G2182&amp;$V$2,BS_CONTROLE[CHAVE],BS_CONTROLE[Quantidade_11],"-")</f>
        <v>-</v>
      </c>
      <c r="W2182" s="118" t="str">
        <f ca="1">_xlfn.XLOOKUP(G2182&amp;$W$2,BS_CONTROLE[CHAVE],BS_CONTROLE[Quantidade_11],"-")</f>
        <v>-</v>
      </c>
      <c r="X2182" s="118" t="str">
        <f ca="1">_xlfn.XLOOKUP(G2182&amp;$X$2,BS_CONTROLE[CHAVE],BS_CONTROLE[Quantidade_11],"-")</f>
        <v>-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339" t="str">
        <f>IF(FN_MC!K2205="","*",FN_MC!K2205)</f>
        <v>*</v>
      </c>
      <c r="O2183" s="339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str">
        <f ca="1">_xlfn.XLOOKUP(G2183&amp;$V$2,BS_CONTROLE[CHAVE],BS_CONTROLE[Quantidade_11],"-")</f>
        <v>-</v>
      </c>
      <c r="W2183" s="118" t="str">
        <f ca="1">_xlfn.XLOOKUP(G2183&amp;$W$2,BS_CONTROLE[CHAVE],BS_CONTROLE[Quantidade_11],"-")</f>
        <v>-</v>
      </c>
      <c r="X2183" s="118" t="str">
        <f ca="1">_xlfn.XLOOKUP(G2183&amp;$X$2,BS_CONTROLE[CHAVE],BS_CONTROLE[Quantidade_11],"-")</f>
        <v>-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338" t="str">
        <f>IF(FN_MC!K2206="","*",FN_MC!K2206)</f>
        <v>*</v>
      </c>
      <c r="O2184" s="338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str">
        <f ca="1">_xlfn.XLOOKUP(G2184&amp;$V$2,BS_CONTROLE[CHAVE],BS_CONTROLE[Quantidade_11],"-")</f>
        <v>-</v>
      </c>
      <c r="W2184" s="118" t="str">
        <f ca="1">_xlfn.XLOOKUP(G2184&amp;$W$2,BS_CONTROLE[CHAVE],BS_CONTROLE[Quantidade_11],"-")</f>
        <v>-</v>
      </c>
      <c r="X2184" s="118" t="str">
        <f ca="1">_xlfn.XLOOKUP(G2184&amp;$X$2,BS_CONTROLE[CHAVE],BS_CONTROLE[Quantidade_11],"-")</f>
        <v>-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339" t="str">
        <f>IF(FN_MC!K2207="","*",FN_MC!K2207)</f>
        <v>*</v>
      </c>
      <c r="O2185" s="339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str">
        <f ca="1">_xlfn.XLOOKUP(G2185&amp;$V$2,BS_CONTROLE[CHAVE],BS_CONTROLE[Quantidade_11],"-")</f>
        <v>-</v>
      </c>
      <c r="W2185" s="118" t="str">
        <f ca="1">_xlfn.XLOOKUP(G2185&amp;$W$2,BS_CONTROLE[CHAVE],BS_CONTROLE[Quantidade_11],"-")</f>
        <v>-</v>
      </c>
      <c r="X2185" s="118" t="str">
        <f ca="1">_xlfn.XLOOKUP(G2185&amp;$X$2,BS_CONTROLE[CHAVE],BS_CONTROLE[Quantidade_11],"-")</f>
        <v>-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339" t="str">
        <f>IF(FN_MC!K2208="","*",FN_MC!K2208)</f>
        <v>*</v>
      </c>
      <c r="O2186" s="339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str">
        <f ca="1">_xlfn.XLOOKUP(G2186&amp;$V$2,BS_CONTROLE[CHAVE],BS_CONTROLE[Quantidade_11],"-")</f>
        <v>-</v>
      </c>
      <c r="W2186" s="118" t="str">
        <f ca="1">_xlfn.XLOOKUP(G2186&amp;$W$2,BS_CONTROLE[CHAVE],BS_CONTROLE[Quantidade_11],"-")</f>
        <v>-</v>
      </c>
      <c r="X2186" s="118" t="str">
        <f ca="1">_xlfn.XLOOKUP(G2186&amp;$X$2,BS_CONTROLE[CHAVE],BS_CONTROLE[Quantidade_11],"-")</f>
        <v>-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338" t="str">
        <f>IF(FN_MC!K2209="","*",FN_MC!K2209)</f>
        <v>*</v>
      </c>
      <c r="O2187" s="338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str">
        <f ca="1">_xlfn.XLOOKUP(G2187&amp;$V$2,BS_CONTROLE[CHAVE],BS_CONTROLE[Quantidade_11],"-")</f>
        <v>-</v>
      </c>
      <c r="W2187" s="118" t="str">
        <f ca="1">_xlfn.XLOOKUP(G2187&amp;$W$2,BS_CONTROLE[CHAVE],BS_CONTROLE[Quantidade_11],"-")</f>
        <v>-</v>
      </c>
      <c r="X2187" s="118" t="str">
        <f ca="1">_xlfn.XLOOKUP(G2187&amp;$X$2,BS_CONTROLE[CHAVE],BS_CONTROLE[Quantidade_11],"-")</f>
        <v>-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339" t="str">
        <f>IF(FN_MC!K2210="","*",FN_MC!K2210)</f>
        <v>*</v>
      </c>
      <c r="O2188" s="339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str">
        <f ca="1">_xlfn.XLOOKUP(G2188&amp;$V$2,BS_CONTROLE[CHAVE],BS_CONTROLE[Quantidade_11],"-")</f>
        <v>-</v>
      </c>
      <c r="W2188" s="118" t="str">
        <f ca="1">_xlfn.XLOOKUP(G2188&amp;$W$2,BS_CONTROLE[CHAVE],BS_CONTROLE[Quantidade_11],"-")</f>
        <v>-</v>
      </c>
      <c r="X2188" s="118" t="str">
        <f ca="1">_xlfn.XLOOKUP(G2188&amp;$X$2,BS_CONTROLE[CHAVE],BS_CONTROLE[Quantidade_11],"-")</f>
        <v>-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339" t="str">
        <f>IF(FN_MC!K2211="","*",FN_MC!K2211)</f>
        <v>*</v>
      </c>
      <c r="O2189" s="339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str">
        <f ca="1">_xlfn.XLOOKUP(G2189&amp;$V$2,BS_CONTROLE[CHAVE],BS_CONTROLE[Quantidade_11],"-")</f>
        <v>-</v>
      </c>
      <c r="W2189" s="118" t="str">
        <f ca="1">_xlfn.XLOOKUP(G2189&amp;$W$2,BS_CONTROLE[CHAVE],BS_CONTROLE[Quantidade_11],"-")</f>
        <v>-</v>
      </c>
      <c r="X2189" s="118" t="str">
        <f ca="1">_xlfn.XLOOKUP(G2189&amp;$X$2,BS_CONTROLE[CHAVE],BS_CONTROLE[Quantidade_11],"-")</f>
        <v>-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338" t="str">
        <f>IF(FN_MC!K2212="","*",FN_MC!K2212)</f>
        <v>*</v>
      </c>
      <c r="O2190" s="338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str">
        <f ca="1">_xlfn.XLOOKUP(G2190&amp;$V$2,BS_CONTROLE[CHAVE],BS_CONTROLE[Quantidade_11],"-")</f>
        <v>-</v>
      </c>
      <c r="W2190" s="118" t="str">
        <f ca="1">_xlfn.XLOOKUP(G2190&amp;$W$2,BS_CONTROLE[CHAVE],BS_CONTROLE[Quantidade_11],"-")</f>
        <v>-</v>
      </c>
      <c r="X2190" s="118" t="str">
        <f ca="1">_xlfn.XLOOKUP(G2190&amp;$X$2,BS_CONTROLE[CHAVE],BS_CONTROLE[Quantidade_11],"-")</f>
        <v>-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339" t="str">
        <f>IF(FN_MC!K2213="","*",FN_MC!K2213)</f>
        <v>*</v>
      </c>
      <c r="O2191" s="339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str">
        <f ca="1">_xlfn.XLOOKUP(G2191&amp;$V$2,BS_CONTROLE[CHAVE],BS_CONTROLE[Quantidade_11],"-")</f>
        <v>-</v>
      </c>
      <c r="W2191" s="118" t="str">
        <f ca="1">_xlfn.XLOOKUP(G2191&amp;$W$2,BS_CONTROLE[CHAVE],BS_CONTROLE[Quantidade_11],"-")</f>
        <v>-</v>
      </c>
      <c r="X2191" s="118" t="str">
        <f ca="1">_xlfn.XLOOKUP(G2191&amp;$X$2,BS_CONTROLE[CHAVE],BS_CONTROLE[Quantidade_11],"-")</f>
        <v>-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339" t="str">
        <f>IF(FN_MC!K2214="","*",FN_MC!K2214)</f>
        <v>*</v>
      </c>
      <c r="O2192" s="339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str">
        <f ca="1">_xlfn.XLOOKUP(G2192&amp;$V$2,BS_CONTROLE[CHAVE],BS_CONTROLE[Quantidade_11],"-")</f>
        <v>-</v>
      </c>
      <c r="W2192" s="118" t="str">
        <f ca="1">_xlfn.XLOOKUP(G2192&amp;$W$2,BS_CONTROLE[CHAVE],BS_CONTROLE[Quantidade_11],"-")</f>
        <v>-</v>
      </c>
      <c r="X2192" s="118" t="str">
        <f ca="1">_xlfn.XLOOKUP(G2192&amp;$X$2,BS_CONTROLE[CHAVE],BS_CONTROLE[Quantidade_11],"-")</f>
        <v>-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338" t="str">
        <f>IF(FN_MC!K2215="","*",FN_MC!K2215)</f>
        <v>*</v>
      </c>
      <c r="O2193" s="338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str">
        <f ca="1">_xlfn.XLOOKUP(G2193&amp;$V$2,BS_CONTROLE[CHAVE],BS_CONTROLE[Quantidade_11],"-")</f>
        <v>-</v>
      </c>
      <c r="W2193" s="118" t="str">
        <f ca="1">_xlfn.XLOOKUP(G2193&amp;$W$2,BS_CONTROLE[CHAVE],BS_CONTROLE[Quantidade_11],"-")</f>
        <v>-</v>
      </c>
      <c r="X2193" s="118" t="str">
        <f ca="1">_xlfn.XLOOKUP(G2193&amp;$X$2,BS_CONTROLE[CHAVE],BS_CONTROLE[Quantidade_11],"-")</f>
        <v>-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339" t="str">
        <f>IF(FN_MC!K2216="","*",FN_MC!K2216)</f>
        <v>*</v>
      </c>
      <c r="O2194" s="339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str">
        <f ca="1">_xlfn.XLOOKUP(G2194&amp;$V$2,BS_CONTROLE[CHAVE],BS_CONTROLE[Quantidade_11],"-")</f>
        <v>-</v>
      </c>
      <c r="W2194" s="118" t="str">
        <f ca="1">_xlfn.XLOOKUP(G2194&amp;$W$2,BS_CONTROLE[CHAVE],BS_CONTROLE[Quantidade_11],"-")</f>
        <v>-</v>
      </c>
      <c r="X2194" s="118" t="str">
        <f ca="1">_xlfn.XLOOKUP(G2194&amp;$X$2,BS_CONTROLE[CHAVE],BS_CONTROLE[Quantidade_11],"-")</f>
        <v>-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339" t="str">
        <f>IF(FN_MC!K2217="","*",FN_MC!K2217)</f>
        <v>*</v>
      </c>
      <c r="O2195" s="339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str">
        <f ca="1">_xlfn.XLOOKUP(G2195&amp;$V$2,BS_CONTROLE[CHAVE],BS_CONTROLE[Quantidade_11],"-")</f>
        <v>-</v>
      </c>
      <c r="W2195" s="118" t="str">
        <f ca="1">_xlfn.XLOOKUP(G2195&amp;$W$2,BS_CONTROLE[CHAVE],BS_CONTROLE[Quantidade_11],"-")</f>
        <v>-</v>
      </c>
      <c r="X2195" s="118" t="str">
        <f ca="1">_xlfn.XLOOKUP(G2195&amp;$X$2,BS_CONTROLE[CHAVE],BS_CONTROLE[Quantidade_11],"-")</f>
        <v>-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338" t="str">
        <f>IF(FN_MC!K2218="","*",FN_MC!K2218)</f>
        <v>*</v>
      </c>
      <c r="O2196" s="338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str">
        <f ca="1">_xlfn.XLOOKUP(G2196&amp;$V$2,BS_CONTROLE[CHAVE],BS_CONTROLE[Quantidade_11],"-")</f>
        <v>-</v>
      </c>
      <c r="W2196" s="118" t="str">
        <f ca="1">_xlfn.XLOOKUP(G2196&amp;$W$2,BS_CONTROLE[CHAVE],BS_CONTROLE[Quantidade_11],"-")</f>
        <v>-</v>
      </c>
      <c r="X2196" s="118" t="str">
        <f ca="1">_xlfn.XLOOKUP(G2196&amp;$X$2,BS_CONTROLE[CHAVE],BS_CONTROLE[Quantidade_11],"-")</f>
        <v>-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339" t="str">
        <f>IF(FN_MC!K2219="","*",FN_MC!K2219)</f>
        <v>*</v>
      </c>
      <c r="O2197" s="339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str">
        <f ca="1">_xlfn.XLOOKUP(G2197&amp;$V$2,BS_CONTROLE[CHAVE],BS_CONTROLE[Quantidade_11],"-")</f>
        <v>-</v>
      </c>
      <c r="W2197" s="118" t="str">
        <f ca="1">_xlfn.XLOOKUP(G2197&amp;$W$2,BS_CONTROLE[CHAVE],BS_CONTROLE[Quantidade_11],"-")</f>
        <v>-</v>
      </c>
      <c r="X2197" s="118" t="str">
        <f ca="1">_xlfn.XLOOKUP(G2197&amp;$X$2,BS_CONTROLE[CHAVE],BS_CONTROLE[Quantidade_11],"-")</f>
        <v>-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339" t="str">
        <f>IF(FN_MC!K2220="","*",FN_MC!K2220)</f>
        <v>*</v>
      </c>
      <c r="O2198" s="339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str">
        <f ca="1">_xlfn.XLOOKUP(G2198&amp;$V$2,BS_CONTROLE[CHAVE],BS_CONTROLE[Quantidade_11],"-")</f>
        <v>-</v>
      </c>
      <c r="W2198" s="118" t="str">
        <f ca="1">_xlfn.XLOOKUP(G2198&amp;$W$2,BS_CONTROLE[CHAVE],BS_CONTROLE[Quantidade_11],"-")</f>
        <v>-</v>
      </c>
      <c r="X2198" s="118" t="str">
        <f ca="1">_xlfn.XLOOKUP(G2198&amp;$X$2,BS_CONTROLE[CHAVE],BS_CONTROLE[Quantidade_11],"-")</f>
        <v>-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338" t="str">
        <f>IF(FN_MC!K2221="","*",FN_MC!K2221)</f>
        <v>*</v>
      </c>
      <c r="O2199" s="338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str">
        <f ca="1">_xlfn.XLOOKUP(G2199&amp;$V$2,BS_CONTROLE[CHAVE],BS_CONTROLE[Quantidade_11],"-")</f>
        <v>-</v>
      </c>
      <c r="W2199" s="118" t="str">
        <f ca="1">_xlfn.XLOOKUP(G2199&amp;$W$2,BS_CONTROLE[CHAVE],BS_CONTROLE[Quantidade_11],"-")</f>
        <v>-</v>
      </c>
      <c r="X2199" s="118" t="str">
        <f ca="1">_xlfn.XLOOKUP(G2199&amp;$X$2,BS_CONTROLE[CHAVE],BS_CONTROLE[Quantidade_11],"-")</f>
        <v>-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339" t="str">
        <f>IF(FN_MC!K2222="","*",FN_MC!K2222)</f>
        <v>*</v>
      </c>
      <c r="O2200" s="339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str">
        <f ca="1">_xlfn.XLOOKUP(G2200&amp;$V$2,BS_CONTROLE[CHAVE],BS_CONTROLE[Quantidade_11],"-")</f>
        <v>-</v>
      </c>
      <c r="W2200" s="118" t="str">
        <f ca="1">_xlfn.XLOOKUP(G2200&amp;$W$2,BS_CONTROLE[CHAVE],BS_CONTROLE[Quantidade_11],"-")</f>
        <v>-</v>
      </c>
      <c r="X2200" s="118" t="str">
        <f ca="1">_xlfn.XLOOKUP(G2200&amp;$X$2,BS_CONTROLE[CHAVE],BS_CONTROLE[Quantidade_11],"-")</f>
        <v>-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339" t="str">
        <f>IF(FN_MC!K2223="","*",FN_MC!K2223)</f>
        <v>*</v>
      </c>
      <c r="O2201" s="339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str">
        <f ca="1">_xlfn.XLOOKUP(G2201&amp;$V$2,BS_CONTROLE[CHAVE],BS_CONTROLE[Quantidade_11],"-")</f>
        <v>-</v>
      </c>
      <c r="W2201" s="118" t="str">
        <f ca="1">_xlfn.XLOOKUP(G2201&amp;$W$2,BS_CONTROLE[CHAVE],BS_CONTROLE[Quantidade_11],"-")</f>
        <v>-</v>
      </c>
      <c r="X2201" s="118" t="str">
        <f ca="1">_xlfn.XLOOKUP(G2201&amp;$X$2,BS_CONTROLE[CHAVE],BS_CONTROLE[Quantidade_11],"-")</f>
        <v>-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338" t="str">
        <f>IF(FN_MC!K2224="","*",FN_MC!K2224)</f>
        <v>*</v>
      </c>
      <c r="O2202" s="338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str">
        <f ca="1">_xlfn.XLOOKUP(G2202&amp;$V$2,BS_CONTROLE[CHAVE],BS_CONTROLE[Quantidade_11],"-")</f>
        <v>-</v>
      </c>
      <c r="W2202" s="118" t="str">
        <f ca="1">_xlfn.XLOOKUP(G2202&amp;$W$2,BS_CONTROLE[CHAVE],BS_CONTROLE[Quantidade_11],"-")</f>
        <v>-</v>
      </c>
      <c r="X2202" s="118" t="str">
        <f ca="1">_xlfn.XLOOKUP(G2202&amp;$X$2,BS_CONTROLE[CHAVE],BS_CONTROLE[Quantidade_11],"-")</f>
        <v>-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339" t="str">
        <f>IF(FN_MC!K2225="","*",FN_MC!K2225)</f>
        <v>*</v>
      </c>
      <c r="O2203" s="339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str">
        <f ca="1">_xlfn.XLOOKUP(G2203&amp;$V$2,BS_CONTROLE[CHAVE],BS_CONTROLE[Quantidade_11],"-")</f>
        <v>-</v>
      </c>
      <c r="W2203" s="118" t="str">
        <f ca="1">_xlfn.XLOOKUP(G2203&amp;$W$2,BS_CONTROLE[CHAVE],BS_CONTROLE[Quantidade_11],"-")</f>
        <v>-</v>
      </c>
      <c r="X2203" s="118" t="str">
        <f ca="1">_xlfn.XLOOKUP(G2203&amp;$X$2,BS_CONTROLE[CHAVE],BS_CONTROLE[Quantidade_11],"-")</f>
        <v>-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339" t="str">
        <f>IF(FN_MC!K2226="","*",FN_MC!K2226)</f>
        <v>*</v>
      </c>
      <c r="O2204" s="339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str">
        <f ca="1">_xlfn.XLOOKUP(G2204&amp;$V$2,BS_CONTROLE[CHAVE],BS_CONTROLE[Quantidade_11],"-")</f>
        <v>-</v>
      </c>
      <c r="W2204" s="118" t="str">
        <f ca="1">_xlfn.XLOOKUP(G2204&amp;$W$2,BS_CONTROLE[CHAVE],BS_CONTROLE[Quantidade_11],"-")</f>
        <v>-</v>
      </c>
      <c r="X2204" s="118" t="str">
        <f ca="1">_xlfn.XLOOKUP(G2204&amp;$X$2,BS_CONTROLE[CHAVE],BS_CONTROLE[Quantidade_11],"-")</f>
        <v>-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338" t="str">
        <f>IF(FN_MC!K2227="","*",FN_MC!K2227)</f>
        <v>*</v>
      </c>
      <c r="O2205" s="338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str">
        <f ca="1">_xlfn.XLOOKUP(G2205&amp;$V$2,BS_CONTROLE[CHAVE],BS_CONTROLE[Quantidade_11],"-")</f>
        <v>-</v>
      </c>
      <c r="W2205" s="118" t="str">
        <f ca="1">_xlfn.XLOOKUP(G2205&amp;$W$2,BS_CONTROLE[CHAVE],BS_CONTROLE[Quantidade_11],"-")</f>
        <v>-</v>
      </c>
      <c r="X2205" s="118" t="str">
        <f ca="1">_xlfn.XLOOKUP(G2205&amp;$X$2,BS_CONTROLE[CHAVE],BS_CONTROLE[Quantidade_11],"-")</f>
        <v>-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339" t="str">
        <f>IF(FN_MC!K2228="","*",FN_MC!K2228)</f>
        <v>*</v>
      </c>
      <c r="O2206" s="339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str">
        <f ca="1">_xlfn.XLOOKUP(G2206&amp;$V$2,BS_CONTROLE[CHAVE],BS_CONTROLE[Quantidade_11],"-")</f>
        <v>-</v>
      </c>
      <c r="W2206" s="118" t="str">
        <f ca="1">_xlfn.XLOOKUP(G2206&amp;$W$2,BS_CONTROLE[CHAVE],BS_CONTROLE[Quantidade_11],"-")</f>
        <v>-</v>
      </c>
      <c r="X2206" s="118" t="str">
        <f ca="1">_xlfn.XLOOKUP(G2206&amp;$X$2,BS_CONTROLE[CHAVE],BS_CONTROLE[Quantidade_11],"-")</f>
        <v>-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339" t="str">
        <f>IF(FN_MC!K2229="","*",FN_MC!K2229)</f>
        <v>*</v>
      </c>
      <c r="O2207" s="339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str">
        <f ca="1">_xlfn.XLOOKUP(G2207&amp;$V$2,BS_CONTROLE[CHAVE],BS_CONTROLE[Quantidade_11],"-")</f>
        <v>-</v>
      </c>
      <c r="W2207" s="118" t="str">
        <f ca="1">_xlfn.XLOOKUP(G2207&amp;$W$2,BS_CONTROLE[CHAVE],BS_CONTROLE[Quantidade_11],"-")</f>
        <v>-</v>
      </c>
      <c r="X2207" s="118" t="str">
        <f ca="1">_xlfn.XLOOKUP(G2207&amp;$X$2,BS_CONTROLE[CHAVE],BS_CONTROLE[Quantidade_11],"-")</f>
        <v>-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338" t="str">
        <f>IF(FN_MC!K2230="","*",FN_MC!K2230)</f>
        <v>*</v>
      </c>
      <c r="O2208" s="338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str">
        <f ca="1">_xlfn.XLOOKUP(G2208&amp;$V$2,BS_CONTROLE[CHAVE],BS_CONTROLE[Quantidade_11],"-")</f>
        <v>-</v>
      </c>
      <c r="W2208" s="118" t="str">
        <f ca="1">_xlfn.XLOOKUP(G2208&amp;$W$2,BS_CONTROLE[CHAVE],BS_CONTROLE[Quantidade_11],"-")</f>
        <v>-</v>
      </c>
      <c r="X2208" s="118" t="str">
        <f ca="1">_xlfn.XLOOKUP(G2208&amp;$X$2,BS_CONTROLE[CHAVE],BS_CONTROLE[Quantidade_11],"-")</f>
        <v>-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339" t="str">
        <f>IF(FN_MC!K2231="","*",FN_MC!K2231)</f>
        <v>*</v>
      </c>
      <c r="O2209" s="339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str">
        <f ca="1">_xlfn.XLOOKUP(G2209&amp;$V$2,BS_CONTROLE[CHAVE],BS_CONTROLE[Quantidade_11],"-")</f>
        <v>-</v>
      </c>
      <c r="W2209" s="118" t="str">
        <f ca="1">_xlfn.XLOOKUP(G2209&amp;$W$2,BS_CONTROLE[CHAVE],BS_CONTROLE[Quantidade_11],"-")</f>
        <v>-</v>
      </c>
      <c r="X2209" s="118" t="str">
        <f ca="1">_xlfn.XLOOKUP(G2209&amp;$X$2,BS_CONTROLE[CHAVE],BS_CONTROLE[Quantidade_11],"-")</f>
        <v>-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339" t="str">
        <f>IF(FN_MC!K2232="","*",FN_MC!K2232)</f>
        <v>*</v>
      </c>
      <c r="O2210" s="339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str">
        <f ca="1">_xlfn.XLOOKUP(G2210&amp;$V$2,BS_CONTROLE[CHAVE],BS_CONTROLE[Quantidade_11],"-")</f>
        <v>-</v>
      </c>
      <c r="W2210" s="118" t="str">
        <f ca="1">_xlfn.XLOOKUP(G2210&amp;$W$2,BS_CONTROLE[CHAVE],BS_CONTROLE[Quantidade_11],"-")</f>
        <v>-</v>
      </c>
      <c r="X2210" s="118" t="str">
        <f ca="1">_xlfn.XLOOKUP(G2210&amp;$X$2,BS_CONTROLE[CHAVE],BS_CONTROLE[Quantidade_11],"-")</f>
        <v>-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338" t="str">
        <f>IF(FN_MC!K2233="","*",FN_MC!K2233)</f>
        <v>*</v>
      </c>
      <c r="O2211" s="338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str">
        <f ca="1">_xlfn.XLOOKUP(G2211&amp;$V$2,BS_CONTROLE[CHAVE],BS_CONTROLE[Quantidade_11],"-")</f>
        <v>-</v>
      </c>
      <c r="W2211" s="118" t="str">
        <f ca="1">_xlfn.XLOOKUP(G2211&amp;$W$2,BS_CONTROLE[CHAVE],BS_CONTROLE[Quantidade_11],"-")</f>
        <v>-</v>
      </c>
      <c r="X2211" s="118" t="str">
        <f ca="1">_xlfn.XLOOKUP(G2211&amp;$X$2,BS_CONTROLE[CHAVE],BS_CONTROLE[Quantidade_11],"-")</f>
        <v>-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339" t="str">
        <f>IF(FN_MC!K2234="","*",FN_MC!K2234)</f>
        <v>*</v>
      </c>
      <c r="O2212" s="339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str">
        <f ca="1">_xlfn.XLOOKUP(G2212&amp;$V$2,BS_CONTROLE[CHAVE],BS_CONTROLE[Quantidade_11],"-")</f>
        <v>-</v>
      </c>
      <c r="W2212" s="118" t="str">
        <f ca="1">_xlfn.XLOOKUP(G2212&amp;$W$2,BS_CONTROLE[CHAVE],BS_CONTROLE[Quantidade_11],"-")</f>
        <v>-</v>
      </c>
      <c r="X2212" s="118" t="str">
        <f ca="1">_xlfn.XLOOKUP(G2212&amp;$X$2,BS_CONTROLE[CHAVE],BS_CONTROLE[Quantidade_11],"-")</f>
        <v>-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339" t="str">
        <f>IF(FN_MC!K2235="","*",FN_MC!K2235)</f>
        <v>*</v>
      </c>
      <c r="O2213" s="339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str">
        <f ca="1">_xlfn.XLOOKUP(G2213&amp;$V$2,BS_CONTROLE[CHAVE],BS_CONTROLE[Quantidade_11],"-")</f>
        <v>-</v>
      </c>
      <c r="W2213" s="118" t="str">
        <f ca="1">_xlfn.XLOOKUP(G2213&amp;$W$2,BS_CONTROLE[CHAVE],BS_CONTROLE[Quantidade_11],"-")</f>
        <v>-</v>
      </c>
      <c r="X2213" s="118" t="str">
        <f ca="1">_xlfn.XLOOKUP(G2213&amp;$X$2,BS_CONTROLE[CHAVE],BS_CONTROLE[Quantidade_11],"-")</f>
        <v>-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338" t="str">
        <f>IF(FN_MC!K2236="","*",FN_MC!K2236)</f>
        <v>*</v>
      </c>
      <c r="O2214" s="338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str">
        <f ca="1">_xlfn.XLOOKUP(G2214&amp;$V$2,BS_CONTROLE[CHAVE],BS_CONTROLE[Quantidade_11],"-")</f>
        <v>-</v>
      </c>
      <c r="W2214" s="118" t="str">
        <f ca="1">_xlfn.XLOOKUP(G2214&amp;$W$2,BS_CONTROLE[CHAVE],BS_CONTROLE[Quantidade_11],"-")</f>
        <v>-</v>
      </c>
      <c r="X2214" s="118" t="str">
        <f ca="1">_xlfn.XLOOKUP(G2214&amp;$X$2,BS_CONTROLE[CHAVE],BS_CONTROLE[Quantidade_11],"-")</f>
        <v>-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339" t="str">
        <f>IF(FN_MC!K2237="","*",FN_MC!K2237)</f>
        <v>*</v>
      </c>
      <c r="O2215" s="339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str">
        <f ca="1">_xlfn.XLOOKUP(G2215&amp;$V$2,BS_CONTROLE[CHAVE],BS_CONTROLE[Quantidade_11],"-")</f>
        <v>-</v>
      </c>
      <c r="W2215" s="118" t="str">
        <f ca="1">_xlfn.XLOOKUP(G2215&amp;$W$2,BS_CONTROLE[CHAVE],BS_CONTROLE[Quantidade_11],"-")</f>
        <v>-</v>
      </c>
      <c r="X2215" s="118" t="str">
        <f ca="1">_xlfn.XLOOKUP(G2215&amp;$X$2,BS_CONTROLE[CHAVE],BS_CONTROLE[Quantidade_11],"-")</f>
        <v>-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339" t="str">
        <f>IF(FN_MC!K2238="","*",FN_MC!K2238)</f>
        <v>*</v>
      </c>
      <c r="O2216" s="339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str">
        <f ca="1">_xlfn.XLOOKUP(G2216&amp;$V$2,BS_CONTROLE[CHAVE],BS_CONTROLE[Quantidade_11],"-")</f>
        <v>-</v>
      </c>
      <c r="W2216" s="118" t="str">
        <f ca="1">_xlfn.XLOOKUP(G2216&amp;$W$2,BS_CONTROLE[CHAVE],BS_CONTROLE[Quantidade_11],"-")</f>
        <v>-</v>
      </c>
      <c r="X2216" s="118" t="str">
        <f ca="1">_xlfn.XLOOKUP(G2216&amp;$X$2,BS_CONTROLE[CHAVE],BS_CONTROLE[Quantidade_11],"-")</f>
        <v>-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338" t="str">
        <f>IF(FN_MC!K2239="","*",FN_MC!K2239)</f>
        <v>*</v>
      </c>
      <c r="O2217" s="338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str">
        <f ca="1">_xlfn.XLOOKUP(G2217&amp;$V$2,BS_CONTROLE[CHAVE],BS_CONTROLE[Quantidade_11],"-")</f>
        <v>-</v>
      </c>
      <c r="W2217" s="118" t="str">
        <f ca="1">_xlfn.XLOOKUP(G2217&amp;$W$2,BS_CONTROLE[CHAVE],BS_CONTROLE[Quantidade_11],"-")</f>
        <v>-</v>
      </c>
      <c r="X2217" s="118" t="str">
        <f ca="1">_xlfn.XLOOKUP(G2217&amp;$X$2,BS_CONTROLE[CHAVE],BS_CONTROLE[Quantidade_11],"-")</f>
        <v>-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339" t="str">
        <f>IF(FN_MC!K2240="","*",FN_MC!K2240)</f>
        <v>*</v>
      </c>
      <c r="O2218" s="339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str">
        <f ca="1">_xlfn.XLOOKUP(G2218&amp;$V$2,BS_CONTROLE[CHAVE],BS_CONTROLE[Quantidade_11],"-")</f>
        <v>-</v>
      </c>
      <c r="W2218" s="118" t="str">
        <f ca="1">_xlfn.XLOOKUP(G2218&amp;$W$2,BS_CONTROLE[CHAVE],BS_CONTROLE[Quantidade_11],"-")</f>
        <v>-</v>
      </c>
      <c r="X2218" s="118" t="str">
        <f ca="1">_xlfn.XLOOKUP(G2218&amp;$X$2,BS_CONTROLE[CHAVE],BS_CONTROLE[Quantidade_11],"-")</f>
        <v>-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339" t="str">
        <f>IF(FN_MC!K2241="","*",FN_MC!K2241)</f>
        <v>*</v>
      </c>
      <c r="O2219" s="339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str">
        <f ca="1">_xlfn.XLOOKUP(G2219&amp;$V$2,BS_CONTROLE[CHAVE],BS_CONTROLE[Quantidade_11],"-")</f>
        <v>-</v>
      </c>
      <c r="W2219" s="118" t="str">
        <f ca="1">_xlfn.XLOOKUP(G2219&amp;$W$2,BS_CONTROLE[CHAVE],BS_CONTROLE[Quantidade_11],"-")</f>
        <v>-</v>
      </c>
      <c r="X2219" s="118" t="str">
        <f ca="1">_xlfn.XLOOKUP(G2219&amp;$X$2,BS_CONTROLE[CHAVE],BS_CONTROLE[Quantidade_11],"-")</f>
        <v>-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338" t="str">
        <f>IF(FN_MC!K2242="","*",FN_MC!K2242)</f>
        <v>*</v>
      </c>
      <c r="O2220" s="338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str">
        <f ca="1">_xlfn.XLOOKUP(G2220&amp;$V$2,BS_CONTROLE[CHAVE],BS_CONTROLE[Quantidade_11],"-")</f>
        <v>-</v>
      </c>
      <c r="W2220" s="118" t="str">
        <f ca="1">_xlfn.XLOOKUP(G2220&amp;$W$2,BS_CONTROLE[CHAVE],BS_CONTROLE[Quantidade_11],"-")</f>
        <v>-</v>
      </c>
      <c r="X2220" s="118" t="str">
        <f ca="1">_xlfn.XLOOKUP(G2220&amp;$X$2,BS_CONTROLE[CHAVE],BS_CONTROLE[Quantidade_11],"-")</f>
        <v>-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339" t="str">
        <f>IF(FN_MC!K2243="","*",FN_MC!K2243)</f>
        <v>*</v>
      </c>
      <c r="O2221" s="339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str">
        <f ca="1">_xlfn.XLOOKUP(G2221&amp;$V$2,BS_CONTROLE[CHAVE],BS_CONTROLE[Quantidade_11],"-")</f>
        <v>-</v>
      </c>
      <c r="W2221" s="118" t="str">
        <f ca="1">_xlfn.XLOOKUP(G2221&amp;$W$2,BS_CONTROLE[CHAVE],BS_CONTROLE[Quantidade_11],"-")</f>
        <v>-</v>
      </c>
      <c r="X2221" s="118" t="str">
        <f ca="1">_xlfn.XLOOKUP(G2221&amp;$X$2,BS_CONTROLE[CHAVE],BS_CONTROLE[Quantidade_11],"-")</f>
        <v>-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339" t="str">
        <f>IF(FN_MC!K2244="","*",FN_MC!K2244)</f>
        <v>*</v>
      </c>
      <c r="O2222" s="339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str">
        <f ca="1">_xlfn.XLOOKUP(G2222&amp;$V$2,BS_CONTROLE[CHAVE],BS_CONTROLE[Quantidade_11],"-")</f>
        <v>-</v>
      </c>
      <c r="W2222" s="118" t="str">
        <f ca="1">_xlfn.XLOOKUP(G2222&amp;$W$2,BS_CONTROLE[CHAVE],BS_CONTROLE[Quantidade_11],"-")</f>
        <v>-</v>
      </c>
      <c r="X2222" s="118" t="str">
        <f ca="1">_xlfn.XLOOKUP(G2222&amp;$X$2,BS_CONTROLE[CHAVE],BS_CONTROLE[Quantidade_11],"-")</f>
        <v>-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338" t="str">
        <f>IF(FN_MC!K2245="","*",FN_MC!K2245)</f>
        <v>*</v>
      </c>
      <c r="O2223" s="338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str">
        <f ca="1">_xlfn.XLOOKUP(G2223&amp;$V$2,BS_CONTROLE[CHAVE],BS_CONTROLE[Quantidade_11],"-")</f>
        <v>-</v>
      </c>
      <c r="W2223" s="118" t="str">
        <f ca="1">_xlfn.XLOOKUP(G2223&amp;$W$2,BS_CONTROLE[CHAVE],BS_CONTROLE[Quantidade_11],"-")</f>
        <v>-</v>
      </c>
      <c r="X2223" s="118" t="str">
        <f ca="1">_xlfn.XLOOKUP(G2223&amp;$X$2,BS_CONTROLE[CHAVE],BS_CONTROLE[Quantidade_11],"-")</f>
        <v>-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339" t="str">
        <f>IF(FN_MC!K2246="","*",FN_MC!K2246)</f>
        <v>*</v>
      </c>
      <c r="O2224" s="339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str">
        <f ca="1">_xlfn.XLOOKUP(G2224&amp;$V$2,BS_CONTROLE[CHAVE],BS_CONTROLE[Quantidade_11],"-")</f>
        <v>-</v>
      </c>
      <c r="W2224" s="118" t="str">
        <f ca="1">_xlfn.XLOOKUP(G2224&amp;$W$2,BS_CONTROLE[CHAVE],BS_CONTROLE[Quantidade_11],"-")</f>
        <v>-</v>
      </c>
      <c r="X2224" s="118" t="str">
        <f ca="1">_xlfn.XLOOKUP(G2224&amp;$X$2,BS_CONTROLE[CHAVE],BS_CONTROLE[Quantidade_11],"-")</f>
        <v>-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339" t="str">
        <f>IF(FN_MC!K2247="","*",FN_MC!K2247)</f>
        <v>*</v>
      </c>
      <c r="O2225" s="339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str">
        <f ca="1">_xlfn.XLOOKUP(G2225&amp;$V$2,BS_CONTROLE[CHAVE],BS_CONTROLE[Quantidade_11],"-")</f>
        <v>-</v>
      </c>
      <c r="W2225" s="118" t="str">
        <f ca="1">_xlfn.XLOOKUP(G2225&amp;$W$2,BS_CONTROLE[CHAVE],BS_CONTROLE[Quantidade_11],"-")</f>
        <v>-</v>
      </c>
      <c r="X2225" s="118" t="str">
        <f ca="1">_xlfn.XLOOKUP(G2225&amp;$X$2,BS_CONTROLE[CHAVE],BS_CONTROLE[Quantidade_11],"-")</f>
        <v>-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338" t="str">
        <f>IF(FN_MC!K2248="","*",FN_MC!K2248)</f>
        <v>*</v>
      </c>
      <c r="O2226" s="338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str">
        <f ca="1">_xlfn.XLOOKUP(G2226&amp;$V$2,BS_CONTROLE[CHAVE],BS_CONTROLE[Quantidade_11],"-")</f>
        <v>-</v>
      </c>
      <c r="W2226" s="118" t="str">
        <f ca="1">_xlfn.XLOOKUP(G2226&amp;$W$2,BS_CONTROLE[CHAVE],BS_CONTROLE[Quantidade_11],"-")</f>
        <v>-</v>
      </c>
      <c r="X2226" s="118" t="str">
        <f ca="1">_xlfn.XLOOKUP(G2226&amp;$X$2,BS_CONTROLE[CHAVE],BS_CONTROLE[Quantidade_11],"-")</f>
        <v>-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339" t="str">
        <f>IF(FN_MC!K2249="","*",FN_MC!K2249)</f>
        <v>*</v>
      </c>
      <c r="O2227" s="339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str">
        <f ca="1">_xlfn.XLOOKUP(G2227&amp;$V$2,BS_CONTROLE[CHAVE],BS_CONTROLE[Quantidade_11],"-")</f>
        <v>-</v>
      </c>
      <c r="W2227" s="118" t="str">
        <f ca="1">_xlfn.XLOOKUP(G2227&amp;$W$2,BS_CONTROLE[CHAVE],BS_CONTROLE[Quantidade_11],"-")</f>
        <v>-</v>
      </c>
      <c r="X2227" s="118" t="str">
        <f ca="1">_xlfn.XLOOKUP(G2227&amp;$X$2,BS_CONTROLE[CHAVE],BS_CONTROLE[Quantidade_11],"-")</f>
        <v>-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339" t="str">
        <f>IF(FN_MC!K2250="","*",FN_MC!K2250)</f>
        <v>*</v>
      </c>
      <c r="O2228" s="339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str">
        <f ca="1">_xlfn.XLOOKUP(G2228&amp;$V$2,BS_CONTROLE[CHAVE],BS_CONTROLE[Quantidade_11],"-")</f>
        <v>-</v>
      </c>
      <c r="W2228" s="118" t="str">
        <f ca="1">_xlfn.XLOOKUP(G2228&amp;$W$2,BS_CONTROLE[CHAVE],BS_CONTROLE[Quantidade_11],"-")</f>
        <v>-</v>
      </c>
      <c r="X2228" s="118" t="str">
        <f ca="1">_xlfn.XLOOKUP(G2228&amp;$X$2,BS_CONTROLE[CHAVE],BS_CONTROLE[Quantidade_11],"-")</f>
        <v>-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338" t="str">
        <f>IF(FN_MC!K2251="","*",FN_MC!K2251)</f>
        <v>*</v>
      </c>
      <c r="O2229" s="338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str">
        <f ca="1">_xlfn.XLOOKUP(G2229&amp;$V$2,BS_CONTROLE[CHAVE],BS_CONTROLE[Quantidade_11],"-")</f>
        <v>-</v>
      </c>
      <c r="W2229" s="118" t="str">
        <f ca="1">_xlfn.XLOOKUP(G2229&amp;$W$2,BS_CONTROLE[CHAVE],BS_CONTROLE[Quantidade_11],"-")</f>
        <v>-</v>
      </c>
      <c r="X2229" s="118" t="str">
        <f ca="1">_xlfn.XLOOKUP(G2229&amp;$X$2,BS_CONTROLE[CHAVE],BS_CONTROLE[Quantidade_11],"-")</f>
        <v>-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339" t="str">
        <f>IF(FN_MC!K2252="","*",FN_MC!K2252)</f>
        <v>*</v>
      </c>
      <c r="O2230" s="339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str">
        <f ca="1">_xlfn.XLOOKUP(G2230&amp;$V$2,BS_CONTROLE[CHAVE],BS_CONTROLE[Quantidade_11],"-")</f>
        <v>-</v>
      </c>
      <c r="W2230" s="118" t="str">
        <f ca="1">_xlfn.XLOOKUP(G2230&amp;$W$2,BS_CONTROLE[CHAVE],BS_CONTROLE[Quantidade_11],"-")</f>
        <v>-</v>
      </c>
      <c r="X2230" s="118" t="str">
        <f ca="1">_xlfn.XLOOKUP(G2230&amp;$X$2,BS_CONTROLE[CHAVE],BS_CONTROLE[Quantidade_11],"-")</f>
        <v>-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339" t="str">
        <f>IF(FN_MC!K2253="","*",FN_MC!K2253)</f>
        <v>*</v>
      </c>
      <c r="O2231" s="339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str">
        <f ca="1">_xlfn.XLOOKUP(G2231&amp;$V$2,BS_CONTROLE[CHAVE],BS_CONTROLE[Quantidade_11],"-")</f>
        <v>-</v>
      </c>
      <c r="W2231" s="118" t="str">
        <f ca="1">_xlfn.XLOOKUP(G2231&amp;$W$2,BS_CONTROLE[CHAVE],BS_CONTROLE[Quantidade_11],"-")</f>
        <v>-</v>
      </c>
      <c r="X2231" s="118" t="str">
        <f ca="1">_xlfn.XLOOKUP(G2231&amp;$X$2,BS_CONTROLE[CHAVE],BS_CONTROLE[Quantidade_11],"-")</f>
        <v>-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338" t="str">
        <f>IF(FN_MC!K2254="","*",FN_MC!K2254)</f>
        <v>*</v>
      </c>
      <c r="O2232" s="338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str">
        <f ca="1">_xlfn.XLOOKUP(G2232&amp;$V$2,BS_CONTROLE[CHAVE],BS_CONTROLE[Quantidade_11],"-")</f>
        <v>-</v>
      </c>
      <c r="W2232" s="118" t="str">
        <f ca="1">_xlfn.XLOOKUP(G2232&amp;$W$2,BS_CONTROLE[CHAVE],BS_CONTROLE[Quantidade_11],"-")</f>
        <v>-</v>
      </c>
      <c r="X2232" s="118" t="str">
        <f ca="1">_xlfn.XLOOKUP(G2232&amp;$X$2,BS_CONTROLE[CHAVE],BS_CONTROLE[Quantidade_11],"-")</f>
        <v>-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339" t="str">
        <f>IF(FN_MC!K2255="","*",FN_MC!K2255)</f>
        <v>*</v>
      </c>
      <c r="O2233" s="339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str">
        <f ca="1">_xlfn.XLOOKUP(G2233&amp;$V$2,BS_CONTROLE[CHAVE],BS_CONTROLE[Quantidade_11],"-")</f>
        <v>-</v>
      </c>
      <c r="W2233" s="118" t="str">
        <f ca="1">_xlfn.XLOOKUP(G2233&amp;$W$2,BS_CONTROLE[CHAVE],BS_CONTROLE[Quantidade_11],"-")</f>
        <v>-</v>
      </c>
      <c r="X2233" s="118" t="str">
        <f ca="1">_xlfn.XLOOKUP(G2233&amp;$X$2,BS_CONTROLE[CHAVE],BS_CONTROLE[Quantidade_11],"-")</f>
        <v>-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339" t="str">
        <f>IF(FN_MC!K2256="","*",FN_MC!K2256)</f>
        <v>*</v>
      </c>
      <c r="O2234" s="339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str">
        <f ca="1">_xlfn.XLOOKUP(G2234&amp;$V$2,BS_CONTROLE[CHAVE],BS_CONTROLE[Quantidade_11],"-")</f>
        <v>-</v>
      </c>
      <c r="W2234" s="118" t="str">
        <f ca="1">_xlfn.XLOOKUP(G2234&amp;$W$2,BS_CONTROLE[CHAVE],BS_CONTROLE[Quantidade_11],"-")</f>
        <v>-</v>
      </c>
      <c r="X2234" s="118" t="str">
        <f ca="1">_xlfn.XLOOKUP(G2234&amp;$X$2,BS_CONTROLE[CHAVE],BS_CONTROLE[Quantidade_11],"-")</f>
        <v>-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338" t="str">
        <f>IF(FN_MC!K2257="","*",FN_MC!K2257)</f>
        <v>*</v>
      </c>
      <c r="O2235" s="338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str">
        <f ca="1">_xlfn.XLOOKUP(G2235&amp;$V$2,BS_CONTROLE[CHAVE],BS_CONTROLE[Quantidade_11],"-")</f>
        <v>-</v>
      </c>
      <c r="W2235" s="118" t="str">
        <f ca="1">_xlfn.XLOOKUP(G2235&amp;$W$2,BS_CONTROLE[CHAVE],BS_CONTROLE[Quantidade_11],"-")</f>
        <v>-</v>
      </c>
      <c r="X2235" s="118" t="str">
        <f ca="1">_xlfn.XLOOKUP(G2235&amp;$X$2,BS_CONTROLE[CHAVE],BS_CONTROLE[Quantidade_11],"-")</f>
        <v>-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339" t="str">
        <f>IF(FN_MC!K2258="","*",FN_MC!K2258)</f>
        <v>*</v>
      </c>
      <c r="O2236" s="339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str">
        <f ca="1">_xlfn.XLOOKUP(G2236&amp;$V$2,BS_CONTROLE[CHAVE],BS_CONTROLE[Quantidade_11],"-")</f>
        <v>-</v>
      </c>
      <c r="W2236" s="118" t="str">
        <f ca="1">_xlfn.XLOOKUP(G2236&amp;$W$2,BS_CONTROLE[CHAVE],BS_CONTROLE[Quantidade_11],"-")</f>
        <v>-</v>
      </c>
      <c r="X2236" s="118" t="str">
        <f ca="1">_xlfn.XLOOKUP(G2236&amp;$X$2,BS_CONTROLE[CHAVE],BS_CONTROLE[Quantidade_11],"-")</f>
        <v>-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339" t="str">
        <f>IF(FN_MC!K2259="","*",FN_MC!K2259)</f>
        <v>*</v>
      </c>
      <c r="O2237" s="339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str">
        <f ca="1">_xlfn.XLOOKUP(G2237&amp;$V$2,BS_CONTROLE[CHAVE],BS_CONTROLE[Quantidade_11],"-")</f>
        <v>-</v>
      </c>
      <c r="W2237" s="118" t="str">
        <f ca="1">_xlfn.XLOOKUP(G2237&amp;$W$2,BS_CONTROLE[CHAVE],BS_CONTROLE[Quantidade_11],"-")</f>
        <v>-</v>
      </c>
      <c r="X2237" s="118" t="str">
        <f ca="1">_xlfn.XLOOKUP(G2237&amp;$X$2,BS_CONTROLE[CHAVE],BS_CONTROLE[Quantidade_11],"-")</f>
        <v>-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338" t="str">
        <f>IF(FN_MC!K2260="","*",FN_MC!K2260)</f>
        <v>*</v>
      </c>
      <c r="O2238" s="338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str">
        <f ca="1">_xlfn.XLOOKUP(G2238&amp;$V$2,BS_CONTROLE[CHAVE],BS_CONTROLE[Quantidade_11],"-")</f>
        <v>-</v>
      </c>
      <c r="W2238" s="118" t="str">
        <f ca="1">_xlfn.XLOOKUP(G2238&amp;$W$2,BS_CONTROLE[CHAVE],BS_CONTROLE[Quantidade_11],"-")</f>
        <v>-</v>
      </c>
      <c r="X2238" s="118" t="str">
        <f ca="1">_xlfn.XLOOKUP(G2238&amp;$X$2,BS_CONTROLE[CHAVE],BS_CONTROLE[Quantidade_11],"-")</f>
        <v>-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339" t="str">
        <f>IF(FN_MC!K2261="","*",FN_MC!K2261)</f>
        <v>*</v>
      </c>
      <c r="O2239" s="339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str">
        <f ca="1">_xlfn.XLOOKUP(G2239&amp;$V$2,BS_CONTROLE[CHAVE],BS_CONTROLE[Quantidade_11],"-")</f>
        <v>-</v>
      </c>
      <c r="W2239" s="118" t="str">
        <f ca="1">_xlfn.XLOOKUP(G2239&amp;$W$2,BS_CONTROLE[CHAVE],BS_CONTROLE[Quantidade_11],"-")</f>
        <v>-</v>
      </c>
      <c r="X2239" s="118" t="str">
        <f ca="1">_xlfn.XLOOKUP(G2239&amp;$X$2,BS_CONTROLE[CHAVE],BS_CONTROLE[Quantidade_11],"-")</f>
        <v>-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339" t="str">
        <f>IF(FN_MC!K2262="","*",FN_MC!K2262)</f>
        <v>*</v>
      </c>
      <c r="O2240" s="339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str">
        <f ca="1">_xlfn.XLOOKUP(G2240&amp;$V$2,BS_CONTROLE[CHAVE],BS_CONTROLE[Quantidade_11],"-")</f>
        <v>-</v>
      </c>
      <c r="W2240" s="118" t="str">
        <f ca="1">_xlfn.XLOOKUP(G2240&amp;$W$2,BS_CONTROLE[CHAVE],BS_CONTROLE[Quantidade_11],"-")</f>
        <v>-</v>
      </c>
      <c r="X2240" s="118" t="str">
        <f ca="1">_xlfn.XLOOKUP(G2240&amp;$X$2,BS_CONTROLE[CHAVE],BS_CONTROLE[Quantidade_11],"-")</f>
        <v>-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338" t="str">
        <f>IF(FN_MC!K2263="","*",FN_MC!K2263)</f>
        <v>*</v>
      </c>
      <c r="O2241" s="338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str">
        <f ca="1">_xlfn.XLOOKUP(G2241&amp;$V$2,BS_CONTROLE[CHAVE],BS_CONTROLE[Quantidade_11],"-")</f>
        <v>-</v>
      </c>
      <c r="W2241" s="118" t="str">
        <f ca="1">_xlfn.XLOOKUP(G2241&amp;$W$2,BS_CONTROLE[CHAVE],BS_CONTROLE[Quantidade_11],"-")</f>
        <v>-</v>
      </c>
      <c r="X2241" s="118" t="str">
        <f ca="1">_xlfn.XLOOKUP(G2241&amp;$X$2,BS_CONTROLE[CHAVE],BS_CONTROLE[Quantidade_11],"-")</f>
        <v>-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339" t="str">
        <f>IF(FN_MC!K2264="","*",FN_MC!K2264)</f>
        <v>*</v>
      </c>
      <c r="O2242" s="339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str">
        <f ca="1">_xlfn.XLOOKUP(G2242&amp;$V$2,BS_CONTROLE[CHAVE],BS_CONTROLE[Quantidade_11],"-")</f>
        <v>-</v>
      </c>
      <c r="W2242" s="118" t="str">
        <f ca="1">_xlfn.XLOOKUP(G2242&amp;$W$2,BS_CONTROLE[CHAVE],BS_CONTROLE[Quantidade_11],"-")</f>
        <v>-</v>
      </c>
      <c r="X2242" s="118" t="str">
        <f ca="1">_xlfn.XLOOKUP(G2242&amp;$X$2,BS_CONTROLE[CHAVE],BS_CONTROLE[Quantidade_11],"-")</f>
        <v>-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339" t="str">
        <f>IF(FN_MC!K2265="","*",FN_MC!K2265)</f>
        <v>*</v>
      </c>
      <c r="O2243" s="339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str">
        <f ca="1">_xlfn.XLOOKUP(G2243&amp;$V$2,BS_CONTROLE[CHAVE],BS_CONTROLE[Quantidade_11],"-")</f>
        <v>-</v>
      </c>
      <c r="W2243" s="118" t="str">
        <f ca="1">_xlfn.XLOOKUP(G2243&amp;$W$2,BS_CONTROLE[CHAVE],BS_CONTROLE[Quantidade_11],"-")</f>
        <v>-</v>
      </c>
      <c r="X2243" s="118" t="str">
        <f ca="1">_xlfn.XLOOKUP(G2243&amp;$X$2,BS_CONTROLE[CHAVE],BS_CONTROLE[Quantidade_11],"-")</f>
        <v>-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338" t="str">
        <f>IF(FN_MC!K2266="","*",FN_MC!K2266)</f>
        <v>*</v>
      </c>
      <c r="O2244" s="338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str">
        <f ca="1">_xlfn.XLOOKUP(G2244&amp;$V$2,BS_CONTROLE[CHAVE],BS_CONTROLE[Quantidade_11],"-")</f>
        <v>-</v>
      </c>
      <c r="W2244" s="118" t="str">
        <f ca="1">_xlfn.XLOOKUP(G2244&amp;$W$2,BS_CONTROLE[CHAVE],BS_CONTROLE[Quantidade_11],"-")</f>
        <v>-</v>
      </c>
      <c r="X2244" s="118" t="str">
        <f ca="1">_xlfn.XLOOKUP(G2244&amp;$X$2,BS_CONTROLE[CHAVE],BS_CONTROLE[Quantidade_11],"-")</f>
        <v>-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339" t="str">
        <f>IF(FN_MC!K2267="","*",FN_MC!K2267)</f>
        <v>*</v>
      </c>
      <c r="O2245" s="339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str">
        <f ca="1">_xlfn.XLOOKUP(G2245&amp;$V$2,BS_CONTROLE[CHAVE],BS_CONTROLE[Quantidade_11],"-")</f>
        <v>-</v>
      </c>
      <c r="W2245" s="118" t="str">
        <f ca="1">_xlfn.XLOOKUP(G2245&amp;$W$2,BS_CONTROLE[CHAVE],BS_CONTROLE[Quantidade_11],"-")</f>
        <v>-</v>
      </c>
      <c r="X2245" s="118" t="str">
        <f ca="1">_xlfn.XLOOKUP(G2245&amp;$X$2,BS_CONTROLE[CHAVE],BS_CONTROLE[Quantidade_11],"-")</f>
        <v>-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339" t="str">
        <f>IF(FN_MC!K2268="","*",FN_MC!K2268)</f>
        <v>*</v>
      </c>
      <c r="O2246" s="339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str">
        <f ca="1">_xlfn.XLOOKUP(G2246&amp;$V$2,BS_CONTROLE[CHAVE],BS_CONTROLE[Quantidade_11],"-")</f>
        <v>-</v>
      </c>
      <c r="W2246" s="118" t="str">
        <f ca="1">_xlfn.XLOOKUP(G2246&amp;$W$2,BS_CONTROLE[CHAVE],BS_CONTROLE[Quantidade_11],"-")</f>
        <v>-</v>
      </c>
      <c r="X2246" s="118" t="str">
        <f ca="1">_xlfn.XLOOKUP(G2246&amp;$X$2,BS_CONTROLE[CHAVE],BS_CONTROLE[Quantidade_11],"-")</f>
        <v>-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338" t="str">
        <f>IF(FN_MC!K2269="","*",FN_MC!K2269)</f>
        <v>*</v>
      </c>
      <c r="O2247" s="338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str">
        <f ca="1">_xlfn.XLOOKUP(G2247&amp;$V$2,BS_CONTROLE[CHAVE],BS_CONTROLE[Quantidade_11],"-")</f>
        <v>-</v>
      </c>
      <c r="W2247" s="118" t="str">
        <f ca="1">_xlfn.XLOOKUP(G2247&amp;$W$2,BS_CONTROLE[CHAVE],BS_CONTROLE[Quantidade_11],"-")</f>
        <v>-</v>
      </c>
      <c r="X2247" s="118" t="str">
        <f ca="1">_xlfn.XLOOKUP(G2247&amp;$X$2,BS_CONTROLE[CHAVE],BS_CONTROLE[Quantidade_11],"-")</f>
        <v>-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339" t="str">
        <f>IF(FN_MC!K2270="","*",FN_MC!K2270)</f>
        <v>*</v>
      </c>
      <c r="O2248" s="339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str">
        <f ca="1">_xlfn.XLOOKUP(G2248&amp;$V$2,BS_CONTROLE[CHAVE],BS_CONTROLE[Quantidade_11],"-")</f>
        <v>-</v>
      </c>
      <c r="W2248" s="118" t="str">
        <f ca="1">_xlfn.XLOOKUP(G2248&amp;$W$2,BS_CONTROLE[CHAVE],BS_CONTROLE[Quantidade_11],"-")</f>
        <v>-</v>
      </c>
      <c r="X2248" s="118" t="str">
        <f ca="1">_xlfn.XLOOKUP(G2248&amp;$X$2,BS_CONTROLE[CHAVE],BS_CONTROLE[Quantidade_11],"-")</f>
        <v>-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339" t="str">
        <f>IF(FN_MC!K2271="","*",FN_MC!K2271)</f>
        <v>*</v>
      </c>
      <c r="O2249" s="339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str">
        <f ca="1">_xlfn.XLOOKUP(G2249&amp;$V$2,BS_CONTROLE[CHAVE],BS_CONTROLE[Quantidade_11],"-")</f>
        <v>-</v>
      </c>
      <c r="W2249" s="118" t="str">
        <f ca="1">_xlfn.XLOOKUP(G2249&amp;$W$2,BS_CONTROLE[CHAVE],BS_CONTROLE[Quantidade_11],"-")</f>
        <v>-</v>
      </c>
      <c r="X2249" s="118" t="str">
        <f ca="1">_xlfn.XLOOKUP(G2249&amp;$X$2,BS_CONTROLE[CHAVE],BS_CONTROLE[Quantidade_11],"-")</f>
        <v>-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338" t="str">
        <f>IF(FN_MC!K2272="","*",FN_MC!K2272)</f>
        <v>*</v>
      </c>
      <c r="O2250" s="338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str">
        <f ca="1">_xlfn.XLOOKUP(G2250&amp;$V$2,BS_CONTROLE[CHAVE],BS_CONTROLE[Quantidade_11],"-")</f>
        <v>-</v>
      </c>
      <c r="W2250" s="118" t="str">
        <f ca="1">_xlfn.XLOOKUP(G2250&amp;$W$2,BS_CONTROLE[CHAVE],BS_CONTROLE[Quantidade_11],"-")</f>
        <v>-</v>
      </c>
      <c r="X2250" s="118" t="str">
        <f ca="1">_xlfn.XLOOKUP(G2250&amp;$X$2,BS_CONTROLE[CHAVE],BS_CONTROLE[Quantidade_11],"-")</f>
        <v>-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339" t="str">
        <f>IF(FN_MC!K2273="","*",FN_MC!K2273)</f>
        <v>*</v>
      </c>
      <c r="O2251" s="339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str">
        <f ca="1">_xlfn.XLOOKUP(G2251&amp;$V$2,BS_CONTROLE[CHAVE],BS_CONTROLE[Quantidade_11],"-")</f>
        <v>-</v>
      </c>
      <c r="W2251" s="118" t="str">
        <f ca="1">_xlfn.XLOOKUP(G2251&amp;$W$2,BS_CONTROLE[CHAVE],BS_CONTROLE[Quantidade_11],"-")</f>
        <v>-</v>
      </c>
      <c r="X2251" s="118" t="str">
        <f ca="1">_xlfn.XLOOKUP(G2251&amp;$X$2,BS_CONTROLE[CHAVE],BS_CONTROLE[Quantidade_11],"-")</f>
        <v>-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339" t="str">
        <f>IF(FN_MC!K2274="","*",FN_MC!K2274)</f>
        <v>*</v>
      </c>
      <c r="O2252" s="339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str">
        <f ca="1">_xlfn.XLOOKUP(G2252&amp;$V$2,BS_CONTROLE[CHAVE],BS_CONTROLE[Quantidade_11],"-")</f>
        <v>-</v>
      </c>
      <c r="W2252" s="118" t="str">
        <f ca="1">_xlfn.XLOOKUP(G2252&amp;$W$2,BS_CONTROLE[CHAVE],BS_CONTROLE[Quantidade_11],"-")</f>
        <v>-</v>
      </c>
      <c r="X2252" s="118" t="str">
        <f ca="1">_xlfn.XLOOKUP(G2252&amp;$X$2,BS_CONTROLE[CHAVE],BS_CONTROLE[Quantidade_11],"-")</f>
        <v>-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338" t="str">
        <f>IF(FN_MC!K2275="","*",FN_MC!K2275)</f>
        <v>*</v>
      </c>
      <c r="O2253" s="338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str">
        <f ca="1">_xlfn.XLOOKUP(G2253&amp;$V$2,BS_CONTROLE[CHAVE],BS_CONTROLE[Quantidade_11],"-")</f>
        <v>-</v>
      </c>
      <c r="W2253" s="118" t="str">
        <f ca="1">_xlfn.XLOOKUP(G2253&amp;$W$2,BS_CONTROLE[CHAVE],BS_CONTROLE[Quantidade_11],"-")</f>
        <v>-</v>
      </c>
      <c r="X2253" s="118" t="str">
        <f ca="1">_xlfn.XLOOKUP(G2253&amp;$X$2,BS_CONTROLE[CHAVE],BS_CONTROLE[Quantidade_11],"-")</f>
        <v>-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339" t="str">
        <f>IF(FN_MC!K2276="","*",FN_MC!K2276)</f>
        <v>*</v>
      </c>
      <c r="O2254" s="339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str">
        <f ca="1">_xlfn.XLOOKUP(G2254&amp;$V$2,BS_CONTROLE[CHAVE],BS_CONTROLE[Quantidade_11],"-")</f>
        <v>-</v>
      </c>
      <c r="W2254" s="118" t="str">
        <f ca="1">_xlfn.XLOOKUP(G2254&amp;$W$2,BS_CONTROLE[CHAVE],BS_CONTROLE[Quantidade_11],"-")</f>
        <v>-</v>
      </c>
      <c r="X2254" s="118" t="str">
        <f ca="1">_xlfn.XLOOKUP(G2254&amp;$X$2,BS_CONTROLE[CHAVE],BS_CONTROLE[Quantidade_11],"-")</f>
        <v>-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339" t="str">
        <f>IF(FN_MC!K2277="","*",FN_MC!K2277)</f>
        <v>*</v>
      </c>
      <c r="O2255" s="339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str">
        <f ca="1">_xlfn.XLOOKUP(G2255&amp;$V$2,BS_CONTROLE[CHAVE],BS_CONTROLE[Quantidade_11],"-")</f>
        <v>-</v>
      </c>
      <c r="W2255" s="118" t="str">
        <f ca="1">_xlfn.XLOOKUP(G2255&amp;$W$2,BS_CONTROLE[CHAVE],BS_CONTROLE[Quantidade_11],"-")</f>
        <v>-</v>
      </c>
      <c r="X2255" s="118" t="str">
        <f ca="1">_xlfn.XLOOKUP(G2255&amp;$X$2,BS_CONTROLE[CHAVE],BS_CONTROLE[Quantidade_11],"-")</f>
        <v>-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338" t="str">
        <f>IF(FN_MC!K2278="","*",FN_MC!K2278)</f>
        <v>*</v>
      </c>
      <c r="O2256" s="338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str">
        <f ca="1">_xlfn.XLOOKUP(G2256&amp;$V$2,BS_CONTROLE[CHAVE],BS_CONTROLE[Quantidade_11],"-")</f>
        <v>-</v>
      </c>
      <c r="W2256" s="118" t="str">
        <f ca="1">_xlfn.XLOOKUP(G2256&amp;$W$2,BS_CONTROLE[CHAVE],BS_CONTROLE[Quantidade_11],"-")</f>
        <v>-</v>
      </c>
      <c r="X2256" s="118" t="str">
        <f ca="1">_xlfn.XLOOKUP(G2256&amp;$X$2,BS_CONTROLE[CHAVE],BS_CONTROLE[Quantidade_11],"-")</f>
        <v>-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339" t="str">
        <f>IF(FN_MC!K2279="","*",FN_MC!K2279)</f>
        <v>*</v>
      </c>
      <c r="O2257" s="339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str">
        <f ca="1">_xlfn.XLOOKUP(G2257&amp;$V$2,BS_CONTROLE[CHAVE],BS_CONTROLE[Quantidade_11],"-")</f>
        <v>-</v>
      </c>
      <c r="W2257" s="118" t="str">
        <f ca="1">_xlfn.XLOOKUP(G2257&amp;$W$2,BS_CONTROLE[CHAVE],BS_CONTROLE[Quantidade_11],"-")</f>
        <v>-</v>
      </c>
      <c r="X2257" s="118" t="str">
        <f ca="1">_xlfn.XLOOKUP(G2257&amp;$X$2,BS_CONTROLE[CHAVE],BS_CONTROLE[Quantidade_11],"-")</f>
        <v>-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339" t="str">
        <f>IF(FN_MC!K2280="","*",FN_MC!K2280)</f>
        <v>*</v>
      </c>
      <c r="O2258" s="339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str">
        <f ca="1">_xlfn.XLOOKUP(G2258&amp;$V$2,BS_CONTROLE[CHAVE],BS_CONTROLE[Quantidade_11],"-")</f>
        <v>-</v>
      </c>
      <c r="W2258" s="118" t="str">
        <f ca="1">_xlfn.XLOOKUP(G2258&amp;$W$2,BS_CONTROLE[CHAVE],BS_CONTROLE[Quantidade_11],"-")</f>
        <v>-</v>
      </c>
      <c r="X2258" s="118" t="str">
        <f ca="1">_xlfn.XLOOKUP(G2258&amp;$X$2,BS_CONTROLE[CHAVE],BS_CONTROLE[Quantidade_11],"-")</f>
        <v>-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338" t="str">
        <f>IF(FN_MC!K2281="","*",FN_MC!K2281)</f>
        <v>*</v>
      </c>
      <c r="O2259" s="338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str">
        <f ca="1">_xlfn.XLOOKUP(G2259&amp;$V$2,BS_CONTROLE[CHAVE],BS_CONTROLE[Quantidade_11],"-")</f>
        <v>-</v>
      </c>
      <c r="W2259" s="118" t="str">
        <f ca="1">_xlfn.XLOOKUP(G2259&amp;$W$2,BS_CONTROLE[CHAVE],BS_CONTROLE[Quantidade_11],"-")</f>
        <v>-</v>
      </c>
      <c r="X2259" s="118" t="str">
        <f ca="1">_xlfn.XLOOKUP(G2259&amp;$X$2,BS_CONTROLE[CHAVE],BS_CONTROLE[Quantidade_11],"-")</f>
        <v>-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339" t="str">
        <f>IF(FN_MC!K2282="","*",FN_MC!K2282)</f>
        <v>*</v>
      </c>
      <c r="O2260" s="339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str">
        <f ca="1">_xlfn.XLOOKUP(G2260&amp;$V$2,BS_CONTROLE[CHAVE],BS_CONTROLE[Quantidade_11],"-")</f>
        <v>-</v>
      </c>
      <c r="W2260" s="118" t="str">
        <f ca="1">_xlfn.XLOOKUP(G2260&amp;$W$2,BS_CONTROLE[CHAVE],BS_CONTROLE[Quantidade_11],"-")</f>
        <v>-</v>
      </c>
      <c r="X2260" s="118" t="str">
        <f ca="1">_xlfn.XLOOKUP(G2260&amp;$X$2,BS_CONTROLE[CHAVE],BS_CONTROLE[Quantidade_11],"-")</f>
        <v>-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339" t="str">
        <f>IF(FN_MC!K2283="","*",FN_MC!K2283)</f>
        <v>*</v>
      </c>
      <c r="O2261" s="339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str">
        <f ca="1">_xlfn.XLOOKUP(G2261&amp;$V$2,BS_CONTROLE[CHAVE],BS_CONTROLE[Quantidade_11],"-")</f>
        <v>-</v>
      </c>
      <c r="W2261" s="118" t="str">
        <f ca="1">_xlfn.XLOOKUP(G2261&amp;$W$2,BS_CONTROLE[CHAVE],BS_CONTROLE[Quantidade_11],"-")</f>
        <v>-</v>
      </c>
      <c r="X2261" s="118" t="str">
        <f ca="1">_xlfn.XLOOKUP(G2261&amp;$X$2,BS_CONTROLE[CHAVE],BS_CONTROLE[Quantidade_11],"-")</f>
        <v>-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338" t="str">
        <f>IF(FN_MC!K2284="","*",FN_MC!K2284)</f>
        <v>*</v>
      </c>
      <c r="O2262" s="338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str">
        <f ca="1">_xlfn.XLOOKUP(G2262&amp;$V$2,BS_CONTROLE[CHAVE],BS_CONTROLE[Quantidade_11],"-")</f>
        <v>-</v>
      </c>
      <c r="W2262" s="118" t="str">
        <f ca="1">_xlfn.XLOOKUP(G2262&amp;$W$2,BS_CONTROLE[CHAVE],BS_CONTROLE[Quantidade_11],"-")</f>
        <v>-</v>
      </c>
      <c r="X2262" s="118" t="str">
        <f ca="1">_xlfn.XLOOKUP(G2262&amp;$X$2,BS_CONTROLE[CHAVE],BS_CONTROLE[Quantidade_11],"-")</f>
        <v>-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339" t="str">
        <f>IF(FN_MC!K2285="","*",FN_MC!K2285)</f>
        <v>*</v>
      </c>
      <c r="O2263" s="339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str">
        <f ca="1">_xlfn.XLOOKUP(G2263&amp;$V$2,BS_CONTROLE[CHAVE],BS_CONTROLE[Quantidade_11],"-")</f>
        <v>-</v>
      </c>
      <c r="W2263" s="118" t="str">
        <f ca="1">_xlfn.XLOOKUP(G2263&amp;$W$2,BS_CONTROLE[CHAVE],BS_CONTROLE[Quantidade_11],"-")</f>
        <v>-</v>
      </c>
      <c r="X2263" s="118" t="str">
        <f ca="1">_xlfn.XLOOKUP(G2263&amp;$X$2,BS_CONTROLE[CHAVE],BS_CONTROLE[Quantidade_11],"-")</f>
        <v>-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339" t="str">
        <f>IF(FN_MC!K2286="","*",FN_MC!K2286)</f>
        <v>*</v>
      </c>
      <c r="O2264" s="339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str">
        <f ca="1">_xlfn.XLOOKUP(G2264&amp;$V$2,BS_CONTROLE[CHAVE],BS_CONTROLE[Quantidade_11],"-")</f>
        <v>-</v>
      </c>
      <c r="W2264" s="118" t="str">
        <f ca="1">_xlfn.XLOOKUP(G2264&amp;$W$2,BS_CONTROLE[CHAVE],BS_CONTROLE[Quantidade_11],"-")</f>
        <v>-</v>
      </c>
      <c r="X2264" s="118" t="str">
        <f ca="1">_xlfn.XLOOKUP(G2264&amp;$X$2,BS_CONTROLE[CHAVE],BS_CONTROLE[Quantidade_11],"-")</f>
        <v>-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338" t="str">
        <f>IF(FN_MC!K2287="","*",FN_MC!K2287)</f>
        <v>*</v>
      </c>
      <c r="O2265" s="338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str">
        <f ca="1">_xlfn.XLOOKUP(G2265&amp;$V$2,BS_CONTROLE[CHAVE],BS_CONTROLE[Quantidade_11],"-")</f>
        <v>-</v>
      </c>
      <c r="W2265" s="118" t="str">
        <f ca="1">_xlfn.XLOOKUP(G2265&amp;$W$2,BS_CONTROLE[CHAVE],BS_CONTROLE[Quantidade_11],"-")</f>
        <v>-</v>
      </c>
      <c r="X2265" s="118" t="str">
        <f ca="1">_xlfn.XLOOKUP(G2265&amp;$X$2,BS_CONTROLE[CHAVE],BS_CONTROLE[Quantidade_11],"-")</f>
        <v>-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339" t="str">
        <f>IF(FN_MC!K2288="","*",FN_MC!K2288)</f>
        <v>*</v>
      </c>
      <c r="O2266" s="339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str">
        <f ca="1">_xlfn.XLOOKUP(G2266&amp;$V$2,BS_CONTROLE[CHAVE],BS_CONTROLE[Quantidade_11],"-")</f>
        <v>-</v>
      </c>
      <c r="W2266" s="118" t="str">
        <f ca="1">_xlfn.XLOOKUP(G2266&amp;$W$2,BS_CONTROLE[CHAVE],BS_CONTROLE[Quantidade_11],"-")</f>
        <v>-</v>
      </c>
      <c r="X2266" s="118" t="str">
        <f ca="1">_xlfn.XLOOKUP(G2266&amp;$X$2,BS_CONTROLE[CHAVE],BS_CONTROLE[Quantidade_11],"-")</f>
        <v>-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339" t="str">
        <f>IF(FN_MC!K2289="","*",FN_MC!K2289)</f>
        <v>*</v>
      </c>
      <c r="O2267" s="339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str">
        <f ca="1">_xlfn.XLOOKUP(G2267&amp;$V$2,BS_CONTROLE[CHAVE],BS_CONTROLE[Quantidade_11],"-")</f>
        <v>-</v>
      </c>
      <c r="W2267" s="118" t="str">
        <f ca="1">_xlfn.XLOOKUP(G2267&amp;$W$2,BS_CONTROLE[CHAVE],BS_CONTROLE[Quantidade_11],"-")</f>
        <v>-</v>
      </c>
      <c r="X2267" s="118" t="str">
        <f ca="1">_xlfn.XLOOKUP(G2267&amp;$X$2,BS_CONTROLE[CHAVE],BS_CONTROLE[Quantidade_11],"-")</f>
        <v>-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338" t="str">
        <f>IF(FN_MC!K2290="","*",FN_MC!K2290)</f>
        <v>*</v>
      </c>
      <c r="O2268" s="338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str">
        <f ca="1">_xlfn.XLOOKUP(G2268&amp;$V$2,BS_CONTROLE[CHAVE],BS_CONTROLE[Quantidade_11],"-")</f>
        <v>-</v>
      </c>
      <c r="W2268" s="118" t="str">
        <f ca="1">_xlfn.XLOOKUP(G2268&amp;$W$2,BS_CONTROLE[CHAVE],BS_CONTROLE[Quantidade_11],"-")</f>
        <v>-</v>
      </c>
      <c r="X2268" s="118" t="str">
        <f ca="1">_xlfn.XLOOKUP(G2268&amp;$X$2,BS_CONTROLE[CHAVE],BS_CONTROLE[Quantidade_11],"-")</f>
        <v>-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339" t="str">
        <f>IF(FN_MC!K2291="","*",FN_MC!K2291)</f>
        <v>*</v>
      </c>
      <c r="O2269" s="339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str">
        <f ca="1">_xlfn.XLOOKUP(G2269&amp;$V$2,BS_CONTROLE[CHAVE],BS_CONTROLE[Quantidade_11],"-")</f>
        <v>-</v>
      </c>
      <c r="W2269" s="118" t="str">
        <f ca="1">_xlfn.XLOOKUP(G2269&amp;$W$2,BS_CONTROLE[CHAVE],BS_CONTROLE[Quantidade_11],"-")</f>
        <v>-</v>
      </c>
      <c r="X2269" s="118" t="str">
        <f ca="1">_xlfn.XLOOKUP(G2269&amp;$X$2,BS_CONTROLE[CHAVE],BS_CONTROLE[Quantidade_11],"-")</f>
        <v>-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339" t="str">
        <f>IF(FN_MC!K2292="","*",FN_MC!K2292)</f>
        <v>*</v>
      </c>
      <c r="O2270" s="339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str">
        <f ca="1">_xlfn.XLOOKUP(G2270&amp;$V$2,BS_CONTROLE[CHAVE],BS_CONTROLE[Quantidade_11],"-")</f>
        <v>-</v>
      </c>
      <c r="W2270" s="118" t="str">
        <f ca="1">_xlfn.XLOOKUP(G2270&amp;$W$2,BS_CONTROLE[CHAVE],BS_CONTROLE[Quantidade_11],"-")</f>
        <v>-</v>
      </c>
      <c r="X2270" s="118" t="str">
        <f ca="1">_xlfn.XLOOKUP(G2270&amp;$X$2,BS_CONTROLE[CHAVE],BS_CONTROLE[Quantidade_11],"-")</f>
        <v>-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338" t="str">
        <f>IF(FN_MC!K2293="","*",FN_MC!K2293)</f>
        <v>*</v>
      </c>
      <c r="O2271" s="338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str">
        <f ca="1">_xlfn.XLOOKUP(G2271&amp;$V$2,BS_CONTROLE[CHAVE],BS_CONTROLE[Quantidade_11],"-")</f>
        <v>-</v>
      </c>
      <c r="W2271" s="118" t="str">
        <f ca="1">_xlfn.XLOOKUP(G2271&amp;$W$2,BS_CONTROLE[CHAVE],BS_CONTROLE[Quantidade_11],"-")</f>
        <v>-</v>
      </c>
      <c r="X2271" s="118" t="str">
        <f ca="1">_xlfn.XLOOKUP(G2271&amp;$X$2,BS_CONTROLE[CHAVE],BS_CONTROLE[Quantidade_11],"-")</f>
        <v>-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339" t="str">
        <f>IF(FN_MC!K2294="","*",FN_MC!K2294)</f>
        <v>*</v>
      </c>
      <c r="O2272" s="339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str">
        <f ca="1">_xlfn.XLOOKUP(G2272&amp;$V$2,BS_CONTROLE[CHAVE],BS_CONTROLE[Quantidade_11],"-")</f>
        <v>-</v>
      </c>
      <c r="W2272" s="118" t="str">
        <f ca="1">_xlfn.XLOOKUP(G2272&amp;$W$2,BS_CONTROLE[CHAVE],BS_CONTROLE[Quantidade_11],"-")</f>
        <v>-</v>
      </c>
      <c r="X2272" s="118" t="str">
        <f ca="1">_xlfn.XLOOKUP(G2272&amp;$X$2,BS_CONTROLE[CHAVE],BS_CONTROLE[Quantidade_11],"-")</f>
        <v>-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339" t="str">
        <f>IF(FN_MC!K2295="","*",FN_MC!K2295)</f>
        <v>*</v>
      </c>
      <c r="O2273" s="339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str">
        <f ca="1">_xlfn.XLOOKUP(G2273&amp;$V$2,BS_CONTROLE[CHAVE],BS_CONTROLE[Quantidade_11],"-")</f>
        <v>-</v>
      </c>
      <c r="W2273" s="118" t="str">
        <f ca="1">_xlfn.XLOOKUP(G2273&amp;$W$2,BS_CONTROLE[CHAVE],BS_CONTROLE[Quantidade_11],"-")</f>
        <v>-</v>
      </c>
      <c r="X2273" s="118" t="str">
        <f ca="1">_xlfn.XLOOKUP(G2273&amp;$X$2,BS_CONTROLE[CHAVE],BS_CONTROLE[Quantidade_11],"-")</f>
        <v>-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338" t="str">
        <f>IF(FN_MC!K2296="","*",FN_MC!K2296)</f>
        <v>*</v>
      </c>
      <c r="O2274" s="338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str">
        <f ca="1">_xlfn.XLOOKUP(G2274&amp;$V$2,BS_CONTROLE[CHAVE],BS_CONTROLE[Quantidade_11],"-")</f>
        <v>-</v>
      </c>
      <c r="W2274" s="118" t="str">
        <f ca="1">_xlfn.XLOOKUP(G2274&amp;$W$2,BS_CONTROLE[CHAVE],BS_CONTROLE[Quantidade_11],"-")</f>
        <v>-</v>
      </c>
      <c r="X2274" s="118" t="str">
        <f ca="1">_xlfn.XLOOKUP(G2274&amp;$X$2,BS_CONTROLE[CHAVE],BS_CONTROLE[Quantidade_11],"-")</f>
        <v>-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339" t="str">
        <f>IF(FN_MC!K2297="","*",FN_MC!K2297)</f>
        <v>*</v>
      </c>
      <c r="O2275" s="339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str">
        <f ca="1">_xlfn.XLOOKUP(G2275&amp;$V$2,BS_CONTROLE[CHAVE],BS_CONTROLE[Quantidade_11],"-")</f>
        <v>-</v>
      </c>
      <c r="W2275" s="118" t="str">
        <f ca="1">_xlfn.XLOOKUP(G2275&amp;$W$2,BS_CONTROLE[CHAVE],BS_CONTROLE[Quantidade_11],"-")</f>
        <v>-</v>
      </c>
      <c r="X2275" s="118" t="str">
        <f ca="1">_xlfn.XLOOKUP(G2275&amp;$X$2,BS_CONTROLE[CHAVE],BS_CONTROLE[Quantidade_11],"-")</f>
        <v>-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339" t="str">
        <f>IF(FN_MC!K2298="","*",FN_MC!K2298)</f>
        <v>*</v>
      </c>
      <c r="O2276" s="339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str">
        <f ca="1">_xlfn.XLOOKUP(G2276&amp;$V$2,BS_CONTROLE[CHAVE],BS_CONTROLE[Quantidade_11],"-")</f>
        <v>-</v>
      </c>
      <c r="W2276" s="118" t="str">
        <f ca="1">_xlfn.XLOOKUP(G2276&amp;$W$2,BS_CONTROLE[CHAVE],BS_CONTROLE[Quantidade_11],"-")</f>
        <v>-</v>
      </c>
      <c r="X2276" s="118" t="str">
        <f ca="1">_xlfn.XLOOKUP(G2276&amp;$X$2,BS_CONTROLE[CHAVE],BS_CONTROLE[Quantidade_11],"-")</f>
        <v>-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338" t="str">
        <f>IF(FN_MC!K2299="","*",FN_MC!K2299)</f>
        <v>*</v>
      </c>
      <c r="O2277" s="338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str">
        <f ca="1">_xlfn.XLOOKUP(G2277&amp;$V$2,BS_CONTROLE[CHAVE],BS_CONTROLE[Quantidade_11],"-")</f>
        <v>-</v>
      </c>
      <c r="W2277" s="118" t="str">
        <f ca="1">_xlfn.XLOOKUP(G2277&amp;$W$2,BS_CONTROLE[CHAVE],BS_CONTROLE[Quantidade_11],"-")</f>
        <v>-</v>
      </c>
      <c r="X2277" s="118" t="str">
        <f ca="1">_xlfn.XLOOKUP(G2277&amp;$X$2,BS_CONTROLE[CHAVE],BS_CONTROLE[Quantidade_11],"-")</f>
        <v>-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339" t="str">
        <f>IF(FN_MC!K2300="","*",FN_MC!K2300)</f>
        <v>*</v>
      </c>
      <c r="O2278" s="339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str">
        <f ca="1">_xlfn.XLOOKUP(G2278&amp;$V$2,BS_CONTROLE[CHAVE],BS_CONTROLE[Quantidade_11],"-")</f>
        <v>-</v>
      </c>
      <c r="W2278" s="118" t="str">
        <f ca="1">_xlfn.XLOOKUP(G2278&amp;$W$2,BS_CONTROLE[CHAVE],BS_CONTROLE[Quantidade_11],"-")</f>
        <v>-</v>
      </c>
      <c r="X2278" s="118" t="str">
        <f ca="1">_xlfn.XLOOKUP(G2278&amp;$X$2,BS_CONTROLE[CHAVE],BS_CONTROLE[Quantidade_11],"-")</f>
        <v>-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339" t="str">
        <f>IF(FN_MC!K2301="","*",FN_MC!K2301)</f>
        <v>*</v>
      </c>
      <c r="O2279" s="339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str">
        <f ca="1">_xlfn.XLOOKUP(G2279&amp;$V$2,BS_CONTROLE[CHAVE],BS_CONTROLE[Quantidade_11],"-")</f>
        <v>-</v>
      </c>
      <c r="W2279" s="118" t="str">
        <f ca="1">_xlfn.XLOOKUP(G2279&amp;$W$2,BS_CONTROLE[CHAVE],BS_CONTROLE[Quantidade_11],"-")</f>
        <v>-</v>
      </c>
      <c r="X2279" s="118" t="str">
        <f ca="1">_xlfn.XLOOKUP(G2279&amp;$X$2,BS_CONTROLE[CHAVE],BS_CONTROLE[Quantidade_11],"-")</f>
        <v>-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338" t="str">
        <f>IF(FN_MC!K2302="","*",FN_MC!K2302)</f>
        <v>*</v>
      </c>
      <c r="O2280" s="338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str">
        <f ca="1">_xlfn.XLOOKUP(G2280&amp;$V$2,BS_CONTROLE[CHAVE],BS_CONTROLE[Quantidade_11],"-")</f>
        <v>-</v>
      </c>
      <c r="W2280" s="118" t="str">
        <f ca="1">_xlfn.XLOOKUP(G2280&amp;$W$2,BS_CONTROLE[CHAVE],BS_CONTROLE[Quantidade_11],"-")</f>
        <v>-</v>
      </c>
      <c r="X2280" s="118" t="str">
        <f ca="1">_xlfn.XLOOKUP(G2280&amp;$X$2,BS_CONTROLE[CHAVE],BS_CONTROLE[Quantidade_11],"-")</f>
        <v>-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339" t="str">
        <f>IF(FN_MC!K2303="","*",FN_MC!K2303)</f>
        <v>*</v>
      </c>
      <c r="O2281" s="339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str">
        <f ca="1">_xlfn.XLOOKUP(G2281&amp;$V$2,BS_CONTROLE[CHAVE],BS_CONTROLE[Quantidade_11],"-")</f>
        <v>-</v>
      </c>
      <c r="W2281" s="118" t="str">
        <f ca="1">_xlfn.XLOOKUP(G2281&amp;$W$2,BS_CONTROLE[CHAVE],BS_CONTROLE[Quantidade_11],"-")</f>
        <v>-</v>
      </c>
      <c r="X2281" s="118" t="str">
        <f ca="1">_xlfn.XLOOKUP(G2281&amp;$X$2,BS_CONTROLE[CHAVE],BS_CONTROLE[Quantidade_11],"-")</f>
        <v>-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339" t="str">
        <f>IF(FN_MC!K2304="","*",FN_MC!K2304)</f>
        <v>*</v>
      </c>
      <c r="O2282" s="339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str">
        <f ca="1">_xlfn.XLOOKUP(G2282&amp;$V$2,BS_CONTROLE[CHAVE],BS_CONTROLE[Quantidade_11],"-")</f>
        <v>-</v>
      </c>
      <c r="W2282" s="118" t="str">
        <f ca="1">_xlfn.XLOOKUP(G2282&amp;$W$2,BS_CONTROLE[CHAVE],BS_CONTROLE[Quantidade_11],"-")</f>
        <v>-</v>
      </c>
      <c r="X2282" s="118" t="str">
        <f ca="1">_xlfn.XLOOKUP(G2282&amp;$X$2,BS_CONTROLE[CHAVE],BS_CONTROLE[Quantidade_11],"-")</f>
        <v>-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338" t="str">
        <f>IF(FN_MC!K2305="","*",FN_MC!K2305)</f>
        <v>*</v>
      </c>
      <c r="O2283" s="338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str">
        <f ca="1">_xlfn.XLOOKUP(G2283&amp;$V$2,BS_CONTROLE[CHAVE],BS_CONTROLE[Quantidade_11],"-")</f>
        <v>-</v>
      </c>
      <c r="W2283" s="118" t="str">
        <f ca="1">_xlfn.XLOOKUP(G2283&amp;$W$2,BS_CONTROLE[CHAVE],BS_CONTROLE[Quantidade_11],"-")</f>
        <v>-</v>
      </c>
      <c r="X2283" s="118" t="str">
        <f ca="1">_xlfn.XLOOKUP(G2283&amp;$X$2,BS_CONTROLE[CHAVE],BS_CONTROLE[Quantidade_11],"-")</f>
        <v>-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339" t="str">
        <f>IF(FN_MC!K2306="","*",FN_MC!K2306)</f>
        <v>*</v>
      </c>
      <c r="O2284" s="339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str">
        <f ca="1">_xlfn.XLOOKUP(G2284&amp;$V$2,BS_CONTROLE[CHAVE],BS_CONTROLE[Quantidade_11],"-")</f>
        <v>-</v>
      </c>
      <c r="W2284" s="118" t="str">
        <f ca="1">_xlfn.XLOOKUP(G2284&amp;$W$2,BS_CONTROLE[CHAVE],BS_CONTROLE[Quantidade_11],"-")</f>
        <v>-</v>
      </c>
      <c r="X2284" s="118" t="str">
        <f ca="1">_xlfn.XLOOKUP(G2284&amp;$X$2,BS_CONTROLE[CHAVE],BS_CONTROLE[Quantidade_11],"-")</f>
        <v>-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339" t="str">
        <f>IF(FN_MC!K2307="","*",FN_MC!K2307)</f>
        <v>*</v>
      </c>
      <c r="O2285" s="339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str">
        <f ca="1">_xlfn.XLOOKUP(G2285&amp;$V$2,BS_CONTROLE[CHAVE],BS_CONTROLE[Quantidade_11],"-")</f>
        <v>-</v>
      </c>
      <c r="W2285" s="118" t="str">
        <f ca="1">_xlfn.XLOOKUP(G2285&amp;$W$2,BS_CONTROLE[CHAVE],BS_CONTROLE[Quantidade_11],"-")</f>
        <v>-</v>
      </c>
      <c r="X2285" s="118" t="str">
        <f ca="1">_xlfn.XLOOKUP(G2285&amp;$X$2,BS_CONTROLE[CHAVE],BS_CONTROLE[Quantidade_11],"-")</f>
        <v>-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338" t="str">
        <f>IF(FN_MC!K2308="","*",FN_MC!K2308)</f>
        <v>*</v>
      </c>
      <c r="O2286" s="338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str">
        <f ca="1">_xlfn.XLOOKUP(G2286&amp;$V$2,BS_CONTROLE[CHAVE],BS_CONTROLE[Quantidade_11],"-")</f>
        <v>-</v>
      </c>
      <c r="W2286" s="118" t="str">
        <f ca="1">_xlfn.XLOOKUP(G2286&amp;$W$2,BS_CONTROLE[CHAVE],BS_CONTROLE[Quantidade_11],"-")</f>
        <v>-</v>
      </c>
      <c r="X2286" s="118" t="str">
        <f ca="1">_xlfn.XLOOKUP(G2286&amp;$X$2,BS_CONTROLE[CHAVE],BS_CONTROLE[Quantidade_11],"-")</f>
        <v>-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339" t="str">
        <f>IF(FN_MC!K2309="","*",FN_MC!K2309)</f>
        <v>*</v>
      </c>
      <c r="O2287" s="339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str">
        <f ca="1">_xlfn.XLOOKUP(G2287&amp;$V$2,BS_CONTROLE[CHAVE],BS_CONTROLE[Quantidade_11],"-")</f>
        <v>-</v>
      </c>
      <c r="W2287" s="118" t="str">
        <f ca="1">_xlfn.XLOOKUP(G2287&amp;$W$2,BS_CONTROLE[CHAVE],BS_CONTROLE[Quantidade_11],"-")</f>
        <v>-</v>
      </c>
      <c r="X2287" s="118" t="str">
        <f ca="1">_xlfn.XLOOKUP(G2287&amp;$X$2,BS_CONTROLE[CHAVE],BS_CONTROLE[Quantidade_11],"-")</f>
        <v>-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339" t="str">
        <f>IF(FN_MC!K2310="","*",FN_MC!K2310)</f>
        <v>*</v>
      </c>
      <c r="O2288" s="339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str">
        <f ca="1">_xlfn.XLOOKUP(G2288&amp;$V$2,BS_CONTROLE[CHAVE],BS_CONTROLE[Quantidade_11],"-")</f>
        <v>-</v>
      </c>
      <c r="W2288" s="118" t="str">
        <f ca="1">_xlfn.XLOOKUP(G2288&amp;$W$2,BS_CONTROLE[CHAVE],BS_CONTROLE[Quantidade_11],"-")</f>
        <v>-</v>
      </c>
      <c r="X2288" s="118" t="str">
        <f ca="1">_xlfn.XLOOKUP(G2288&amp;$X$2,BS_CONTROLE[CHAVE],BS_CONTROLE[Quantidade_11],"-")</f>
        <v>-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338" t="str">
        <f>IF(FN_MC!K2311="","*",FN_MC!K2311)</f>
        <v>*</v>
      </c>
      <c r="O2289" s="338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str">
        <f ca="1">_xlfn.XLOOKUP(G2289&amp;$V$2,BS_CONTROLE[CHAVE],BS_CONTROLE[Quantidade_11],"-")</f>
        <v>-</v>
      </c>
      <c r="W2289" s="118" t="str">
        <f ca="1">_xlfn.XLOOKUP(G2289&amp;$W$2,BS_CONTROLE[CHAVE],BS_CONTROLE[Quantidade_11],"-")</f>
        <v>-</v>
      </c>
      <c r="X2289" s="118" t="str">
        <f ca="1">_xlfn.XLOOKUP(G2289&amp;$X$2,BS_CONTROLE[CHAVE],BS_CONTROLE[Quantidade_11],"-")</f>
        <v>-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339" t="str">
        <f>IF(FN_MC!K2312="","*",FN_MC!K2312)</f>
        <v>*</v>
      </c>
      <c r="O2290" s="339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str">
        <f ca="1">_xlfn.XLOOKUP(G2290&amp;$V$2,BS_CONTROLE[CHAVE],BS_CONTROLE[Quantidade_11],"-")</f>
        <v>-</v>
      </c>
      <c r="W2290" s="118" t="str">
        <f ca="1">_xlfn.XLOOKUP(G2290&amp;$W$2,BS_CONTROLE[CHAVE],BS_CONTROLE[Quantidade_11],"-")</f>
        <v>-</v>
      </c>
      <c r="X2290" s="118" t="str">
        <f ca="1">_xlfn.XLOOKUP(G2290&amp;$X$2,BS_CONTROLE[CHAVE],BS_CONTROLE[Quantidade_11],"-")</f>
        <v>-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339" t="str">
        <f>IF(FN_MC!K2313="","*",FN_MC!K2313)</f>
        <v>*</v>
      </c>
      <c r="O2291" s="339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str">
        <f ca="1">_xlfn.XLOOKUP(G2291&amp;$V$2,BS_CONTROLE[CHAVE],BS_CONTROLE[Quantidade_11],"-")</f>
        <v>-</v>
      </c>
      <c r="W2291" s="118" t="str">
        <f ca="1">_xlfn.XLOOKUP(G2291&amp;$W$2,BS_CONTROLE[CHAVE],BS_CONTROLE[Quantidade_11],"-")</f>
        <v>-</v>
      </c>
      <c r="X2291" s="118" t="str">
        <f ca="1">_xlfn.XLOOKUP(G2291&amp;$X$2,BS_CONTROLE[CHAVE],BS_CONTROLE[Quantidade_11],"-")</f>
        <v>-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338" t="str">
        <f>IF(FN_MC!K2314="","*",FN_MC!K2314)</f>
        <v>*</v>
      </c>
      <c r="O2292" s="338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str">
        <f ca="1">_xlfn.XLOOKUP(G2292&amp;$V$2,BS_CONTROLE[CHAVE],BS_CONTROLE[Quantidade_11],"-")</f>
        <v>-</v>
      </c>
      <c r="W2292" s="118" t="str">
        <f ca="1">_xlfn.XLOOKUP(G2292&amp;$W$2,BS_CONTROLE[CHAVE],BS_CONTROLE[Quantidade_11],"-")</f>
        <v>-</v>
      </c>
      <c r="X2292" s="118" t="str">
        <f ca="1">_xlfn.XLOOKUP(G2292&amp;$X$2,BS_CONTROLE[CHAVE],BS_CONTROLE[Quantidade_11],"-")</f>
        <v>-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339" t="str">
        <f>IF(FN_MC!K2315="","*",FN_MC!K2315)</f>
        <v>*</v>
      </c>
      <c r="O2293" s="339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str">
        <f ca="1">_xlfn.XLOOKUP(G2293&amp;$V$2,BS_CONTROLE[CHAVE],BS_CONTROLE[Quantidade_11],"-")</f>
        <v>-</v>
      </c>
      <c r="W2293" s="118" t="str">
        <f ca="1">_xlfn.XLOOKUP(G2293&amp;$W$2,BS_CONTROLE[CHAVE],BS_CONTROLE[Quantidade_11],"-")</f>
        <v>-</v>
      </c>
      <c r="X2293" s="118" t="str">
        <f ca="1">_xlfn.XLOOKUP(G2293&amp;$X$2,BS_CONTROLE[CHAVE],BS_CONTROLE[Quantidade_11],"-")</f>
        <v>-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339" t="str">
        <f>IF(FN_MC!K2316="","*",FN_MC!K2316)</f>
        <v>*</v>
      </c>
      <c r="O2294" s="339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str">
        <f ca="1">_xlfn.XLOOKUP(G2294&amp;$V$2,BS_CONTROLE[CHAVE],BS_CONTROLE[Quantidade_11],"-")</f>
        <v>-</v>
      </c>
      <c r="W2294" s="118" t="str">
        <f ca="1">_xlfn.XLOOKUP(G2294&amp;$W$2,BS_CONTROLE[CHAVE],BS_CONTROLE[Quantidade_11],"-")</f>
        <v>-</v>
      </c>
      <c r="X2294" s="118" t="str">
        <f ca="1">_xlfn.XLOOKUP(G2294&amp;$X$2,BS_CONTROLE[CHAVE],BS_CONTROLE[Quantidade_11],"-")</f>
        <v>-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338" t="str">
        <f>IF(FN_MC!K2317="","*",FN_MC!K2317)</f>
        <v>*</v>
      </c>
      <c r="O2295" s="338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str">
        <f ca="1">_xlfn.XLOOKUP(G2295&amp;$V$2,BS_CONTROLE[CHAVE],BS_CONTROLE[Quantidade_11],"-")</f>
        <v>-</v>
      </c>
      <c r="W2295" s="118" t="str">
        <f ca="1">_xlfn.XLOOKUP(G2295&amp;$W$2,BS_CONTROLE[CHAVE],BS_CONTROLE[Quantidade_11],"-")</f>
        <v>-</v>
      </c>
      <c r="X2295" s="118" t="str">
        <f ca="1">_xlfn.XLOOKUP(G2295&amp;$X$2,BS_CONTROLE[CHAVE],BS_CONTROLE[Quantidade_11],"-")</f>
        <v>-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339" t="str">
        <f>IF(FN_MC!K2318="","*",FN_MC!K2318)</f>
        <v>*</v>
      </c>
      <c r="O2296" s="339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str">
        <f ca="1">_xlfn.XLOOKUP(G2296&amp;$V$2,BS_CONTROLE[CHAVE],BS_CONTROLE[Quantidade_11],"-")</f>
        <v>-</v>
      </c>
      <c r="W2296" s="118" t="str">
        <f ca="1">_xlfn.XLOOKUP(G2296&amp;$W$2,BS_CONTROLE[CHAVE],BS_CONTROLE[Quantidade_11],"-")</f>
        <v>-</v>
      </c>
      <c r="X2296" s="118" t="str">
        <f ca="1">_xlfn.XLOOKUP(G2296&amp;$X$2,BS_CONTROLE[CHAVE],BS_CONTROLE[Quantidade_11],"-")</f>
        <v>-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339" t="str">
        <f>IF(FN_MC!K2319="","*",FN_MC!K2319)</f>
        <v>*</v>
      </c>
      <c r="O2297" s="339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str">
        <f ca="1">_xlfn.XLOOKUP(G2297&amp;$V$2,BS_CONTROLE[CHAVE],BS_CONTROLE[Quantidade_11],"-")</f>
        <v>-</v>
      </c>
      <c r="W2297" s="118" t="str">
        <f ca="1">_xlfn.XLOOKUP(G2297&amp;$W$2,BS_CONTROLE[CHAVE],BS_CONTROLE[Quantidade_11],"-")</f>
        <v>-</v>
      </c>
      <c r="X2297" s="118" t="str">
        <f ca="1">_xlfn.XLOOKUP(G2297&amp;$X$2,BS_CONTROLE[CHAVE],BS_CONTROLE[Quantidade_11],"-")</f>
        <v>-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338" t="str">
        <f>IF(FN_MC!K2320="","*",FN_MC!K2320)</f>
        <v>*</v>
      </c>
      <c r="O2298" s="338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str">
        <f ca="1">_xlfn.XLOOKUP(G2298&amp;$V$2,BS_CONTROLE[CHAVE],BS_CONTROLE[Quantidade_11],"-")</f>
        <v>-</v>
      </c>
      <c r="W2298" s="118" t="str">
        <f ca="1">_xlfn.XLOOKUP(G2298&amp;$W$2,BS_CONTROLE[CHAVE],BS_CONTROLE[Quantidade_11],"-")</f>
        <v>-</v>
      </c>
      <c r="X2298" s="118" t="str">
        <f ca="1">_xlfn.XLOOKUP(G2298&amp;$X$2,BS_CONTROLE[CHAVE],BS_CONTROLE[Quantidade_11],"-")</f>
        <v>-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339" t="str">
        <f>IF(FN_MC!K2321="","*",FN_MC!K2321)</f>
        <v>*</v>
      </c>
      <c r="O2299" s="339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str">
        <f ca="1">_xlfn.XLOOKUP(G2299&amp;$V$2,BS_CONTROLE[CHAVE],BS_CONTROLE[Quantidade_11],"-")</f>
        <v>-</v>
      </c>
      <c r="W2299" s="118" t="str">
        <f ca="1">_xlfn.XLOOKUP(G2299&amp;$W$2,BS_CONTROLE[CHAVE],BS_CONTROLE[Quantidade_11],"-")</f>
        <v>-</v>
      </c>
      <c r="X2299" s="118" t="str">
        <f ca="1">_xlfn.XLOOKUP(G2299&amp;$X$2,BS_CONTROLE[CHAVE],BS_CONTROLE[Quantidade_11],"-")</f>
        <v>-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339" t="str">
        <f>IF(FN_MC!K2322="","*",FN_MC!K2322)</f>
        <v>*</v>
      </c>
      <c r="O2300" s="339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str">
        <f ca="1">_xlfn.XLOOKUP(G2300&amp;$V$2,BS_CONTROLE[CHAVE],BS_CONTROLE[Quantidade_11],"-")</f>
        <v>-</v>
      </c>
      <c r="W2300" s="118" t="str">
        <f ca="1">_xlfn.XLOOKUP(G2300&amp;$W$2,BS_CONTROLE[CHAVE],BS_CONTROLE[Quantidade_11],"-")</f>
        <v>-</v>
      </c>
      <c r="X2300" s="118" t="str">
        <f ca="1">_xlfn.XLOOKUP(G2300&amp;$X$2,BS_CONTROLE[CHAVE],BS_CONTROLE[Quantidade_11],"-")</f>
        <v>-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338" t="str">
        <f>IF(FN_MC!K2323="","*",FN_MC!K2323)</f>
        <v>*</v>
      </c>
      <c r="O2301" s="338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str">
        <f ca="1">_xlfn.XLOOKUP(G2301&amp;$V$2,BS_CONTROLE[CHAVE],BS_CONTROLE[Quantidade_11],"-")</f>
        <v>-</v>
      </c>
      <c r="W2301" s="118" t="str">
        <f ca="1">_xlfn.XLOOKUP(G2301&amp;$W$2,BS_CONTROLE[CHAVE],BS_CONTROLE[Quantidade_11],"-")</f>
        <v>-</v>
      </c>
      <c r="X2301" s="118" t="str">
        <f ca="1">_xlfn.XLOOKUP(G2301&amp;$X$2,BS_CONTROLE[CHAVE],BS_CONTROLE[Quantidade_11],"-")</f>
        <v>-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339" t="str">
        <f>IF(FN_MC!K2324="","*",FN_MC!K2324)</f>
        <v>*</v>
      </c>
      <c r="O2302" s="339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str">
        <f ca="1">_xlfn.XLOOKUP(G2302&amp;$V$2,BS_CONTROLE[CHAVE],BS_CONTROLE[Quantidade_11],"-")</f>
        <v>-</v>
      </c>
      <c r="W2302" s="118" t="str">
        <f ca="1">_xlfn.XLOOKUP(G2302&amp;$W$2,BS_CONTROLE[CHAVE],BS_CONTROLE[Quantidade_11],"-")</f>
        <v>-</v>
      </c>
      <c r="X2302" s="118" t="str">
        <f ca="1">_xlfn.XLOOKUP(G2302&amp;$X$2,BS_CONTROLE[CHAVE],BS_CONTROLE[Quantidade_11],"-")</f>
        <v>-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339" t="str">
        <f>IF(FN_MC!K2325="","*",FN_MC!K2325)</f>
        <v>*</v>
      </c>
      <c r="O2303" s="339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str">
        <f ca="1">_xlfn.XLOOKUP(G2303&amp;$V$2,BS_CONTROLE[CHAVE],BS_CONTROLE[Quantidade_11],"-")</f>
        <v>-</v>
      </c>
      <c r="W2303" s="118" t="str">
        <f ca="1">_xlfn.XLOOKUP(G2303&amp;$W$2,BS_CONTROLE[CHAVE],BS_CONTROLE[Quantidade_11],"-")</f>
        <v>-</v>
      </c>
      <c r="X2303" s="118" t="str">
        <f ca="1">_xlfn.XLOOKUP(G2303&amp;$X$2,BS_CONTROLE[CHAVE],BS_CONTROLE[Quantidade_11],"-")</f>
        <v>-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338" t="str">
        <f>IF(FN_MC!K2326="","*",FN_MC!K2326)</f>
        <v>*</v>
      </c>
      <c r="O2304" s="338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str">
        <f ca="1">_xlfn.XLOOKUP(G2304&amp;$V$2,BS_CONTROLE[CHAVE],BS_CONTROLE[Quantidade_11],"-")</f>
        <v>-</v>
      </c>
      <c r="W2304" s="118" t="str">
        <f ca="1">_xlfn.XLOOKUP(G2304&amp;$W$2,BS_CONTROLE[CHAVE],BS_CONTROLE[Quantidade_11],"-")</f>
        <v>-</v>
      </c>
      <c r="X2304" s="118" t="str">
        <f ca="1">_xlfn.XLOOKUP(G2304&amp;$X$2,BS_CONTROLE[CHAVE],BS_CONTROLE[Quantidade_11],"-")</f>
        <v>-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339" t="str">
        <f>IF(FN_MC!K2327="","*",FN_MC!K2327)</f>
        <v>*</v>
      </c>
      <c r="O2305" s="339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str">
        <f ca="1">_xlfn.XLOOKUP(G2305&amp;$V$2,BS_CONTROLE[CHAVE],BS_CONTROLE[Quantidade_11],"-")</f>
        <v>-</v>
      </c>
      <c r="W2305" s="118" t="str">
        <f ca="1">_xlfn.XLOOKUP(G2305&amp;$W$2,BS_CONTROLE[CHAVE],BS_CONTROLE[Quantidade_11],"-")</f>
        <v>-</v>
      </c>
      <c r="X2305" s="118" t="str">
        <f ca="1">_xlfn.XLOOKUP(G2305&amp;$X$2,BS_CONTROLE[CHAVE],BS_CONTROLE[Quantidade_11],"-")</f>
        <v>-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339" t="str">
        <f>IF(FN_MC!K2328="","*",FN_MC!K2328)</f>
        <v>*</v>
      </c>
      <c r="O2306" s="339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str">
        <f ca="1">_xlfn.XLOOKUP(G2306&amp;$V$2,BS_CONTROLE[CHAVE],BS_CONTROLE[Quantidade_11],"-")</f>
        <v>-</v>
      </c>
      <c r="W2306" s="118" t="str">
        <f ca="1">_xlfn.XLOOKUP(G2306&amp;$W$2,BS_CONTROLE[CHAVE],BS_CONTROLE[Quantidade_11],"-")</f>
        <v>-</v>
      </c>
      <c r="X2306" s="118" t="str">
        <f ca="1">_xlfn.XLOOKUP(G2306&amp;$X$2,BS_CONTROLE[CHAVE],BS_CONTROLE[Quantidade_11],"-")</f>
        <v>-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338" t="str">
        <f>IF(FN_MC!K2329="","*",FN_MC!K2329)</f>
        <v>*</v>
      </c>
      <c r="O2307" s="338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str">
        <f ca="1">_xlfn.XLOOKUP(G2307&amp;$V$2,BS_CONTROLE[CHAVE],BS_CONTROLE[Quantidade_11],"-")</f>
        <v>-</v>
      </c>
      <c r="W2307" s="118" t="str">
        <f ca="1">_xlfn.XLOOKUP(G2307&amp;$W$2,BS_CONTROLE[CHAVE],BS_CONTROLE[Quantidade_11],"-")</f>
        <v>-</v>
      </c>
      <c r="X2307" s="118" t="str">
        <f ca="1">_xlfn.XLOOKUP(G2307&amp;$X$2,BS_CONTROLE[CHAVE],BS_CONTROLE[Quantidade_11],"-")</f>
        <v>-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339" t="str">
        <f>IF(FN_MC!K2330="","*",FN_MC!K2330)</f>
        <v>*</v>
      </c>
      <c r="O2308" s="339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str">
        <f ca="1">_xlfn.XLOOKUP(G2308&amp;$V$2,BS_CONTROLE[CHAVE],BS_CONTROLE[Quantidade_11],"-")</f>
        <v>-</v>
      </c>
      <c r="W2308" s="118" t="str">
        <f ca="1">_xlfn.XLOOKUP(G2308&amp;$W$2,BS_CONTROLE[CHAVE],BS_CONTROLE[Quantidade_11],"-")</f>
        <v>-</v>
      </c>
      <c r="X2308" s="118" t="str">
        <f ca="1">_xlfn.XLOOKUP(G2308&amp;$X$2,BS_CONTROLE[CHAVE],BS_CONTROLE[Quantidade_11],"-")</f>
        <v>-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339" t="str">
        <f>IF(FN_MC!K2331="","*",FN_MC!K2331)</f>
        <v>*</v>
      </c>
      <c r="O2309" s="339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str">
        <f ca="1">_xlfn.XLOOKUP(G2309&amp;$V$2,BS_CONTROLE[CHAVE],BS_CONTROLE[Quantidade_11],"-")</f>
        <v>-</v>
      </c>
      <c r="W2309" s="118" t="str">
        <f ca="1">_xlfn.XLOOKUP(G2309&amp;$W$2,BS_CONTROLE[CHAVE],BS_CONTROLE[Quantidade_11],"-")</f>
        <v>-</v>
      </c>
      <c r="X2309" s="118" t="str">
        <f ca="1">_xlfn.XLOOKUP(G2309&amp;$X$2,BS_CONTROLE[CHAVE],BS_CONTROLE[Quantidade_11],"-")</f>
        <v>-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338" t="str">
        <f>IF(FN_MC!K2332="","*",FN_MC!K2332)</f>
        <v>*</v>
      </c>
      <c r="O2310" s="338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str">
        <f ca="1">_xlfn.XLOOKUP(G2310&amp;$V$2,BS_CONTROLE[CHAVE],BS_CONTROLE[Quantidade_11],"-")</f>
        <v>-</v>
      </c>
      <c r="W2310" s="118" t="str">
        <f ca="1">_xlfn.XLOOKUP(G2310&amp;$W$2,BS_CONTROLE[CHAVE],BS_CONTROLE[Quantidade_11],"-")</f>
        <v>-</v>
      </c>
      <c r="X2310" s="118" t="str">
        <f ca="1">_xlfn.XLOOKUP(G2310&amp;$X$2,BS_CONTROLE[CHAVE],BS_CONTROLE[Quantidade_11],"-")</f>
        <v>-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339" t="str">
        <f>IF(FN_MC!K2333="","*",FN_MC!K2333)</f>
        <v>*</v>
      </c>
      <c r="O2311" s="339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str">
        <f ca="1">_xlfn.XLOOKUP(G2311&amp;$V$2,BS_CONTROLE[CHAVE],BS_CONTROLE[Quantidade_11],"-")</f>
        <v>-</v>
      </c>
      <c r="W2311" s="118" t="str">
        <f ca="1">_xlfn.XLOOKUP(G2311&amp;$W$2,BS_CONTROLE[CHAVE],BS_CONTROLE[Quantidade_11],"-")</f>
        <v>-</v>
      </c>
      <c r="X2311" s="118" t="str">
        <f ca="1">_xlfn.XLOOKUP(G2311&amp;$X$2,BS_CONTROLE[CHAVE],BS_CONTROLE[Quantidade_11],"-")</f>
        <v>-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339" t="str">
        <f>IF(FN_MC!K2334="","*",FN_MC!K2334)</f>
        <v>*</v>
      </c>
      <c r="O2312" s="339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str">
        <f ca="1">_xlfn.XLOOKUP(G2312&amp;$V$2,BS_CONTROLE[CHAVE],BS_CONTROLE[Quantidade_11],"-")</f>
        <v>-</v>
      </c>
      <c r="W2312" s="118" t="str">
        <f ca="1">_xlfn.XLOOKUP(G2312&amp;$W$2,BS_CONTROLE[CHAVE],BS_CONTROLE[Quantidade_11],"-")</f>
        <v>-</v>
      </c>
      <c r="X2312" s="118" t="str">
        <f ca="1">_xlfn.XLOOKUP(G2312&amp;$X$2,BS_CONTROLE[CHAVE],BS_CONTROLE[Quantidade_11],"-")</f>
        <v>-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338" t="str">
        <f>IF(FN_MC!K2335="","*",FN_MC!K2335)</f>
        <v>*</v>
      </c>
      <c r="O2313" s="338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str">
        <f ca="1">_xlfn.XLOOKUP(G2313&amp;$V$2,BS_CONTROLE[CHAVE],BS_CONTROLE[Quantidade_11],"-")</f>
        <v>-</v>
      </c>
      <c r="W2313" s="118" t="str">
        <f ca="1">_xlfn.XLOOKUP(G2313&amp;$W$2,BS_CONTROLE[CHAVE],BS_CONTROLE[Quantidade_11],"-")</f>
        <v>-</v>
      </c>
      <c r="X2313" s="118" t="str">
        <f ca="1">_xlfn.XLOOKUP(G2313&amp;$X$2,BS_CONTROLE[CHAVE],BS_CONTROLE[Quantidade_11],"-")</f>
        <v>-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339" t="str">
        <f>IF(FN_MC!K2336="","*",FN_MC!K2336)</f>
        <v>*</v>
      </c>
      <c r="O2314" s="339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str">
        <f ca="1">_xlfn.XLOOKUP(G2314&amp;$V$2,BS_CONTROLE[CHAVE],BS_CONTROLE[Quantidade_11],"-")</f>
        <v>-</v>
      </c>
      <c r="W2314" s="118" t="str">
        <f ca="1">_xlfn.XLOOKUP(G2314&amp;$W$2,BS_CONTROLE[CHAVE],BS_CONTROLE[Quantidade_11],"-")</f>
        <v>-</v>
      </c>
      <c r="X2314" s="118" t="str">
        <f ca="1">_xlfn.XLOOKUP(G2314&amp;$X$2,BS_CONTROLE[CHAVE],BS_CONTROLE[Quantidade_11],"-")</f>
        <v>-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339" t="str">
        <f>IF(FN_MC!K2337="","*",FN_MC!K2337)</f>
        <v>*</v>
      </c>
      <c r="O2315" s="339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str">
        <f ca="1">_xlfn.XLOOKUP(G2315&amp;$V$2,BS_CONTROLE[CHAVE],BS_CONTROLE[Quantidade_11],"-")</f>
        <v>-</v>
      </c>
      <c r="W2315" s="118" t="str">
        <f ca="1">_xlfn.XLOOKUP(G2315&amp;$W$2,BS_CONTROLE[CHAVE],BS_CONTROLE[Quantidade_11],"-")</f>
        <v>-</v>
      </c>
      <c r="X2315" s="118" t="str">
        <f ca="1">_xlfn.XLOOKUP(G2315&amp;$X$2,BS_CONTROLE[CHAVE],BS_CONTROLE[Quantidade_11],"-")</f>
        <v>-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338" t="str">
        <f>IF(FN_MC!K2338="","*",FN_MC!K2338)</f>
        <v>*</v>
      </c>
      <c r="O2316" s="338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str">
        <f ca="1">_xlfn.XLOOKUP(G2316&amp;$V$2,BS_CONTROLE[CHAVE],BS_CONTROLE[Quantidade_11],"-")</f>
        <v>-</v>
      </c>
      <c r="W2316" s="118" t="str">
        <f ca="1">_xlfn.XLOOKUP(G2316&amp;$W$2,BS_CONTROLE[CHAVE],BS_CONTROLE[Quantidade_11],"-")</f>
        <v>-</v>
      </c>
      <c r="X2316" s="118" t="str">
        <f ca="1">_xlfn.XLOOKUP(G2316&amp;$X$2,BS_CONTROLE[CHAVE],BS_CONTROLE[Quantidade_11],"-")</f>
        <v>-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339" t="str">
        <f>IF(FN_MC!K2339="","*",FN_MC!K2339)</f>
        <v>*</v>
      </c>
      <c r="O2317" s="339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str">
        <f ca="1">_xlfn.XLOOKUP(G2317&amp;$V$2,BS_CONTROLE[CHAVE],BS_CONTROLE[Quantidade_11],"-")</f>
        <v>-</v>
      </c>
      <c r="W2317" s="118" t="str">
        <f ca="1">_xlfn.XLOOKUP(G2317&amp;$W$2,BS_CONTROLE[CHAVE],BS_CONTROLE[Quantidade_11],"-")</f>
        <v>-</v>
      </c>
      <c r="X2317" s="118" t="str">
        <f ca="1">_xlfn.XLOOKUP(G2317&amp;$X$2,BS_CONTROLE[CHAVE],BS_CONTROLE[Quantidade_11],"-")</f>
        <v>-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339" t="str">
        <f>IF(FN_MC!K2340="","*",FN_MC!K2340)</f>
        <v>*</v>
      </c>
      <c r="O2318" s="339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str">
        <f ca="1">_xlfn.XLOOKUP(G2318&amp;$V$2,BS_CONTROLE[CHAVE],BS_CONTROLE[Quantidade_11],"-")</f>
        <v>-</v>
      </c>
      <c r="W2318" s="118" t="str">
        <f ca="1">_xlfn.XLOOKUP(G2318&amp;$W$2,BS_CONTROLE[CHAVE],BS_CONTROLE[Quantidade_11],"-")</f>
        <v>-</v>
      </c>
      <c r="X2318" s="118" t="str">
        <f ca="1">_xlfn.XLOOKUP(G2318&amp;$X$2,BS_CONTROLE[CHAVE],BS_CONTROLE[Quantidade_11],"-")</f>
        <v>-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338" t="str">
        <f>IF(FN_MC!K2341="","*",FN_MC!K2341)</f>
        <v>*</v>
      </c>
      <c r="O2319" s="338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str">
        <f ca="1">_xlfn.XLOOKUP(G2319&amp;$V$2,BS_CONTROLE[CHAVE],BS_CONTROLE[Quantidade_11],"-")</f>
        <v>-</v>
      </c>
      <c r="W2319" s="118" t="str">
        <f ca="1">_xlfn.XLOOKUP(G2319&amp;$W$2,BS_CONTROLE[CHAVE],BS_CONTROLE[Quantidade_11],"-")</f>
        <v>-</v>
      </c>
      <c r="X2319" s="118" t="str">
        <f ca="1">_xlfn.XLOOKUP(G2319&amp;$X$2,BS_CONTROLE[CHAVE],BS_CONTROLE[Quantidade_11],"-")</f>
        <v>-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339" t="str">
        <f>IF(FN_MC!K2342="","*",FN_MC!K2342)</f>
        <v>*</v>
      </c>
      <c r="O2320" s="339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str">
        <f ca="1">_xlfn.XLOOKUP(G2320&amp;$V$2,BS_CONTROLE[CHAVE],BS_CONTROLE[Quantidade_11],"-")</f>
        <v>-</v>
      </c>
      <c r="W2320" s="118" t="str">
        <f ca="1">_xlfn.XLOOKUP(G2320&amp;$W$2,BS_CONTROLE[CHAVE],BS_CONTROLE[Quantidade_11],"-")</f>
        <v>-</v>
      </c>
      <c r="X2320" s="118" t="str">
        <f ca="1">_xlfn.XLOOKUP(G2320&amp;$X$2,BS_CONTROLE[CHAVE],BS_CONTROLE[Quantidade_11],"-")</f>
        <v>-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339" t="str">
        <f>IF(FN_MC!K2343="","*",FN_MC!K2343)</f>
        <v>*</v>
      </c>
      <c r="O2321" s="339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str">
        <f ca="1">_xlfn.XLOOKUP(G2321&amp;$V$2,BS_CONTROLE[CHAVE],BS_CONTROLE[Quantidade_11],"-")</f>
        <v>-</v>
      </c>
      <c r="W2321" s="118" t="str">
        <f ca="1">_xlfn.XLOOKUP(G2321&amp;$W$2,BS_CONTROLE[CHAVE],BS_CONTROLE[Quantidade_11],"-")</f>
        <v>-</v>
      </c>
      <c r="X2321" s="118" t="str">
        <f ca="1">_xlfn.XLOOKUP(G2321&amp;$X$2,BS_CONTROLE[CHAVE],BS_CONTROLE[Quantidade_11],"-")</f>
        <v>-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338" t="str">
        <f>IF(FN_MC!K2344="","*",FN_MC!K2344)</f>
        <v>*</v>
      </c>
      <c r="O2322" s="338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str">
        <f ca="1">_xlfn.XLOOKUP(G2322&amp;$V$2,BS_CONTROLE[CHAVE],BS_CONTROLE[Quantidade_11],"-")</f>
        <v>-</v>
      </c>
      <c r="W2322" s="118" t="str">
        <f ca="1">_xlfn.XLOOKUP(G2322&amp;$W$2,BS_CONTROLE[CHAVE],BS_CONTROLE[Quantidade_11],"-")</f>
        <v>-</v>
      </c>
      <c r="X2322" s="118" t="str">
        <f ca="1">_xlfn.XLOOKUP(G2322&amp;$X$2,BS_CONTROLE[CHAVE],BS_CONTROLE[Quantidade_11],"-")</f>
        <v>-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339" t="str">
        <f>IF(FN_MC!K2345="","*",FN_MC!K2345)</f>
        <v>*</v>
      </c>
      <c r="O2323" s="339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str">
        <f ca="1">_xlfn.XLOOKUP(G2323&amp;$V$2,BS_CONTROLE[CHAVE],BS_CONTROLE[Quantidade_11],"-")</f>
        <v>-</v>
      </c>
      <c r="W2323" s="118" t="str">
        <f ca="1">_xlfn.XLOOKUP(G2323&amp;$W$2,BS_CONTROLE[CHAVE],BS_CONTROLE[Quantidade_11],"-")</f>
        <v>-</v>
      </c>
      <c r="X2323" s="118" t="str">
        <f ca="1">_xlfn.XLOOKUP(G2323&amp;$X$2,BS_CONTROLE[CHAVE],BS_CONTROLE[Quantidade_11],"-")</f>
        <v>-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339" t="str">
        <f>IF(FN_MC!K2346="","*",FN_MC!K2346)</f>
        <v>*</v>
      </c>
      <c r="O2324" s="339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str">
        <f ca="1">_xlfn.XLOOKUP(G2324&amp;$V$2,BS_CONTROLE[CHAVE],BS_CONTROLE[Quantidade_11],"-")</f>
        <v>-</v>
      </c>
      <c r="W2324" s="118" t="str">
        <f ca="1">_xlfn.XLOOKUP(G2324&amp;$W$2,BS_CONTROLE[CHAVE],BS_CONTROLE[Quantidade_11],"-")</f>
        <v>-</v>
      </c>
      <c r="X2324" s="118" t="str">
        <f ca="1">_xlfn.XLOOKUP(G2324&amp;$X$2,BS_CONTROLE[CHAVE],BS_CONTROLE[Quantidade_11],"-")</f>
        <v>-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338" t="str">
        <f>IF(FN_MC!K2347="","*",FN_MC!K2347)</f>
        <v>*</v>
      </c>
      <c r="O2325" s="338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str">
        <f ca="1">_xlfn.XLOOKUP(G2325&amp;$V$2,BS_CONTROLE[CHAVE],BS_CONTROLE[Quantidade_11],"-")</f>
        <v>-</v>
      </c>
      <c r="W2325" s="118" t="str">
        <f ca="1">_xlfn.XLOOKUP(G2325&amp;$W$2,BS_CONTROLE[CHAVE],BS_CONTROLE[Quantidade_11],"-")</f>
        <v>-</v>
      </c>
      <c r="X2325" s="118" t="str">
        <f ca="1">_xlfn.XLOOKUP(G2325&amp;$X$2,BS_CONTROLE[CHAVE],BS_CONTROLE[Quantidade_11],"-")</f>
        <v>-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339" t="str">
        <f>IF(FN_MC!K2348="","*",FN_MC!K2348)</f>
        <v>*</v>
      </c>
      <c r="O2326" s="339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str">
        <f ca="1">_xlfn.XLOOKUP(G2326&amp;$V$2,BS_CONTROLE[CHAVE],BS_CONTROLE[Quantidade_11],"-")</f>
        <v>-</v>
      </c>
      <c r="W2326" s="118" t="str">
        <f ca="1">_xlfn.XLOOKUP(G2326&amp;$W$2,BS_CONTROLE[CHAVE],BS_CONTROLE[Quantidade_11],"-")</f>
        <v>-</v>
      </c>
      <c r="X2326" s="118" t="str">
        <f ca="1">_xlfn.XLOOKUP(G2326&amp;$X$2,BS_CONTROLE[CHAVE],BS_CONTROLE[Quantidade_11],"-")</f>
        <v>-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339" t="str">
        <f>IF(FN_MC!K2349="","*",FN_MC!K2349)</f>
        <v>*</v>
      </c>
      <c r="O2327" s="339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str">
        <f ca="1">_xlfn.XLOOKUP(G2327&amp;$V$2,BS_CONTROLE[CHAVE],BS_CONTROLE[Quantidade_11],"-")</f>
        <v>-</v>
      </c>
      <c r="W2327" s="118" t="str">
        <f ca="1">_xlfn.XLOOKUP(G2327&amp;$W$2,BS_CONTROLE[CHAVE],BS_CONTROLE[Quantidade_11],"-")</f>
        <v>-</v>
      </c>
      <c r="X2327" s="118" t="str">
        <f ca="1">_xlfn.XLOOKUP(G2327&amp;$X$2,BS_CONTROLE[CHAVE],BS_CONTROLE[Quantidade_11],"-")</f>
        <v>-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338" t="str">
        <f>IF(FN_MC!K2350="","*",FN_MC!K2350)</f>
        <v>*</v>
      </c>
      <c r="O2328" s="338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str">
        <f ca="1">_xlfn.XLOOKUP(G2328&amp;$V$2,BS_CONTROLE[CHAVE],BS_CONTROLE[Quantidade_11],"-")</f>
        <v>-</v>
      </c>
      <c r="W2328" s="118" t="str">
        <f ca="1">_xlfn.XLOOKUP(G2328&amp;$W$2,BS_CONTROLE[CHAVE],BS_CONTROLE[Quantidade_11],"-")</f>
        <v>-</v>
      </c>
      <c r="X2328" s="118" t="str">
        <f ca="1">_xlfn.XLOOKUP(G2328&amp;$X$2,BS_CONTROLE[CHAVE],BS_CONTROLE[Quantidade_11],"-")</f>
        <v>-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339" t="str">
        <f>IF(FN_MC!K2351="","*",FN_MC!K2351)</f>
        <v>*</v>
      </c>
      <c r="O2329" s="339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str">
        <f ca="1">_xlfn.XLOOKUP(G2329&amp;$V$2,BS_CONTROLE[CHAVE],BS_CONTROLE[Quantidade_11],"-")</f>
        <v>-</v>
      </c>
      <c r="W2329" s="118" t="str">
        <f ca="1">_xlfn.XLOOKUP(G2329&amp;$W$2,BS_CONTROLE[CHAVE],BS_CONTROLE[Quantidade_11],"-")</f>
        <v>-</v>
      </c>
      <c r="X2329" s="118" t="str">
        <f ca="1">_xlfn.XLOOKUP(G2329&amp;$X$2,BS_CONTROLE[CHAVE],BS_CONTROLE[Quantidade_11],"-")</f>
        <v>-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339" t="str">
        <f>IF(FN_MC!K2352="","*",FN_MC!K2352)</f>
        <v>*</v>
      </c>
      <c r="O2330" s="339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str">
        <f ca="1">_xlfn.XLOOKUP(G2330&amp;$V$2,BS_CONTROLE[CHAVE],BS_CONTROLE[Quantidade_11],"-")</f>
        <v>-</v>
      </c>
      <c r="W2330" s="118" t="str">
        <f ca="1">_xlfn.XLOOKUP(G2330&amp;$W$2,BS_CONTROLE[CHAVE],BS_CONTROLE[Quantidade_11],"-")</f>
        <v>-</v>
      </c>
      <c r="X2330" s="118" t="str">
        <f ca="1">_xlfn.XLOOKUP(G2330&amp;$X$2,BS_CONTROLE[CHAVE],BS_CONTROLE[Quantidade_11],"-")</f>
        <v>-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338" t="str">
        <f>IF(FN_MC!K2353="","*",FN_MC!K2353)</f>
        <v>*</v>
      </c>
      <c r="O2331" s="338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str">
        <f ca="1">_xlfn.XLOOKUP(G2331&amp;$V$2,BS_CONTROLE[CHAVE],BS_CONTROLE[Quantidade_11],"-")</f>
        <v>-</v>
      </c>
      <c r="W2331" s="118" t="str">
        <f ca="1">_xlfn.XLOOKUP(G2331&amp;$W$2,BS_CONTROLE[CHAVE],BS_CONTROLE[Quantidade_11],"-")</f>
        <v>-</v>
      </c>
      <c r="X2331" s="118" t="str">
        <f ca="1">_xlfn.XLOOKUP(G2331&amp;$X$2,BS_CONTROLE[CHAVE],BS_CONTROLE[Quantidade_11],"-")</f>
        <v>-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339" t="str">
        <f>IF(FN_MC!K2354="","*",FN_MC!K2354)</f>
        <v>*</v>
      </c>
      <c r="O2332" s="339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str">
        <f ca="1">_xlfn.XLOOKUP(G2332&amp;$V$2,BS_CONTROLE[CHAVE],BS_CONTROLE[Quantidade_11],"-")</f>
        <v>-</v>
      </c>
      <c r="W2332" s="118" t="str">
        <f ca="1">_xlfn.XLOOKUP(G2332&amp;$W$2,BS_CONTROLE[CHAVE],BS_CONTROLE[Quantidade_11],"-")</f>
        <v>-</v>
      </c>
      <c r="X2332" s="118" t="str">
        <f ca="1">_xlfn.XLOOKUP(G2332&amp;$X$2,BS_CONTROLE[CHAVE],BS_CONTROLE[Quantidade_11],"-")</f>
        <v>-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339" t="str">
        <f>IF(FN_MC!K2355="","*",FN_MC!K2355)</f>
        <v>*</v>
      </c>
      <c r="O2333" s="339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str">
        <f ca="1">_xlfn.XLOOKUP(G2333&amp;$V$2,BS_CONTROLE[CHAVE],BS_CONTROLE[Quantidade_11],"-")</f>
        <v>-</v>
      </c>
      <c r="W2333" s="118" t="str">
        <f ca="1">_xlfn.XLOOKUP(G2333&amp;$W$2,BS_CONTROLE[CHAVE],BS_CONTROLE[Quantidade_11],"-")</f>
        <v>-</v>
      </c>
      <c r="X2333" s="118" t="str">
        <f ca="1">_xlfn.XLOOKUP(G2333&amp;$X$2,BS_CONTROLE[CHAVE],BS_CONTROLE[Quantidade_11],"-")</f>
        <v>-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338" t="str">
        <f>IF(FN_MC!K2356="","*",FN_MC!K2356)</f>
        <v>*</v>
      </c>
      <c r="O2334" s="338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str">
        <f ca="1">_xlfn.XLOOKUP(G2334&amp;$V$2,BS_CONTROLE[CHAVE],BS_CONTROLE[Quantidade_11],"-")</f>
        <v>-</v>
      </c>
      <c r="W2334" s="118" t="str">
        <f ca="1">_xlfn.XLOOKUP(G2334&amp;$W$2,BS_CONTROLE[CHAVE],BS_CONTROLE[Quantidade_11],"-")</f>
        <v>-</v>
      </c>
      <c r="X2334" s="118" t="str">
        <f ca="1">_xlfn.XLOOKUP(G2334&amp;$X$2,BS_CONTROLE[CHAVE],BS_CONTROLE[Quantidade_11],"-")</f>
        <v>-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339" t="str">
        <f>IF(FN_MC!K2357="","*",FN_MC!K2357)</f>
        <v>*</v>
      </c>
      <c r="O2335" s="339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str">
        <f ca="1">_xlfn.XLOOKUP(G2335&amp;$V$2,BS_CONTROLE[CHAVE],BS_CONTROLE[Quantidade_11],"-")</f>
        <v>-</v>
      </c>
      <c r="W2335" s="118" t="str">
        <f ca="1">_xlfn.XLOOKUP(G2335&amp;$W$2,BS_CONTROLE[CHAVE],BS_CONTROLE[Quantidade_11],"-")</f>
        <v>-</v>
      </c>
      <c r="X2335" s="118" t="str">
        <f ca="1">_xlfn.XLOOKUP(G2335&amp;$X$2,BS_CONTROLE[CHAVE],BS_CONTROLE[Quantidade_11],"-")</f>
        <v>-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339" t="str">
        <f>IF(FN_MC!K2358="","*",FN_MC!K2358)</f>
        <v>*</v>
      </c>
      <c r="O2336" s="339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str">
        <f ca="1">_xlfn.XLOOKUP(G2336&amp;$V$2,BS_CONTROLE[CHAVE],BS_CONTROLE[Quantidade_11],"-")</f>
        <v>-</v>
      </c>
      <c r="W2336" s="118" t="str">
        <f ca="1">_xlfn.XLOOKUP(G2336&amp;$W$2,BS_CONTROLE[CHAVE],BS_CONTROLE[Quantidade_11],"-")</f>
        <v>-</v>
      </c>
      <c r="X2336" s="118" t="str">
        <f ca="1">_xlfn.XLOOKUP(G2336&amp;$X$2,BS_CONTROLE[CHAVE],BS_CONTROLE[Quantidade_11],"-")</f>
        <v>-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338" t="str">
        <f>IF(FN_MC!K2359="","*",FN_MC!K2359)</f>
        <v>*</v>
      </c>
      <c r="O2337" s="338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str">
        <f ca="1">_xlfn.XLOOKUP(G2337&amp;$V$2,BS_CONTROLE[CHAVE],BS_CONTROLE[Quantidade_11],"-")</f>
        <v>-</v>
      </c>
      <c r="W2337" s="118" t="str">
        <f ca="1">_xlfn.XLOOKUP(G2337&amp;$W$2,BS_CONTROLE[CHAVE],BS_CONTROLE[Quantidade_11],"-")</f>
        <v>-</v>
      </c>
      <c r="X2337" s="118" t="str">
        <f ca="1">_xlfn.XLOOKUP(G2337&amp;$X$2,BS_CONTROLE[CHAVE],BS_CONTROLE[Quantidade_11],"-")</f>
        <v>-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339" t="str">
        <f>IF(FN_MC!K2360="","*",FN_MC!K2360)</f>
        <v>*</v>
      </c>
      <c r="O2338" s="339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str">
        <f ca="1">_xlfn.XLOOKUP(G2338&amp;$V$2,BS_CONTROLE[CHAVE],BS_CONTROLE[Quantidade_11],"-")</f>
        <v>-</v>
      </c>
      <c r="W2338" s="118" t="str">
        <f ca="1">_xlfn.XLOOKUP(G2338&amp;$W$2,BS_CONTROLE[CHAVE],BS_CONTROLE[Quantidade_11],"-")</f>
        <v>-</v>
      </c>
      <c r="X2338" s="118" t="str">
        <f ca="1">_xlfn.XLOOKUP(G2338&amp;$X$2,BS_CONTROLE[CHAVE],BS_CONTROLE[Quantidade_11],"-")</f>
        <v>-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339" t="str">
        <f>IF(FN_MC!K2361="","*",FN_MC!K2361)</f>
        <v>*</v>
      </c>
      <c r="O2339" s="339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str">
        <f ca="1">_xlfn.XLOOKUP(G2339&amp;$V$2,BS_CONTROLE[CHAVE],BS_CONTROLE[Quantidade_11],"-")</f>
        <v>-</v>
      </c>
      <c r="W2339" s="118" t="str">
        <f ca="1">_xlfn.XLOOKUP(G2339&amp;$W$2,BS_CONTROLE[CHAVE],BS_CONTROLE[Quantidade_11],"-")</f>
        <v>-</v>
      </c>
      <c r="X2339" s="118" t="str">
        <f ca="1">_xlfn.XLOOKUP(G2339&amp;$X$2,BS_CONTROLE[CHAVE],BS_CONTROLE[Quantidade_11],"-")</f>
        <v>-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338" t="str">
        <f>IF(FN_MC!K2362="","*",FN_MC!K2362)</f>
        <v>*</v>
      </c>
      <c r="O2340" s="338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str">
        <f ca="1">_xlfn.XLOOKUP(G2340&amp;$V$2,BS_CONTROLE[CHAVE],BS_CONTROLE[Quantidade_11],"-")</f>
        <v>-</v>
      </c>
      <c r="W2340" s="118" t="str">
        <f ca="1">_xlfn.XLOOKUP(G2340&amp;$W$2,BS_CONTROLE[CHAVE],BS_CONTROLE[Quantidade_11],"-")</f>
        <v>-</v>
      </c>
      <c r="X2340" s="118" t="str">
        <f ca="1">_xlfn.XLOOKUP(G2340&amp;$X$2,BS_CONTROLE[CHAVE],BS_CONTROLE[Quantidade_11],"-")</f>
        <v>-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339" t="str">
        <f>IF(FN_MC!K2363="","*",FN_MC!K2363)</f>
        <v>*</v>
      </c>
      <c r="O2341" s="339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str">
        <f ca="1">_xlfn.XLOOKUP(G2341&amp;$V$2,BS_CONTROLE[CHAVE],BS_CONTROLE[Quantidade_11],"-")</f>
        <v>-</v>
      </c>
      <c r="W2341" s="118" t="str">
        <f ca="1">_xlfn.XLOOKUP(G2341&amp;$W$2,BS_CONTROLE[CHAVE],BS_CONTROLE[Quantidade_11],"-")</f>
        <v>-</v>
      </c>
      <c r="X2341" s="118" t="str">
        <f ca="1">_xlfn.XLOOKUP(G2341&amp;$X$2,BS_CONTROLE[CHAVE],BS_CONTROLE[Quantidade_11],"-")</f>
        <v>-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339" t="str">
        <f>IF(FN_MC!K2364="","*",FN_MC!K2364)</f>
        <v>*</v>
      </c>
      <c r="O2342" s="339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str">
        <f ca="1">_xlfn.XLOOKUP(G2342&amp;$V$2,BS_CONTROLE[CHAVE],BS_CONTROLE[Quantidade_11],"-")</f>
        <v>-</v>
      </c>
      <c r="W2342" s="118" t="str">
        <f ca="1">_xlfn.XLOOKUP(G2342&amp;$W$2,BS_CONTROLE[CHAVE],BS_CONTROLE[Quantidade_11],"-")</f>
        <v>-</v>
      </c>
      <c r="X2342" s="118" t="str">
        <f ca="1">_xlfn.XLOOKUP(G2342&amp;$X$2,BS_CONTROLE[CHAVE],BS_CONTROLE[Quantidade_11],"-")</f>
        <v>-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338" t="str">
        <f>IF(FN_MC!K2365="","*",FN_MC!K2365)</f>
        <v>*</v>
      </c>
      <c r="O2343" s="338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str">
        <f ca="1">_xlfn.XLOOKUP(G2343&amp;$V$2,BS_CONTROLE[CHAVE],BS_CONTROLE[Quantidade_11],"-")</f>
        <v>-</v>
      </c>
      <c r="W2343" s="118" t="str">
        <f ca="1">_xlfn.XLOOKUP(G2343&amp;$W$2,BS_CONTROLE[CHAVE],BS_CONTROLE[Quantidade_11],"-")</f>
        <v>-</v>
      </c>
      <c r="X2343" s="118" t="str">
        <f ca="1">_xlfn.XLOOKUP(G2343&amp;$X$2,BS_CONTROLE[CHAVE],BS_CONTROLE[Quantidade_11],"-")</f>
        <v>-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339" t="str">
        <f>IF(FN_MC!K2366="","*",FN_MC!K2366)</f>
        <v>*</v>
      </c>
      <c r="O2344" s="339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str">
        <f ca="1">_xlfn.XLOOKUP(G2344&amp;$V$2,BS_CONTROLE[CHAVE],BS_CONTROLE[Quantidade_11],"-")</f>
        <v>-</v>
      </c>
      <c r="W2344" s="118" t="str">
        <f ca="1">_xlfn.XLOOKUP(G2344&amp;$W$2,BS_CONTROLE[CHAVE],BS_CONTROLE[Quantidade_11],"-")</f>
        <v>-</v>
      </c>
      <c r="X2344" s="118" t="str">
        <f ca="1">_xlfn.XLOOKUP(G2344&amp;$X$2,BS_CONTROLE[CHAVE],BS_CONTROLE[Quantidade_11],"-")</f>
        <v>-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339" t="str">
        <f>IF(FN_MC!K2367="","*",FN_MC!K2367)</f>
        <v>*</v>
      </c>
      <c r="O2345" s="339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str">
        <f ca="1">_xlfn.XLOOKUP(G2345&amp;$V$2,BS_CONTROLE[CHAVE],BS_CONTROLE[Quantidade_11],"-")</f>
        <v>-</v>
      </c>
      <c r="W2345" s="118" t="str">
        <f ca="1">_xlfn.XLOOKUP(G2345&amp;$W$2,BS_CONTROLE[CHAVE],BS_CONTROLE[Quantidade_11],"-")</f>
        <v>-</v>
      </c>
      <c r="X2345" s="118" t="str">
        <f ca="1">_xlfn.XLOOKUP(G2345&amp;$X$2,BS_CONTROLE[CHAVE],BS_CONTROLE[Quantidade_11],"-")</f>
        <v>-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338" t="str">
        <f>IF(FN_MC!K2368="","*",FN_MC!K2368)</f>
        <v>*</v>
      </c>
      <c r="O2346" s="338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str">
        <f ca="1">_xlfn.XLOOKUP(G2346&amp;$V$2,BS_CONTROLE[CHAVE],BS_CONTROLE[Quantidade_11],"-")</f>
        <v>-</v>
      </c>
      <c r="W2346" s="118" t="str">
        <f ca="1">_xlfn.XLOOKUP(G2346&amp;$W$2,BS_CONTROLE[CHAVE],BS_CONTROLE[Quantidade_11],"-")</f>
        <v>-</v>
      </c>
      <c r="X2346" s="118" t="str">
        <f ca="1">_xlfn.XLOOKUP(G2346&amp;$X$2,BS_CONTROLE[CHAVE],BS_CONTROLE[Quantidade_11],"-")</f>
        <v>-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339" t="str">
        <f>IF(FN_MC!K2369="","*",FN_MC!K2369)</f>
        <v>*</v>
      </c>
      <c r="O2347" s="339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str">
        <f ca="1">_xlfn.XLOOKUP(G2347&amp;$V$2,BS_CONTROLE[CHAVE],BS_CONTROLE[Quantidade_11],"-")</f>
        <v>-</v>
      </c>
      <c r="W2347" s="118" t="str">
        <f ca="1">_xlfn.XLOOKUP(G2347&amp;$W$2,BS_CONTROLE[CHAVE],BS_CONTROLE[Quantidade_11],"-")</f>
        <v>-</v>
      </c>
      <c r="X2347" s="118" t="str">
        <f ca="1">_xlfn.XLOOKUP(G2347&amp;$X$2,BS_CONTROLE[CHAVE],BS_CONTROLE[Quantidade_11],"-")</f>
        <v>-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339" t="str">
        <f>IF(FN_MC!K2370="","*",FN_MC!K2370)</f>
        <v>*</v>
      </c>
      <c r="O2348" s="339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str">
        <f ca="1">_xlfn.XLOOKUP(G2348&amp;$V$2,BS_CONTROLE[CHAVE],BS_CONTROLE[Quantidade_11],"-")</f>
        <v>-</v>
      </c>
      <c r="W2348" s="118" t="str">
        <f ca="1">_xlfn.XLOOKUP(G2348&amp;$W$2,BS_CONTROLE[CHAVE],BS_CONTROLE[Quantidade_11],"-")</f>
        <v>-</v>
      </c>
      <c r="X2348" s="118" t="str">
        <f ca="1">_xlfn.XLOOKUP(G2348&amp;$X$2,BS_CONTROLE[CHAVE],BS_CONTROLE[Quantidade_11],"-")</f>
        <v>-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338" t="str">
        <f>IF(FN_MC!K2371="","*",FN_MC!K2371)</f>
        <v>*</v>
      </c>
      <c r="O2349" s="338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str">
        <f ca="1">_xlfn.XLOOKUP(G2349&amp;$V$2,BS_CONTROLE[CHAVE],BS_CONTROLE[Quantidade_11],"-")</f>
        <v>-</v>
      </c>
      <c r="W2349" s="118" t="str">
        <f ca="1">_xlfn.XLOOKUP(G2349&amp;$W$2,BS_CONTROLE[CHAVE],BS_CONTROLE[Quantidade_11],"-")</f>
        <v>-</v>
      </c>
      <c r="X2349" s="118" t="str">
        <f ca="1">_xlfn.XLOOKUP(G2349&amp;$X$2,BS_CONTROLE[CHAVE],BS_CONTROLE[Quantidade_11],"-")</f>
        <v>-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339" t="str">
        <f>IF(FN_MC!K2372="","*",FN_MC!K2372)</f>
        <v>*</v>
      </c>
      <c r="O2350" s="339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str">
        <f ca="1">_xlfn.XLOOKUP(G2350&amp;$V$2,BS_CONTROLE[CHAVE],BS_CONTROLE[Quantidade_11],"-")</f>
        <v>-</v>
      </c>
      <c r="W2350" s="118" t="str">
        <f ca="1">_xlfn.XLOOKUP(G2350&amp;$W$2,BS_CONTROLE[CHAVE],BS_CONTROLE[Quantidade_11],"-")</f>
        <v>-</v>
      </c>
      <c r="X2350" s="118" t="str">
        <f ca="1">_xlfn.XLOOKUP(G2350&amp;$X$2,BS_CONTROLE[CHAVE],BS_CONTROLE[Quantidade_11],"-")</f>
        <v>-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339" t="str">
        <f>IF(FN_MC!K2373="","*",FN_MC!K2373)</f>
        <v>*</v>
      </c>
      <c r="O2351" s="339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str">
        <f ca="1">_xlfn.XLOOKUP(G2351&amp;$V$2,BS_CONTROLE[CHAVE],BS_CONTROLE[Quantidade_11],"-")</f>
        <v>-</v>
      </c>
      <c r="W2351" s="118" t="str">
        <f ca="1">_xlfn.XLOOKUP(G2351&amp;$W$2,BS_CONTROLE[CHAVE],BS_CONTROLE[Quantidade_11],"-")</f>
        <v>-</v>
      </c>
      <c r="X2351" s="118" t="str">
        <f ca="1">_xlfn.XLOOKUP(G2351&amp;$X$2,BS_CONTROLE[CHAVE],BS_CONTROLE[Quantidade_11],"-")</f>
        <v>-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338" t="str">
        <f>IF(FN_MC!K2374="","*",FN_MC!K2374)</f>
        <v>*</v>
      </c>
      <c r="O2352" s="338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str">
        <f ca="1">_xlfn.XLOOKUP(G2352&amp;$V$2,BS_CONTROLE[CHAVE],BS_CONTROLE[Quantidade_11],"-")</f>
        <v>-</v>
      </c>
      <c r="W2352" s="118" t="str">
        <f ca="1">_xlfn.XLOOKUP(G2352&amp;$W$2,BS_CONTROLE[CHAVE],BS_CONTROLE[Quantidade_11],"-")</f>
        <v>-</v>
      </c>
      <c r="X2352" s="118" t="str">
        <f ca="1">_xlfn.XLOOKUP(G2352&amp;$X$2,BS_CONTROLE[CHAVE],BS_CONTROLE[Quantidade_11],"-")</f>
        <v>-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339" t="str">
        <f>IF(FN_MC!K2375="","*",FN_MC!K2375)</f>
        <v>*</v>
      </c>
      <c r="O2353" s="339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str">
        <f ca="1">_xlfn.XLOOKUP(G2353&amp;$V$2,BS_CONTROLE[CHAVE],BS_CONTROLE[Quantidade_11],"-")</f>
        <v>-</v>
      </c>
      <c r="W2353" s="118" t="str">
        <f ca="1">_xlfn.XLOOKUP(G2353&amp;$W$2,BS_CONTROLE[CHAVE],BS_CONTROLE[Quantidade_11],"-")</f>
        <v>-</v>
      </c>
      <c r="X2353" s="118" t="str">
        <f ca="1">_xlfn.XLOOKUP(G2353&amp;$X$2,BS_CONTROLE[CHAVE],BS_CONTROLE[Quantidade_11],"-")</f>
        <v>-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339" t="str">
        <f>IF(FN_MC!K2376="","*",FN_MC!K2376)</f>
        <v>*</v>
      </c>
      <c r="O2354" s="339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str">
        <f ca="1">_xlfn.XLOOKUP(G2354&amp;$V$2,BS_CONTROLE[CHAVE],BS_CONTROLE[Quantidade_11],"-")</f>
        <v>-</v>
      </c>
      <c r="W2354" s="118" t="str">
        <f ca="1">_xlfn.XLOOKUP(G2354&amp;$W$2,BS_CONTROLE[CHAVE],BS_CONTROLE[Quantidade_11],"-")</f>
        <v>-</v>
      </c>
      <c r="X2354" s="118" t="str">
        <f ca="1">_xlfn.XLOOKUP(G2354&amp;$X$2,BS_CONTROLE[CHAVE],BS_CONTROLE[Quantidade_11],"-")</f>
        <v>-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338" t="str">
        <f>IF(FN_MC!K2377="","*",FN_MC!K2377)</f>
        <v>*</v>
      </c>
      <c r="O2355" s="338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str">
        <f ca="1">_xlfn.XLOOKUP(G2355&amp;$V$2,BS_CONTROLE[CHAVE],BS_CONTROLE[Quantidade_11],"-")</f>
        <v>-</v>
      </c>
      <c r="W2355" s="118" t="str">
        <f ca="1">_xlfn.XLOOKUP(G2355&amp;$W$2,BS_CONTROLE[CHAVE],BS_CONTROLE[Quantidade_11],"-")</f>
        <v>-</v>
      </c>
      <c r="X2355" s="118" t="str">
        <f ca="1">_xlfn.XLOOKUP(G2355&amp;$X$2,BS_CONTROLE[CHAVE],BS_CONTROLE[Quantidade_11],"-")</f>
        <v>-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339" t="str">
        <f>IF(FN_MC!K2378="","*",FN_MC!K2378)</f>
        <v>*</v>
      </c>
      <c r="O2356" s="339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str">
        <f ca="1">_xlfn.XLOOKUP(G2356&amp;$V$2,BS_CONTROLE[CHAVE],BS_CONTROLE[Quantidade_11],"-")</f>
        <v>-</v>
      </c>
      <c r="W2356" s="118" t="str">
        <f ca="1">_xlfn.XLOOKUP(G2356&amp;$W$2,BS_CONTROLE[CHAVE],BS_CONTROLE[Quantidade_11],"-")</f>
        <v>-</v>
      </c>
      <c r="X2356" s="118" t="str">
        <f ca="1">_xlfn.XLOOKUP(G2356&amp;$X$2,BS_CONTROLE[CHAVE],BS_CONTROLE[Quantidade_11],"-")</f>
        <v>-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339" t="str">
        <f>IF(FN_MC!K2379="","*",FN_MC!K2379)</f>
        <v>*</v>
      </c>
      <c r="O2357" s="339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str">
        <f ca="1">_xlfn.XLOOKUP(G2357&amp;$V$2,BS_CONTROLE[CHAVE],BS_CONTROLE[Quantidade_11],"-")</f>
        <v>-</v>
      </c>
      <c r="W2357" s="118" t="str">
        <f ca="1">_xlfn.XLOOKUP(G2357&amp;$W$2,BS_CONTROLE[CHAVE],BS_CONTROLE[Quantidade_11],"-")</f>
        <v>-</v>
      </c>
      <c r="X2357" s="118" t="str">
        <f ca="1">_xlfn.XLOOKUP(G2357&amp;$X$2,BS_CONTROLE[CHAVE],BS_CONTROLE[Quantidade_11],"-")</f>
        <v>-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338" t="str">
        <f>IF(FN_MC!K2380="","*",FN_MC!K2380)</f>
        <v>*</v>
      </c>
      <c r="O2358" s="338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str">
        <f ca="1">_xlfn.XLOOKUP(G2358&amp;$V$2,BS_CONTROLE[CHAVE],BS_CONTROLE[Quantidade_11],"-")</f>
        <v>-</v>
      </c>
      <c r="W2358" s="118" t="str">
        <f ca="1">_xlfn.XLOOKUP(G2358&amp;$W$2,BS_CONTROLE[CHAVE],BS_CONTROLE[Quantidade_11],"-")</f>
        <v>-</v>
      </c>
      <c r="X2358" s="118" t="str">
        <f ca="1">_xlfn.XLOOKUP(G2358&amp;$X$2,BS_CONTROLE[CHAVE],BS_CONTROLE[Quantidade_11],"-")</f>
        <v>-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339" t="str">
        <f>IF(FN_MC!K2381="","*",FN_MC!K2381)</f>
        <v>*</v>
      </c>
      <c r="O2359" s="339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str">
        <f ca="1">_xlfn.XLOOKUP(G2359&amp;$V$2,BS_CONTROLE[CHAVE],BS_CONTROLE[Quantidade_11],"-")</f>
        <v>-</v>
      </c>
      <c r="W2359" s="118" t="str">
        <f ca="1">_xlfn.XLOOKUP(G2359&amp;$W$2,BS_CONTROLE[CHAVE],BS_CONTROLE[Quantidade_11],"-")</f>
        <v>-</v>
      </c>
      <c r="X2359" s="118" t="str">
        <f ca="1">_xlfn.XLOOKUP(G2359&amp;$X$2,BS_CONTROLE[CHAVE],BS_CONTROLE[Quantidade_11],"-")</f>
        <v>-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339" t="str">
        <f>IF(FN_MC!K2382="","*",FN_MC!K2382)</f>
        <v>*</v>
      </c>
      <c r="O2360" s="339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str">
        <f ca="1">_xlfn.XLOOKUP(G2360&amp;$V$2,BS_CONTROLE[CHAVE],BS_CONTROLE[Quantidade_11],"-")</f>
        <v>-</v>
      </c>
      <c r="W2360" s="118" t="str">
        <f ca="1">_xlfn.XLOOKUP(G2360&amp;$W$2,BS_CONTROLE[CHAVE],BS_CONTROLE[Quantidade_11],"-")</f>
        <v>-</v>
      </c>
      <c r="X2360" s="118" t="str">
        <f ca="1">_xlfn.XLOOKUP(G2360&amp;$X$2,BS_CONTROLE[CHAVE],BS_CONTROLE[Quantidade_11],"-")</f>
        <v>-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338" t="str">
        <f>IF(FN_MC!K2383="","*",FN_MC!K2383)</f>
        <v>*</v>
      </c>
      <c r="O2361" s="338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str">
        <f ca="1">_xlfn.XLOOKUP(G2361&amp;$V$2,BS_CONTROLE[CHAVE],BS_CONTROLE[Quantidade_11],"-")</f>
        <v>-</v>
      </c>
      <c r="W2361" s="118" t="str">
        <f ca="1">_xlfn.XLOOKUP(G2361&amp;$W$2,BS_CONTROLE[CHAVE],BS_CONTROLE[Quantidade_11],"-")</f>
        <v>-</v>
      </c>
      <c r="X2361" s="118" t="str">
        <f ca="1">_xlfn.XLOOKUP(G2361&amp;$X$2,BS_CONTROLE[CHAVE],BS_CONTROLE[Quantidade_11],"-")</f>
        <v>-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339" t="str">
        <f>IF(FN_MC!K2384="","*",FN_MC!K2384)</f>
        <v>*</v>
      </c>
      <c r="O2362" s="339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str">
        <f ca="1">_xlfn.XLOOKUP(G2362&amp;$V$2,BS_CONTROLE[CHAVE],BS_CONTROLE[Quantidade_11],"-")</f>
        <v>-</v>
      </c>
      <c r="W2362" s="118" t="str">
        <f ca="1">_xlfn.XLOOKUP(G2362&amp;$W$2,BS_CONTROLE[CHAVE],BS_CONTROLE[Quantidade_11],"-")</f>
        <v>-</v>
      </c>
      <c r="X2362" s="118" t="str">
        <f ca="1">_xlfn.XLOOKUP(G2362&amp;$X$2,BS_CONTROLE[CHAVE],BS_CONTROLE[Quantidade_11],"-")</f>
        <v>-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339" t="str">
        <f>IF(FN_MC!K2385="","*",FN_MC!K2385)</f>
        <v>*</v>
      </c>
      <c r="O2363" s="339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str">
        <f ca="1">_xlfn.XLOOKUP(G2363&amp;$V$2,BS_CONTROLE[CHAVE],BS_CONTROLE[Quantidade_11],"-")</f>
        <v>-</v>
      </c>
      <c r="W2363" s="118" t="str">
        <f ca="1">_xlfn.XLOOKUP(G2363&amp;$W$2,BS_CONTROLE[CHAVE],BS_CONTROLE[Quantidade_11],"-")</f>
        <v>-</v>
      </c>
      <c r="X2363" s="118" t="str">
        <f ca="1">_xlfn.XLOOKUP(G2363&amp;$X$2,BS_CONTROLE[CHAVE],BS_CONTROLE[Quantidade_11],"-")</f>
        <v>-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338" t="str">
        <f>IF(FN_MC!K2386="","*",FN_MC!K2386)</f>
        <v>*</v>
      </c>
      <c r="O2364" s="338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str">
        <f ca="1">_xlfn.XLOOKUP(G2364&amp;$V$2,BS_CONTROLE[CHAVE],BS_CONTROLE[Quantidade_11],"-")</f>
        <v>-</v>
      </c>
      <c r="W2364" s="118" t="str">
        <f ca="1">_xlfn.XLOOKUP(G2364&amp;$W$2,BS_CONTROLE[CHAVE],BS_CONTROLE[Quantidade_11],"-")</f>
        <v>-</v>
      </c>
      <c r="X2364" s="118" t="str">
        <f ca="1">_xlfn.XLOOKUP(G2364&amp;$X$2,BS_CONTROLE[CHAVE],BS_CONTROLE[Quantidade_11],"-")</f>
        <v>-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339" t="str">
        <f>IF(FN_MC!K2387="","*",FN_MC!K2387)</f>
        <v>*</v>
      </c>
      <c r="O2365" s="339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str">
        <f ca="1">_xlfn.XLOOKUP(G2365&amp;$V$2,BS_CONTROLE[CHAVE],BS_CONTROLE[Quantidade_11],"-")</f>
        <v>-</v>
      </c>
      <c r="W2365" s="118" t="str">
        <f ca="1">_xlfn.XLOOKUP(G2365&amp;$W$2,BS_CONTROLE[CHAVE],BS_CONTROLE[Quantidade_11],"-")</f>
        <v>-</v>
      </c>
      <c r="X2365" s="118" t="str">
        <f ca="1">_xlfn.XLOOKUP(G2365&amp;$X$2,BS_CONTROLE[CHAVE],BS_CONTROLE[Quantidade_11],"-")</f>
        <v>-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339" t="str">
        <f>IF(FN_MC!K2388="","*",FN_MC!K2388)</f>
        <v>*</v>
      </c>
      <c r="O2366" s="339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str">
        <f ca="1">_xlfn.XLOOKUP(G2366&amp;$V$2,BS_CONTROLE[CHAVE],BS_CONTROLE[Quantidade_11],"-")</f>
        <v>-</v>
      </c>
      <c r="W2366" s="118" t="str">
        <f ca="1">_xlfn.XLOOKUP(G2366&amp;$W$2,BS_CONTROLE[CHAVE],BS_CONTROLE[Quantidade_11],"-")</f>
        <v>-</v>
      </c>
      <c r="X2366" s="118" t="str">
        <f ca="1">_xlfn.XLOOKUP(G2366&amp;$X$2,BS_CONTROLE[CHAVE],BS_CONTROLE[Quantidade_11],"-")</f>
        <v>-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338" t="str">
        <f>IF(FN_MC!K2389="","*",FN_MC!K2389)</f>
        <v>*</v>
      </c>
      <c r="O2367" s="338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str">
        <f ca="1">_xlfn.XLOOKUP(G2367&amp;$V$2,BS_CONTROLE[CHAVE],BS_CONTROLE[Quantidade_11],"-")</f>
        <v>-</v>
      </c>
      <c r="W2367" s="118" t="str">
        <f ca="1">_xlfn.XLOOKUP(G2367&amp;$W$2,BS_CONTROLE[CHAVE],BS_CONTROLE[Quantidade_11],"-")</f>
        <v>-</v>
      </c>
      <c r="X2367" s="118" t="str">
        <f ca="1">_xlfn.XLOOKUP(G2367&amp;$X$2,BS_CONTROLE[CHAVE],BS_CONTROLE[Quantidade_11],"-")</f>
        <v>-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339" t="str">
        <f>IF(FN_MC!K2390="","*",FN_MC!K2390)</f>
        <v>*</v>
      </c>
      <c r="O2368" s="339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str">
        <f ca="1">_xlfn.XLOOKUP(G2368&amp;$V$2,BS_CONTROLE[CHAVE],BS_CONTROLE[Quantidade_11],"-")</f>
        <v>-</v>
      </c>
      <c r="W2368" s="118" t="str">
        <f ca="1">_xlfn.XLOOKUP(G2368&amp;$W$2,BS_CONTROLE[CHAVE],BS_CONTROLE[Quantidade_11],"-")</f>
        <v>-</v>
      </c>
      <c r="X2368" s="118" t="str">
        <f ca="1">_xlfn.XLOOKUP(G2368&amp;$X$2,BS_CONTROLE[CHAVE],BS_CONTROLE[Quantidade_11],"-")</f>
        <v>-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339" t="str">
        <f>IF(FN_MC!K2391="","*",FN_MC!K2391)</f>
        <v>*</v>
      </c>
      <c r="O2369" s="339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str">
        <f ca="1">_xlfn.XLOOKUP(G2369&amp;$V$2,BS_CONTROLE[CHAVE],BS_CONTROLE[Quantidade_11],"-")</f>
        <v>-</v>
      </c>
      <c r="W2369" s="118" t="str">
        <f ca="1">_xlfn.XLOOKUP(G2369&amp;$W$2,BS_CONTROLE[CHAVE],BS_CONTROLE[Quantidade_11],"-")</f>
        <v>-</v>
      </c>
      <c r="X2369" s="118" t="str">
        <f ca="1">_xlfn.XLOOKUP(G2369&amp;$X$2,BS_CONTROLE[CHAVE],BS_CONTROLE[Quantidade_11],"-")</f>
        <v>-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338" t="str">
        <f>IF(FN_MC!K2392="","*",FN_MC!K2392)</f>
        <v>*</v>
      </c>
      <c r="O2370" s="338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str">
        <f ca="1">_xlfn.XLOOKUP(G2370&amp;$V$2,BS_CONTROLE[CHAVE],BS_CONTROLE[Quantidade_11],"-")</f>
        <v>-</v>
      </c>
      <c r="W2370" s="118" t="str">
        <f ca="1">_xlfn.XLOOKUP(G2370&amp;$W$2,BS_CONTROLE[CHAVE],BS_CONTROLE[Quantidade_11],"-")</f>
        <v>-</v>
      </c>
      <c r="X2370" s="118" t="str">
        <f ca="1">_xlfn.XLOOKUP(G2370&amp;$X$2,BS_CONTROLE[CHAVE],BS_CONTROLE[Quantidade_11],"-")</f>
        <v>-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339" t="str">
        <f>IF(FN_MC!K2393="","*",FN_MC!K2393)</f>
        <v>*</v>
      </c>
      <c r="O2371" s="339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str">
        <f ca="1">_xlfn.XLOOKUP(G2371&amp;$V$2,BS_CONTROLE[CHAVE],BS_CONTROLE[Quantidade_11],"-")</f>
        <v>-</v>
      </c>
      <c r="W2371" s="118" t="str">
        <f ca="1">_xlfn.XLOOKUP(G2371&amp;$W$2,BS_CONTROLE[CHAVE],BS_CONTROLE[Quantidade_11],"-")</f>
        <v>-</v>
      </c>
      <c r="X2371" s="118" t="str">
        <f ca="1">_xlfn.XLOOKUP(G2371&amp;$X$2,BS_CONTROLE[CHAVE],BS_CONTROLE[Quantidade_11],"-")</f>
        <v>-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339" t="str">
        <f>IF(FN_MC!K2394="","*",FN_MC!K2394)</f>
        <v>*</v>
      </c>
      <c r="O2372" s="339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str">
        <f ca="1">_xlfn.XLOOKUP(G2372&amp;$V$2,BS_CONTROLE[CHAVE],BS_CONTROLE[Quantidade_11],"-")</f>
        <v>-</v>
      </c>
      <c r="W2372" s="118" t="str">
        <f ca="1">_xlfn.XLOOKUP(G2372&amp;$W$2,BS_CONTROLE[CHAVE],BS_CONTROLE[Quantidade_11],"-")</f>
        <v>-</v>
      </c>
      <c r="X2372" s="118" t="str">
        <f ca="1">_xlfn.XLOOKUP(G2372&amp;$X$2,BS_CONTROLE[CHAVE],BS_CONTROLE[Quantidade_11],"-")</f>
        <v>-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338" t="str">
        <f>IF(FN_MC!K2395="","*",FN_MC!K2395)</f>
        <v>*</v>
      </c>
      <c r="O2373" s="338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str">
        <f ca="1">_xlfn.XLOOKUP(G2373&amp;$V$2,BS_CONTROLE[CHAVE],BS_CONTROLE[Quantidade_11],"-")</f>
        <v>-</v>
      </c>
      <c r="W2373" s="118" t="str">
        <f ca="1">_xlfn.XLOOKUP(G2373&amp;$W$2,BS_CONTROLE[CHAVE],BS_CONTROLE[Quantidade_11],"-")</f>
        <v>-</v>
      </c>
      <c r="X2373" s="118" t="str">
        <f ca="1">_xlfn.XLOOKUP(G2373&amp;$X$2,BS_CONTROLE[CHAVE],BS_CONTROLE[Quantidade_11],"-")</f>
        <v>-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339" t="str">
        <f>IF(FN_MC!K2396="","*",FN_MC!K2396)</f>
        <v>*</v>
      </c>
      <c r="O2374" s="339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str">
        <f ca="1">_xlfn.XLOOKUP(G2374&amp;$V$2,BS_CONTROLE[CHAVE],BS_CONTROLE[Quantidade_11],"-")</f>
        <v>-</v>
      </c>
      <c r="W2374" s="118" t="str">
        <f ca="1">_xlfn.XLOOKUP(G2374&amp;$W$2,BS_CONTROLE[CHAVE],BS_CONTROLE[Quantidade_11],"-")</f>
        <v>-</v>
      </c>
      <c r="X2374" s="118" t="str">
        <f ca="1">_xlfn.XLOOKUP(G2374&amp;$X$2,BS_CONTROLE[CHAVE],BS_CONTROLE[Quantidade_11],"-")</f>
        <v>-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339" t="str">
        <f>IF(FN_MC!K2397="","*",FN_MC!K2397)</f>
        <v>*</v>
      </c>
      <c r="O2375" s="339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str">
        <f ca="1">_xlfn.XLOOKUP(G2375&amp;$V$2,BS_CONTROLE[CHAVE],BS_CONTROLE[Quantidade_11],"-")</f>
        <v>-</v>
      </c>
      <c r="W2375" s="118" t="str">
        <f ca="1">_xlfn.XLOOKUP(G2375&amp;$W$2,BS_CONTROLE[CHAVE],BS_CONTROLE[Quantidade_11],"-")</f>
        <v>-</v>
      </c>
      <c r="X2375" s="118" t="str">
        <f ca="1">_xlfn.XLOOKUP(G2375&amp;$X$2,BS_CONTROLE[CHAVE],BS_CONTROLE[Quantidade_11],"-")</f>
        <v>-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338" t="str">
        <f>IF(FN_MC!K2398="","*",FN_MC!K2398)</f>
        <v>*</v>
      </c>
      <c r="O2376" s="338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str">
        <f ca="1">_xlfn.XLOOKUP(G2376&amp;$V$2,BS_CONTROLE[CHAVE],BS_CONTROLE[Quantidade_11],"-")</f>
        <v>-</v>
      </c>
      <c r="W2376" s="118" t="str">
        <f ca="1">_xlfn.XLOOKUP(G2376&amp;$W$2,BS_CONTROLE[CHAVE],BS_CONTROLE[Quantidade_11],"-")</f>
        <v>-</v>
      </c>
      <c r="X2376" s="118" t="str">
        <f ca="1">_xlfn.XLOOKUP(G2376&amp;$X$2,BS_CONTROLE[CHAVE],BS_CONTROLE[Quantidade_11],"-")</f>
        <v>-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339" t="str">
        <f>IF(FN_MC!K2399="","*",FN_MC!K2399)</f>
        <v>*</v>
      </c>
      <c r="O2377" s="339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str">
        <f ca="1">_xlfn.XLOOKUP(G2377&amp;$V$2,BS_CONTROLE[CHAVE],BS_CONTROLE[Quantidade_11],"-")</f>
        <v>-</v>
      </c>
      <c r="W2377" s="118" t="str">
        <f ca="1">_xlfn.XLOOKUP(G2377&amp;$W$2,BS_CONTROLE[CHAVE],BS_CONTROLE[Quantidade_11],"-")</f>
        <v>-</v>
      </c>
      <c r="X2377" s="118" t="str">
        <f ca="1">_xlfn.XLOOKUP(G2377&amp;$X$2,BS_CONTROLE[CHAVE],BS_CONTROLE[Quantidade_11],"-")</f>
        <v>-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339" t="str">
        <f>IF(FN_MC!K2400="","*",FN_MC!K2400)</f>
        <v>*</v>
      </c>
      <c r="O2378" s="339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str">
        <f ca="1">_xlfn.XLOOKUP(G2378&amp;$V$2,BS_CONTROLE[CHAVE],BS_CONTROLE[Quantidade_11],"-")</f>
        <v>-</v>
      </c>
      <c r="W2378" s="118" t="str">
        <f ca="1">_xlfn.XLOOKUP(G2378&amp;$W$2,BS_CONTROLE[CHAVE],BS_CONTROLE[Quantidade_11],"-")</f>
        <v>-</v>
      </c>
      <c r="X2378" s="118" t="str">
        <f ca="1">_xlfn.XLOOKUP(G2378&amp;$X$2,BS_CONTROLE[CHAVE],BS_CONTROLE[Quantidade_11],"-")</f>
        <v>-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338" t="str">
        <f>IF(FN_MC!K2401="","*",FN_MC!K2401)</f>
        <v>*</v>
      </c>
      <c r="O2379" s="338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str">
        <f ca="1">_xlfn.XLOOKUP(G2379&amp;$V$2,BS_CONTROLE[CHAVE],BS_CONTROLE[Quantidade_11],"-")</f>
        <v>-</v>
      </c>
      <c r="W2379" s="118" t="str">
        <f ca="1">_xlfn.XLOOKUP(G2379&amp;$W$2,BS_CONTROLE[CHAVE],BS_CONTROLE[Quantidade_11],"-")</f>
        <v>-</v>
      </c>
      <c r="X2379" s="118" t="str">
        <f ca="1">_xlfn.XLOOKUP(G2379&amp;$X$2,BS_CONTROLE[CHAVE],BS_CONTROLE[Quantidade_11],"-")</f>
        <v>-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339" t="str">
        <f>IF(FN_MC!K2402="","*",FN_MC!K2402)</f>
        <v>*</v>
      </c>
      <c r="O2380" s="339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str">
        <f ca="1">_xlfn.XLOOKUP(G2380&amp;$V$2,BS_CONTROLE[CHAVE],BS_CONTROLE[Quantidade_11],"-")</f>
        <v>-</v>
      </c>
      <c r="W2380" s="118" t="str">
        <f ca="1">_xlfn.XLOOKUP(G2380&amp;$W$2,BS_CONTROLE[CHAVE],BS_CONTROLE[Quantidade_11],"-")</f>
        <v>-</v>
      </c>
      <c r="X2380" s="118" t="str">
        <f ca="1">_xlfn.XLOOKUP(G2380&amp;$X$2,BS_CONTROLE[CHAVE],BS_CONTROLE[Quantidade_11],"-")</f>
        <v>-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339" t="str">
        <f>IF(FN_MC!K2403="","*",FN_MC!K2403)</f>
        <v>*</v>
      </c>
      <c r="O2381" s="339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str">
        <f ca="1">_xlfn.XLOOKUP(G2381&amp;$V$2,BS_CONTROLE[CHAVE],BS_CONTROLE[Quantidade_11],"-")</f>
        <v>-</v>
      </c>
      <c r="W2381" s="118" t="str">
        <f ca="1">_xlfn.XLOOKUP(G2381&amp;$W$2,BS_CONTROLE[CHAVE],BS_CONTROLE[Quantidade_11],"-")</f>
        <v>-</v>
      </c>
      <c r="X2381" s="118" t="str">
        <f ca="1">_xlfn.XLOOKUP(G2381&amp;$X$2,BS_CONTROLE[CHAVE],BS_CONTROLE[Quantidade_11],"-")</f>
        <v>-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338" t="str">
        <f>IF(FN_MC!K2404="","*",FN_MC!K2404)</f>
        <v>*</v>
      </c>
      <c r="O2382" s="338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str">
        <f ca="1">_xlfn.XLOOKUP(G2382&amp;$V$2,BS_CONTROLE[CHAVE],BS_CONTROLE[Quantidade_11],"-")</f>
        <v>-</v>
      </c>
      <c r="W2382" s="118" t="str">
        <f ca="1">_xlfn.XLOOKUP(G2382&amp;$W$2,BS_CONTROLE[CHAVE],BS_CONTROLE[Quantidade_11],"-")</f>
        <v>-</v>
      </c>
      <c r="X2382" s="118" t="str">
        <f ca="1">_xlfn.XLOOKUP(G2382&amp;$X$2,BS_CONTROLE[CHAVE],BS_CONTROLE[Quantidade_11],"-")</f>
        <v>-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339" t="str">
        <f>IF(FN_MC!K2405="","*",FN_MC!K2405)</f>
        <v>*</v>
      </c>
      <c r="O2383" s="339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str">
        <f ca="1">_xlfn.XLOOKUP(G2383&amp;$V$2,BS_CONTROLE[CHAVE],BS_CONTROLE[Quantidade_11],"-")</f>
        <v>-</v>
      </c>
      <c r="W2383" s="118" t="str">
        <f ca="1">_xlfn.XLOOKUP(G2383&amp;$W$2,BS_CONTROLE[CHAVE],BS_CONTROLE[Quantidade_11],"-")</f>
        <v>-</v>
      </c>
      <c r="X2383" s="118" t="str">
        <f ca="1">_xlfn.XLOOKUP(G2383&amp;$X$2,BS_CONTROLE[CHAVE],BS_CONTROLE[Quantidade_11],"-")</f>
        <v>-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339" t="str">
        <f>IF(FN_MC!K2406="","*",FN_MC!K2406)</f>
        <v>*</v>
      </c>
      <c r="O2384" s="339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str">
        <f ca="1">_xlfn.XLOOKUP(G2384&amp;$V$2,BS_CONTROLE[CHAVE],BS_CONTROLE[Quantidade_11],"-")</f>
        <v>-</v>
      </c>
      <c r="W2384" s="118" t="str">
        <f ca="1">_xlfn.XLOOKUP(G2384&amp;$W$2,BS_CONTROLE[CHAVE],BS_CONTROLE[Quantidade_11],"-")</f>
        <v>-</v>
      </c>
      <c r="X2384" s="118" t="str">
        <f ca="1">_xlfn.XLOOKUP(G2384&amp;$X$2,BS_CONTROLE[CHAVE],BS_CONTROLE[Quantidade_11],"-")</f>
        <v>-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338" t="str">
        <f>IF(FN_MC!K2407="","*",FN_MC!K2407)</f>
        <v>*</v>
      </c>
      <c r="O2385" s="338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str">
        <f ca="1">_xlfn.XLOOKUP(G2385&amp;$V$2,BS_CONTROLE[CHAVE],BS_CONTROLE[Quantidade_11],"-")</f>
        <v>-</v>
      </c>
      <c r="W2385" s="118" t="str">
        <f ca="1">_xlfn.XLOOKUP(G2385&amp;$W$2,BS_CONTROLE[CHAVE],BS_CONTROLE[Quantidade_11],"-")</f>
        <v>-</v>
      </c>
      <c r="X2385" s="118" t="str">
        <f ca="1">_xlfn.XLOOKUP(G2385&amp;$X$2,BS_CONTROLE[CHAVE],BS_CONTROLE[Quantidade_11],"-")</f>
        <v>-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339" t="str">
        <f>IF(FN_MC!K2408="","*",FN_MC!K2408)</f>
        <v>*</v>
      </c>
      <c r="O2386" s="339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str">
        <f ca="1">_xlfn.XLOOKUP(G2386&amp;$V$2,BS_CONTROLE[CHAVE],BS_CONTROLE[Quantidade_11],"-")</f>
        <v>-</v>
      </c>
      <c r="W2386" s="118" t="str">
        <f ca="1">_xlfn.XLOOKUP(G2386&amp;$W$2,BS_CONTROLE[CHAVE],BS_CONTROLE[Quantidade_11],"-")</f>
        <v>-</v>
      </c>
      <c r="X2386" s="118" t="str">
        <f ca="1">_xlfn.XLOOKUP(G2386&amp;$X$2,BS_CONTROLE[CHAVE],BS_CONTROLE[Quantidade_11],"-")</f>
        <v>-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339" t="str">
        <f>IF(FN_MC!K2409="","*",FN_MC!K2409)</f>
        <v>*</v>
      </c>
      <c r="O2387" s="339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str">
        <f ca="1">_xlfn.XLOOKUP(G2387&amp;$V$2,BS_CONTROLE[CHAVE],BS_CONTROLE[Quantidade_11],"-")</f>
        <v>-</v>
      </c>
      <c r="W2387" s="118" t="str">
        <f ca="1">_xlfn.XLOOKUP(G2387&amp;$W$2,BS_CONTROLE[CHAVE],BS_CONTROLE[Quantidade_11],"-")</f>
        <v>-</v>
      </c>
      <c r="X2387" s="118" t="str">
        <f ca="1">_xlfn.XLOOKUP(G2387&amp;$X$2,BS_CONTROLE[CHAVE],BS_CONTROLE[Quantidade_11],"-")</f>
        <v>-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338" t="str">
        <f>IF(FN_MC!K2410="","*",FN_MC!K2410)</f>
        <v>*</v>
      </c>
      <c r="O2388" s="338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str">
        <f ca="1">_xlfn.XLOOKUP(G2388&amp;$V$2,BS_CONTROLE[CHAVE],BS_CONTROLE[Quantidade_11],"-")</f>
        <v>-</v>
      </c>
      <c r="W2388" s="118" t="str">
        <f ca="1">_xlfn.XLOOKUP(G2388&amp;$W$2,BS_CONTROLE[CHAVE],BS_CONTROLE[Quantidade_11],"-")</f>
        <v>-</v>
      </c>
      <c r="X2388" s="118" t="str">
        <f ca="1">_xlfn.XLOOKUP(G2388&amp;$X$2,BS_CONTROLE[CHAVE],BS_CONTROLE[Quantidade_11],"-")</f>
        <v>-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339" t="str">
        <f>IF(FN_MC!K2411="","*",FN_MC!K2411)</f>
        <v>*</v>
      </c>
      <c r="O2389" s="339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str">
        <f ca="1">_xlfn.XLOOKUP(G2389&amp;$V$2,BS_CONTROLE[CHAVE],BS_CONTROLE[Quantidade_11],"-")</f>
        <v>-</v>
      </c>
      <c r="W2389" s="118" t="str">
        <f ca="1">_xlfn.XLOOKUP(G2389&amp;$W$2,BS_CONTROLE[CHAVE],BS_CONTROLE[Quantidade_11],"-")</f>
        <v>-</v>
      </c>
      <c r="X2389" s="118" t="str">
        <f ca="1">_xlfn.XLOOKUP(G2389&amp;$X$2,BS_CONTROLE[CHAVE],BS_CONTROLE[Quantidade_11],"-")</f>
        <v>-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339" t="str">
        <f>IF(FN_MC!K2412="","*",FN_MC!K2412)</f>
        <v>*</v>
      </c>
      <c r="O2390" s="339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str">
        <f ca="1">_xlfn.XLOOKUP(G2390&amp;$V$2,BS_CONTROLE[CHAVE],BS_CONTROLE[Quantidade_11],"-")</f>
        <v>-</v>
      </c>
      <c r="W2390" s="118" t="str">
        <f ca="1">_xlfn.XLOOKUP(G2390&amp;$W$2,BS_CONTROLE[CHAVE],BS_CONTROLE[Quantidade_11],"-")</f>
        <v>-</v>
      </c>
      <c r="X2390" s="118" t="str">
        <f ca="1">_xlfn.XLOOKUP(G2390&amp;$X$2,BS_CONTROLE[CHAVE],BS_CONTROLE[Quantidade_11],"-")</f>
        <v>-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338" t="str">
        <f>IF(FN_MC!K2413="","*",FN_MC!K2413)</f>
        <v>*</v>
      </c>
      <c r="O2391" s="338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str">
        <f ca="1">_xlfn.XLOOKUP(G2391&amp;$V$2,BS_CONTROLE[CHAVE],BS_CONTROLE[Quantidade_11],"-")</f>
        <v>-</v>
      </c>
      <c r="W2391" s="118" t="str">
        <f ca="1">_xlfn.XLOOKUP(G2391&amp;$W$2,BS_CONTROLE[CHAVE],BS_CONTROLE[Quantidade_11],"-")</f>
        <v>-</v>
      </c>
      <c r="X2391" s="118" t="str">
        <f ca="1">_xlfn.XLOOKUP(G2391&amp;$X$2,BS_CONTROLE[CHAVE],BS_CONTROLE[Quantidade_11],"-")</f>
        <v>-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339" t="str">
        <f>IF(FN_MC!K2414="","*",FN_MC!K2414)</f>
        <v>*</v>
      </c>
      <c r="O2392" s="339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str">
        <f ca="1">_xlfn.XLOOKUP(G2392&amp;$V$2,BS_CONTROLE[CHAVE],BS_CONTROLE[Quantidade_11],"-")</f>
        <v>-</v>
      </c>
      <c r="W2392" s="118" t="str">
        <f ca="1">_xlfn.XLOOKUP(G2392&amp;$W$2,BS_CONTROLE[CHAVE],BS_CONTROLE[Quantidade_11],"-")</f>
        <v>-</v>
      </c>
      <c r="X2392" s="118" t="str">
        <f ca="1">_xlfn.XLOOKUP(G2392&amp;$X$2,BS_CONTROLE[CHAVE],BS_CONTROLE[Quantidade_11],"-")</f>
        <v>-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339" t="str">
        <f>IF(FN_MC!K2415="","*",FN_MC!K2415)</f>
        <v>*</v>
      </c>
      <c r="O2393" s="339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str">
        <f ca="1">_xlfn.XLOOKUP(G2393&amp;$V$2,BS_CONTROLE[CHAVE],BS_CONTROLE[Quantidade_11],"-")</f>
        <v>-</v>
      </c>
      <c r="W2393" s="118" t="str">
        <f ca="1">_xlfn.XLOOKUP(G2393&amp;$W$2,BS_CONTROLE[CHAVE],BS_CONTROLE[Quantidade_11],"-")</f>
        <v>-</v>
      </c>
      <c r="X2393" s="118" t="str">
        <f ca="1">_xlfn.XLOOKUP(G2393&amp;$X$2,BS_CONTROLE[CHAVE],BS_CONTROLE[Quantidade_11],"-")</f>
        <v>-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338" t="str">
        <f>IF(FN_MC!K2416="","*",FN_MC!K2416)</f>
        <v>*</v>
      </c>
      <c r="O2394" s="338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str">
        <f ca="1">_xlfn.XLOOKUP(G2394&amp;$V$2,BS_CONTROLE[CHAVE],BS_CONTROLE[Quantidade_11],"-")</f>
        <v>-</v>
      </c>
      <c r="W2394" s="118" t="str">
        <f ca="1">_xlfn.XLOOKUP(G2394&amp;$W$2,BS_CONTROLE[CHAVE],BS_CONTROLE[Quantidade_11],"-")</f>
        <v>-</v>
      </c>
      <c r="X2394" s="118" t="str">
        <f ca="1">_xlfn.XLOOKUP(G2394&amp;$X$2,BS_CONTROLE[CHAVE],BS_CONTROLE[Quantidade_11],"-")</f>
        <v>-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339" t="str">
        <f>IF(FN_MC!K2417="","*",FN_MC!K2417)</f>
        <v>*</v>
      </c>
      <c r="O2395" s="339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str">
        <f ca="1">_xlfn.XLOOKUP(G2395&amp;$V$2,BS_CONTROLE[CHAVE],BS_CONTROLE[Quantidade_11],"-")</f>
        <v>-</v>
      </c>
      <c r="W2395" s="118" t="str">
        <f ca="1">_xlfn.XLOOKUP(G2395&amp;$W$2,BS_CONTROLE[CHAVE],BS_CONTROLE[Quantidade_11],"-")</f>
        <v>-</v>
      </c>
      <c r="X2395" s="118" t="str">
        <f ca="1">_xlfn.XLOOKUP(G2395&amp;$X$2,BS_CONTROLE[CHAVE],BS_CONTROLE[Quantidade_11],"-")</f>
        <v>-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339" t="str">
        <f>IF(FN_MC!K2418="","*",FN_MC!K2418)</f>
        <v>*</v>
      </c>
      <c r="O2396" s="339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str">
        <f ca="1">_xlfn.XLOOKUP(G2396&amp;$V$2,BS_CONTROLE[CHAVE],BS_CONTROLE[Quantidade_11],"-")</f>
        <v>-</v>
      </c>
      <c r="W2396" s="118" t="str">
        <f ca="1">_xlfn.XLOOKUP(G2396&amp;$W$2,BS_CONTROLE[CHAVE],BS_CONTROLE[Quantidade_11],"-")</f>
        <v>-</v>
      </c>
      <c r="X2396" s="118" t="str">
        <f ca="1">_xlfn.XLOOKUP(G2396&amp;$X$2,BS_CONTROLE[CHAVE],BS_CONTROLE[Quantidade_11],"-")</f>
        <v>-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338" t="str">
        <f>IF(FN_MC!K2419="","*",FN_MC!K2419)</f>
        <v>*</v>
      </c>
      <c r="O2397" s="338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str">
        <f ca="1">_xlfn.XLOOKUP(G2397&amp;$V$2,BS_CONTROLE[CHAVE],BS_CONTROLE[Quantidade_11],"-")</f>
        <v>-</v>
      </c>
      <c r="W2397" s="118" t="str">
        <f ca="1">_xlfn.XLOOKUP(G2397&amp;$W$2,BS_CONTROLE[CHAVE],BS_CONTROLE[Quantidade_11],"-")</f>
        <v>-</v>
      </c>
      <c r="X2397" s="118" t="str">
        <f ca="1">_xlfn.XLOOKUP(G2397&amp;$X$2,BS_CONTROLE[CHAVE],BS_CONTROLE[Quantidade_11],"-")</f>
        <v>-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339" t="str">
        <f>IF(FN_MC!K2420="","*",FN_MC!K2420)</f>
        <v>*</v>
      </c>
      <c r="O2398" s="339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str">
        <f ca="1">_xlfn.XLOOKUP(G2398&amp;$V$2,BS_CONTROLE[CHAVE],BS_CONTROLE[Quantidade_11],"-")</f>
        <v>-</v>
      </c>
      <c r="W2398" s="118" t="str">
        <f ca="1">_xlfn.XLOOKUP(G2398&amp;$W$2,BS_CONTROLE[CHAVE],BS_CONTROLE[Quantidade_11],"-")</f>
        <v>-</v>
      </c>
      <c r="X2398" s="118" t="str">
        <f ca="1">_xlfn.XLOOKUP(G2398&amp;$X$2,BS_CONTROLE[CHAVE],BS_CONTROLE[Quantidade_11],"-")</f>
        <v>-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339" t="str">
        <f>IF(FN_MC!K2421="","*",FN_MC!K2421)</f>
        <v>*</v>
      </c>
      <c r="O2399" s="339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str">
        <f ca="1">_xlfn.XLOOKUP(G2399&amp;$V$2,BS_CONTROLE[CHAVE],BS_CONTROLE[Quantidade_11],"-")</f>
        <v>-</v>
      </c>
      <c r="W2399" s="118" t="str">
        <f ca="1">_xlfn.XLOOKUP(G2399&amp;$W$2,BS_CONTROLE[CHAVE],BS_CONTROLE[Quantidade_11],"-")</f>
        <v>-</v>
      </c>
      <c r="X2399" s="118" t="str">
        <f ca="1">_xlfn.XLOOKUP(G2399&amp;$X$2,BS_CONTROLE[CHAVE],BS_CONTROLE[Quantidade_11],"-")</f>
        <v>-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338" t="str">
        <f>IF(FN_MC!K2422="","*",FN_MC!K2422)</f>
        <v>*</v>
      </c>
      <c r="O2400" s="338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str">
        <f ca="1">_xlfn.XLOOKUP(G2400&amp;$V$2,BS_CONTROLE[CHAVE],BS_CONTROLE[Quantidade_11],"-")</f>
        <v>-</v>
      </c>
      <c r="W2400" s="118" t="str">
        <f ca="1">_xlfn.XLOOKUP(G2400&amp;$W$2,BS_CONTROLE[CHAVE],BS_CONTROLE[Quantidade_11],"-")</f>
        <v>-</v>
      </c>
      <c r="X2400" s="118" t="str">
        <f ca="1">_xlfn.XLOOKUP(G2400&amp;$X$2,BS_CONTROLE[CHAVE],BS_CONTROLE[Quantidade_11],"-")</f>
        <v>-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339" t="str">
        <f>IF(FN_MC!K2423="","*",FN_MC!K2423)</f>
        <v>*</v>
      </c>
      <c r="O2401" s="339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str">
        <f ca="1">_xlfn.XLOOKUP(G2401&amp;$V$2,BS_CONTROLE[CHAVE],BS_CONTROLE[Quantidade_11],"-")</f>
        <v>-</v>
      </c>
      <c r="W2401" s="118" t="str">
        <f ca="1">_xlfn.XLOOKUP(G2401&amp;$W$2,BS_CONTROLE[CHAVE],BS_CONTROLE[Quantidade_11],"-")</f>
        <v>-</v>
      </c>
      <c r="X2401" s="118" t="str">
        <f ca="1">_xlfn.XLOOKUP(G2401&amp;$X$2,BS_CONTROLE[CHAVE],BS_CONTROLE[Quantidade_11],"-")</f>
        <v>-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339" t="str">
        <f>IF(FN_MC!K2424="","*",FN_MC!K2424)</f>
        <v>*</v>
      </c>
      <c r="O2402" s="339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str">
        <f ca="1">_xlfn.XLOOKUP(G2402&amp;$V$2,BS_CONTROLE[CHAVE],BS_CONTROLE[Quantidade_11],"-")</f>
        <v>-</v>
      </c>
      <c r="W2402" s="118" t="str">
        <f ca="1">_xlfn.XLOOKUP(G2402&amp;$W$2,BS_CONTROLE[CHAVE],BS_CONTROLE[Quantidade_11],"-")</f>
        <v>-</v>
      </c>
      <c r="X2402" s="118" t="str">
        <f ca="1">_xlfn.XLOOKUP(G2402&amp;$X$2,BS_CONTROLE[CHAVE],BS_CONTROLE[Quantidade_11],"-")</f>
        <v>-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338" t="str">
        <f>IF(FN_MC!K2425="","*",FN_MC!K2425)</f>
        <v>*</v>
      </c>
      <c r="O2403" s="338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str">
        <f ca="1">_xlfn.XLOOKUP(G2403&amp;$V$2,BS_CONTROLE[CHAVE],BS_CONTROLE[Quantidade_11],"-")</f>
        <v>-</v>
      </c>
      <c r="W2403" s="118" t="str">
        <f ca="1">_xlfn.XLOOKUP(G2403&amp;$W$2,BS_CONTROLE[CHAVE],BS_CONTROLE[Quantidade_11],"-")</f>
        <v>-</v>
      </c>
      <c r="X2403" s="118" t="str">
        <f ca="1">_xlfn.XLOOKUP(G2403&amp;$X$2,BS_CONTROLE[CHAVE],BS_CONTROLE[Quantidade_11],"-")</f>
        <v>-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339" t="str">
        <f>IF(FN_MC!K2426="","*",FN_MC!K2426)</f>
        <v>*</v>
      </c>
      <c r="O2404" s="339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str">
        <f ca="1">_xlfn.XLOOKUP(G2404&amp;$V$2,BS_CONTROLE[CHAVE],BS_CONTROLE[Quantidade_11],"-")</f>
        <v>-</v>
      </c>
      <c r="W2404" s="118" t="str">
        <f ca="1">_xlfn.XLOOKUP(G2404&amp;$W$2,BS_CONTROLE[CHAVE],BS_CONTROLE[Quantidade_11],"-")</f>
        <v>-</v>
      </c>
      <c r="X2404" s="118" t="str">
        <f ca="1">_xlfn.XLOOKUP(G2404&amp;$X$2,BS_CONTROLE[CHAVE],BS_CONTROLE[Quantidade_11],"-")</f>
        <v>-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339" t="str">
        <f>IF(FN_MC!K2427="","*",FN_MC!K2427)</f>
        <v>*</v>
      </c>
      <c r="O2405" s="339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str">
        <f ca="1">_xlfn.XLOOKUP(G2405&amp;$V$2,BS_CONTROLE[CHAVE],BS_CONTROLE[Quantidade_11],"-")</f>
        <v>-</v>
      </c>
      <c r="W2405" s="118" t="str">
        <f ca="1">_xlfn.XLOOKUP(G2405&amp;$W$2,BS_CONTROLE[CHAVE],BS_CONTROLE[Quantidade_11],"-")</f>
        <v>-</v>
      </c>
      <c r="X2405" s="118" t="str">
        <f ca="1">_xlfn.XLOOKUP(G2405&amp;$X$2,BS_CONTROLE[CHAVE],BS_CONTROLE[Quantidade_11],"-")</f>
        <v>-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338" t="str">
        <f>IF(FN_MC!K2428="","*",FN_MC!K2428)</f>
        <v>*</v>
      </c>
      <c r="O2406" s="338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str">
        <f ca="1">_xlfn.XLOOKUP(G2406&amp;$V$2,BS_CONTROLE[CHAVE],BS_CONTROLE[Quantidade_11],"-")</f>
        <v>-</v>
      </c>
      <c r="W2406" s="118" t="str">
        <f ca="1">_xlfn.XLOOKUP(G2406&amp;$W$2,BS_CONTROLE[CHAVE],BS_CONTROLE[Quantidade_11],"-")</f>
        <v>-</v>
      </c>
      <c r="X2406" s="118" t="str">
        <f ca="1">_xlfn.XLOOKUP(G2406&amp;$X$2,BS_CONTROLE[CHAVE],BS_CONTROLE[Quantidade_11],"-")</f>
        <v>-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339" t="str">
        <f>IF(FN_MC!K2429="","*",FN_MC!K2429)</f>
        <v>*</v>
      </c>
      <c r="O2407" s="339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str">
        <f ca="1">_xlfn.XLOOKUP(G2407&amp;$V$2,BS_CONTROLE[CHAVE],BS_CONTROLE[Quantidade_11],"-")</f>
        <v>-</v>
      </c>
      <c r="W2407" s="118" t="str">
        <f ca="1">_xlfn.XLOOKUP(G2407&amp;$W$2,BS_CONTROLE[CHAVE],BS_CONTROLE[Quantidade_11],"-")</f>
        <v>-</v>
      </c>
      <c r="X2407" s="118" t="str">
        <f ca="1">_xlfn.XLOOKUP(G2407&amp;$X$2,BS_CONTROLE[CHAVE],BS_CONTROLE[Quantidade_11],"-")</f>
        <v>-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339" t="str">
        <f>IF(FN_MC!K2430="","*",FN_MC!K2430)</f>
        <v>*</v>
      </c>
      <c r="O2408" s="339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str">
        <f ca="1">_xlfn.XLOOKUP(G2408&amp;$V$2,BS_CONTROLE[CHAVE],BS_CONTROLE[Quantidade_11],"-")</f>
        <v>-</v>
      </c>
      <c r="W2408" s="118" t="str">
        <f ca="1">_xlfn.XLOOKUP(G2408&amp;$W$2,BS_CONTROLE[CHAVE],BS_CONTROLE[Quantidade_11],"-")</f>
        <v>-</v>
      </c>
      <c r="X2408" s="118" t="str">
        <f ca="1">_xlfn.XLOOKUP(G2408&amp;$X$2,BS_CONTROLE[CHAVE],BS_CONTROLE[Quantidade_11],"-")</f>
        <v>-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338" t="str">
        <f>IF(FN_MC!K2431="","*",FN_MC!K2431)</f>
        <v>*</v>
      </c>
      <c r="O2409" s="338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str">
        <f ca="1">_xlfn.XLOOKUP(G2409&amp;$V$2,BS_CONTROLE[CHAVE],BS_CONTROLE[Quantidade_11],"-")</f>
        <v>-</v>
      </c>
      <c r="W2409" s="118" t="str">
        <f ca="1">_xlfn.XLOOKUP(G2409&amp;$W$2,BS_CONTROLE[CHAVE],BS_CONTROLE[Quantidade_11],"-")</f>
        <v>-</v>
      </c>
      <c r="X2409" s="118" t="str">
        <f ca="1">_xlfn.XLOOKUP(G2409&amp;$X$2,BS_CONTROLE[CHAVE],BS_CONTROLE[Quantidade_11],"-")</f>
        <v>-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339" t="str">
        <f>IF(FN_MC!K2432="","*",FN_MC!K2432)</f>
        <v>*</v>
      </c>
      <c r="O2410" s="339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str">
        <f ca="1">_xlfn.XLOOKUP(G2410&amp;$V$2,BS_CONTROLE[CHAVE],BS_CONTROLE[Quantidade_11],"-")</f>
        <v>-</v>
      </c>
      <c r="W2410" s="118" t="str">
        <f ca="1">_xlfn.XLOOKUP(G2410&amp;$W$2,BS_CONTROLE[CHAVE],BS_CONTROLE[Quantidade_11],"-")</f>
        <v>-</v>
      </c>
      <c r="X2410" s="118" t="str">
        <f ca="1">_xlfn.XLOOKUP(G2410&amp;$X$2,BS_CONTROLE[CHAVE],BS_CONTROLE[Quantidade_11],"-")</f>
        <v>-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339" t="str">
        <f>IF(FN_MC!K2433="","*",FN_MC!K2433)</f>
        <v>*</v>
      </c>
      <c r="O2411" s="339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str">
        <f ca="1">_xlfn.XLOOKUP(G2411&amp;$V$2,BS_CONTROLE[CHAVE],BS_CONTROLE[Quantidade_11],"-")</f>
        <v>-</v>
      </c>
      <c r="W2411" s="118" t="str">
        <f ca="1">_xlfn.XLOOKUP(G2411&amp;$W$2,BS_CONTROLE[CHAVE],BS_CONTROLE[Quantidade_11],"-")</f>
        <v>-</v>
      </c>
      <c r="X2411" s="118" t="str">
        <f ca="1">_xlfn.XLOOKUP(G2411&amp;$X$2,BS_CONTROLE[CHAVE],BS_CONTROLE[Quantidade_11],"-")</f>
        <v>-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338" t="str">
        <f>IF(FN_MC!K2434="","*",FN_MC!K2434)</f>
        <v>*</v>
      </c>
      <c r="O2412" s="338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str">
        <f ca="1">_xlfn.XLOOKUP(G2412&amp;$V$2,BS_CONTROLE[CHAVE],BS_CONTROLE[Quantidade_11],"-")</f>
        <v>-</v>
      </c>
      <c r="W2412" s="118" t="str">
        <f ca="1">_xlfn.XLOOKUP(G2412&amp;$W$2,BS_CONTROLE[CHAVE],BS_CONTROLE[Quantidade_11],"-")</f>
        <v>-</v>
      </c>
      <c r="X2412" s="118" t="str">
        <f ca="1">_xlfn.XLOOKUP(G2412&amp;$X$2,BS_CONTROLE[CHAVE],BS_CONTROLE[Quantidade_11],"-")</f>
        <v>-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339" t="str">
        <f>IF(FN_MC!K2435="","*",FN_MC!K2435)</f>
        <v>*</v>
      </c>
      <c r="O2413" s="339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str">
        <f ca="1">_xlfn.XLOOKUP(G2413&amp;$V$2,BS_CONTROLE[CHAVE],BS_CONTROLE[Quantidade_11],"-")</f>
        <v>-</v>
      </c>
      <c r="W2413" s="118" t="str">
        <f ca="1">_xlfn.XLOOKUP(G2413&amp;$W$2,BS_CONTROLE[CHAVE],BS_CONTROLE[Quantidade_11],"-")</f>
        <v>-</v>
      </c>
      <c r="X2413" s="118" t="str">
        <f ca="1">_xlfn.XLOOKUP(G2413&amp;$X$2,BS_CONTROLE[CHAVE],BS_CONTROLE[Quantidade_11],"-")</f>
        <v>-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339" t="str">
        <f>IF(FN_MC!K2436="","*",FN_MC!K2436)</f>
        <v>*</v>
      </c>
      <c r="O2414" s="339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str">
        <f ca="1">_xlfn.XLOOKUP(G2414&amp;$V$2,BS_CONTROLE[CHAVE],BS_CONTROLE[Quantidade_11],"-")</f>
        <v>-</v>
      </c>
      <c r="W2414" s="118" t="str">
        <f ca="1">_xlfn.XLOOKUP(G2414&amp;$W$2,BS_CONTROLE[CHAVE],BS_CONTROLE[Quantidade_11],"-")</f>
        <v>-</v>
      </c>
      <c r="X2414" s="118" t="str">
        <f ca="1">_xlfn.XLOOKUP(G2414&amp;$X$2,BS_CONTROLE[CHAVE],BS_CONTROLE[Quantidade_11],"-")</f>
        <v>-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338" t="str">
        <f>IF(FN_MC!K2437="","*",FN_MC!K2437)</f>
        <v>*</v>
      </c>
      <c r="O2415" s="338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str">
        <f ca="1">_xlfn.XLOOKUP(G2415&amp;$V$2,BS_CONTROLE[CHAVE],BS_CONTROLE[Quantidade_11],"-")</f>
        <v>-</v>
      </c>
      <c r="W2415" s="118" t="str">
        <f ca="1">_xlfn.XLOOKUP(G2415&amp;$W$2,BS_CONTROLE[CHAVE],BS_CONTROLE[Quantidade_11],"-")</f>
        <v>-</v>
      </c>
      <c r="X2415" s="118" t="str">
        <f ca="1">_xlfn.XLOOKUP(G2415&amp;$X$2,BS_CONTROLE[CHAVE],BS_CONTROLE[Quantidade_11],"-")</f>
        <v>-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339" t="str">
        <f>IF(FN_MC!K2438="","*",FN_MC!K2438)</f>
        <v>*</v>
      </c>
      <c r="O2416" s="339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str">
        <f ca="1">_xlfn.XLOOKUP(G2416&amp;$V$2,BS_CONTROLE[CHAVE],BS_CONTROLE[Quantidade_11],"-")</f>
        <v>-</v>
      </c>
      <c r="W2416" s="118" t="str">
        <f ca="1">_xlfn.XLOOKUP(G2416&amp;$W$2,BS_CONTROLE[CHAVE],BS_CONTROLE[Quantidade_11],"-")</f>
        <v>-</v>
      </c>
      <c r="X2416" s="118" t="str">
        <f ca="1">_xlfn.XLOOKUP(G2416&amp;$X$2,BS_CONTROLE[CHAVE],BS_CONTROLE[Quantidade_11],"-")</f>
        <v>-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339" t="str">
        <f>IF(FN_MC!K2439="","*",FN_MC!K2439)</f>
        <v>*</v>
      </c>
      <c r="O2417" s="339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str">
        <f ca="1">_xlfn.XLOOKUP(G2417&amp;$V$2,BS_CONTROLE[CHAVE],BS_CONTROLE[Quantidade_11],"-")</f>
        <v>-</v>
      </c>
      <c r="W2417" s="118" t="str">
        <f ca="1">_xlfn.XLOOKUP(G2417&amp;$W$2,BS_CONTROLE[CHAVE],BS_CONTROLE[Quantidade_11],"-")</f>
        <v>-</v>
      </c>
      <c r="X2417" s="118" t="str">
        <f ca="1">_xlfn.XLOOKUP(G2417&amp;$X$2,BS_CONTROLE[CHAVE],BS_CONTROLE[Quantidade_11],"-")</f>
        <v>-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338" t="str">
        <f>IF(FN_MC!K2440="","*",FN_MC!K2440)</f>
        <v>*</v>
      </c>
      <c r="O2418" s="338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str">
        <f ca="1">_xlfn.XLOOKUP(G2418&amp;$V$2,BS_CONTROLE[CHAVE],BS_CONTROLE[Quantidade_11],"-")</f>
        <v>-</v>
      </c>
      <c r="W2418" s="118" t="str">
        <f ca="1">_xlfn.XLOOKUP(G2418&amp;$W$2,BS_CONTROLE[CHAVE],BS_CONTROLE[Quantidade_11],"-")</f>
        <v>-</v>
      </c>
      <c r="X2418" s="118" t="str">
        <f ca="1">_xlfn.XLOOKUP(G2418&amp;$X$2,BS_CONTROLE[CHAVE],BS_CONTROLE[Quantidade_11],"-")</f>
        <v>-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339" t="str">
        <f>IF(FN_MC!K2441="","*",FN_MC!K2441)</f>
        <v>*</v>
      </c>
      <c r="O2419" s="339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str">
        <f ca="1">_xlfn.XLOOKUP(G2419&amp;$V$2,BS_CONTROLE[CHAVE],BS_CONTROLE[Quantidade_11],"-")</f>
        <v>-</v>
      </c>
      <c r="W2419" s="118" t="str">
        <f ca="1">_xlfn.XLOOKUP(G2419&amp;$W$2,BS_CONTROLE[CHAVE],BS_CONTROLE[Quantidade_11],"-")</f>
        <v>-</v>
      </c>
      <c r="X2419" s="118" t="str">
        <f ca="1">_xlfn.XLOOKUP(G2419&amp;$X$2,BS_CONTROLE[CHAVE],BS_CONTROLE[Quantidade_11],"-")</f>
        <v>-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339" t="str">
        <f>IF(FN_MC!K2442="","*",FN_MC!K2442)</f>
        <v>*</v>
      </c>
      <c r="O2420" s="339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str">
        <f ca="1">_xlfn.XLOOKUP(G2420&amp;$V$2,BS_CONTROLE[CHAVE],BS_CONTROLE[Quantidade_11],"-")</f>
        <v>-</v>
      </c>
      <c r="W2420" s="118" t="str">
        <f ca="1">_xlfn.XLOOKUP(G2420&amp;$W$2,BS_CONTROLE[CHAVE],BS_CONTROLE[Quantidade_11],"-")</f>
        <v>-</v>
      </c>
      <c r="X2420" s="118" t="str">
        <f ca="1">_xlfn.XLOOKUP(G2420&amp;$X$2,BS_CONTROLE[CHAVE],BS_CONTROLE[Quantidade_11],"-")</f>
        <v>-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338" t="str">
        <f>IF(FN_MC!K2443="","*",FN_MC!K2443)</f>
        <v>*</v>
      </c>
      <c r="O2421" s="338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str">
        <f ca="1">_xlfn.XLOOKUP(G2421&amp;$V$2,BS_CONTROLE[CHAVE],BS_CONTROLE[Quantidade_11],"-")</f>
        <v>-</v>
      </c>
      <c r="W2421" s="118" t="str">
        <f ca="1">_xlfn.XLOOKUP(G2421&amp;$W$2,BS_CONTROLE[CHAVE],BS_CONTROLE[Quantidade_11],"-")</f>
        <v>-</v>
      </c>
      <c r="X2421" s="118" t="str">
        <f ca="1">_xlfn.XLOOKUP(G2421&amp;$X$2,BS_CONTROLE[CHAVE],BS_CONTROLE[Quantidade_11],"-")</f>
        <v>-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339" t="str">
        <f>IF(FN_MC!K2444="","*",FN_MC!K2444)</f>
        <v>*</v>
      </c>
      <c r="O2422" s="339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str">
        <f ca="1">_xlfn.XLOOKUP(G2422&amp;$V$2,BS_CONTROLE[CHAVE],BS_CONTROLE[Quantidade_11],"-")</f>
        <v>-</v>
      </c>
      <c r="W2422" s="118" t="str">
        <f ca="1">_xlfn.XLOOKUP(G2422&amp;$W$2,BS_CONTROLE[CHAVE],BS_CONTROLE[Quantidade_11],"-")</f>
        <v>-</v>
      </c>
      <c r="X2422" s="118" t="str">
        <f ca="1">_xlfn.XLOOKUP(G2422&amp;$X$2,BS_CONTROLE[CHAVE],BS_CONTROLE[Quantidade_11],"-")</f>
        <v>-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339" t="str">
        <f>IF(FN_MC!K2445="","*",FN_MC!K2445)</f>
        <v>*</v>
      </c>
      <c r="O2423" s="339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str">
        <f ca="1">_xlfn.XLOOKUP(G2423&amp;$V$2,BS_CONTROLE[CHAVE],BS_CONTROLE[Quantidade_11],"-")</f>
        <v>-</v>
      </c>
      <c r="W2423" s="118" t="str">
        <f ca="1">_xlfn.XLOOKUP(G2423&amp;$W$2,BS_CONTROLE[CHAVE],BS_CONTROLE[Quantidade_11],"-")</f>
        <v>-</v>
      </c>
      <c r="X2423" s="118" t="str">
        <f ca="1">_xlfn.XLOOKUP(G2423&amp;$X$2,BS_CONTROLE[CHAVE],BS_CONTROLE[Quantidade_11],"-")</f>
        <v>-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338" t="str">
        <f>IF(FN_MC!K2446="","*",FN_MC!K2446)</f>
        <v>*</v>
      </c>
      <c r="O2424" s="338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str">
        <f ca="1">_xlfn.XLOOKUP(G2424&amp;$V$2,BS_CONTROLE[CHAVE],BS_CONTROLE[Quantidade_11],"-")</f>
        <v>-</v>
      </c>
      <c r="W2424" s="118" t="str">
        <f ca="1">_xlfn.XLOOKUP(G2424&amp;$W$2,BS_CONTROLE[CHAVE],BS_CONTROLE[Quantidade_11],"-")</f>
        <v>-</v>
      </c>
      <c r="X2424" s="118" t="str">
        <f ca="1">_xlfn.XLOOKUP(G2424&amp;$X$2,BS_CONTROLE[CHAVE],BS_CONTROLE[Quantidade_11],"-")</f>
        <v>-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339" t="str">
        <f>IF(FN_MC!K2447="","*",FN_MC!K2447)</f>
        <v>*</v>
      </c>
      <c r="O2425" s="339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str">
        <f ca="1">_xlfn.XLOOKUP(G2425&amp;$V$2,BS_CONTROLE[CHAVE],BS_CONTROLE[Quantidade_11],"-")</f>
        <v>-</v>
      </c>
      <c r="W2425" s="118" t="str">
        <f ca="1">_xlfn.XLOOKUP(G2425&amp;$W$2,BS_CONTROLE[CHAVE],BS_CONTROLE[Quantidade_11],"-")</f>
        <v>-</v>
      </c>
      <c r="X2425" s="118" t="str">
        <f ca="1">_xlfn.XLOOKUP(G2425&amp;$X$2,BS_CONTROLE[CHAVE],BS_CONTROLE[Quantidade_11],"-")</f>
        <v>-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339" t="str">
        <f>IF(FN_MC!K2448="","*",FN_MC!K2448)</f>
        <v>*</v>
      </c>
      <c r="O2426" s="339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str">
        <f ca="1">_xlfn.XLOOKUP(G2426&amp;$V$2,BS_CONTROLE[CHAVE],BS_CONTROLE[Quantidade_11],"-")</f>
        <v>-</v>
      </c>
      <c r="W2426" s="118" t="str">
        <f ca="1">_xlfn.XLOOKUP(G2426&amp;$W$2,BS_CONTROLE[CHAVE],BS_CONTROLE[Quantidade_11],"-")</f>
        <v>-</v>
      </c>
      <c r="X2426" s="118" t="str">
        <f ca="1">_xlfn.XLOOKUP(G2426&amp;$X$2,BS_CONTROLE[CHAVE],BS_CONTROLE[Quantidade_11],"-")</f>
        <v>-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338" t="str">
        <f>IF(FN_MC!K2449="","*",FN_MC!K2449)</f>
        <v>*</v>
      </c>
      <c r="O2427" s="338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str">
        <f ca="1">_xlfn.XLOOKUP(G2427&amp;$V$2,BS_CONTROLE[CHAVE],BS_CONTROLE[Quantidade_11],"-")</f>
        <v>-</v>
      </c>
      <c r="W2427" s="118" t="str">
        <f ca="1">_xlfn.XLOOKUP(G2427&amp;$W$2,BS_CONTROLE[CHAVE],BS_CONTROLE[Quantidade_11],"-")</f>
        <v>-</v>
      </c>
      <c r="X2427" s="118" t="str">
        <f ca="1">_xlfn.XLOOKUP(G2427&amp;$X$2,BS_CONTROLE[CHAVE],BS_CONTROLE[Quantidade_11],"-")</f>
        <v>-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339" t="str">
        <f>IF(FN_MC!K2450="","*",FN_MC!K2450)</f>
        <v>*</v>
      </c>
      <c r="O2428" s="339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str">
        <f ca="1">_xlfn.XLOOKUP(G2428&amp;$V$2,BS_CONTROLE[CHAVE],BS_CONTROLE[Quantidade_11],"-")</f>
        <v>-</v>
      </c>
      <c r="W2428" s="118" t="str">
        <f ca="1">_xlfn.XLOOKUP(G2428&amp;$W$2,BS_CONTROLE[CHAVE],BS_CONTROLE[Quantidade_11],"-")</f>
        <v>-</v>
      </c>
      <c r="X2428" s="118" t="str">
        <f ca="1">_xlfn.XLOOKUP(G2428&amp;$X$2,BS_CONTROLE[CHAVE],BS_CONTROLE[Quantidade_11],"-")</f>
        <v>-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339" t="str">
        <f>IF(FN_MC!K2451="","*",FN_MC!K2451)</f>
        <v>*</v>
      </c>
      <c r="O2429" s="339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str">
        <f ca="1">_xlfn.XLOOKUP(G2429&amp;$V$2,BS_CONTROLE[CHAVE],BS_CONTROLE[Quantidade_11],"-")</f>
        <v>-</v>
      </c>
      <c r="W2429" s="118" t="str">
        <f ca="1">_xlfn.XLOOKUP(G2429&amp;$W$2,BS_CONTROLE[CHAVE],BS_CONTROLE[Quantidade_11],"-")</f>
        <v>-</v>
      </c>
      <c r="X2429" s="118" t="str">
        <f ca="1">_xlfn.XLOOKUP(G2429&amp;$X$2,BS_CONTROLE[CHAVE],BS_CONTROLE[Quantidade_11],"-")</f>
        <v>-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338" t="str">
        <f>IF(FN_MC!K2452="","*",FN_MC!K2452)</f>
        <v>*</v>
      </c>
      <c r="O2430" s="338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str">
        <f ca="1">_xlfn.XLOOKUP(G2430&amp;$V$2,BS_CONTROLE[CHAVE],BS_CONTROLE[Quantidade_11],"-")</f>
        <v>-</v>
      </c>
      <c r="W2430" s="118" t="str">
        <f ca="1">_xlfn.XLOOKUP(G2430&amp;$W$2,BS_CONTROLE[CHAVE],BS_CONTROLE[Quantidade_11],"-")</f>
        <v>-</v>
      </c>
      <c r="X2430" s="118" t="str">
        <f ca="1">_xlfn.XLOOKUP(G2430&amp;$X$2,BS_CONTROLE[CHAVE],BS_CONTROLE[Quantidade_11],"-")</f>
        <v>-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339" t="str">
        <f>IF(FN_MC!K2453="","*",FN_MC!K2453)</f>
        <v>*</v>
      </c>
      <c r="O2431" s="339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str">
        <f ca="1">_xlfn.XLOOKUP(G2431&amp;$V$2,BS_CONTROLE[CHAVE],BS_CONTROLE[Quantidade_11],"-")</f>
        <v>-</v>
      </c>
      <c r="W2431" s="118" t="str">
        <f ca="1">_xlfn.XLOOKUP(G2431&amp;$W$2,BS_CONTROLE[CHAVE],BS_CONTROLE[Quantidade_11],"-")</f>
        <v>-</v>
      </c>
      <c r="X2431" s="118" t="str">
        <f ca="1">_xlfn.XLOOKUP(G2431&amp;$X$2,BS_CONTROLE[CHAVE],BS_CONTROLE[Quantidade_11],"-")</f>
        <v>-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339" t="str">
        <f>IF(FN_MC!K2454="","*",FN_MC!K2454)</f>
        <v>*</v>
      </c>
      <c r="O2432" s="339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str">
        <f ca="1">_xlfn.XLOOKUP(G2432&amp;$V$2,BS_CONTROLE[CHAVE],BS_CONTROLE[Quantidade_11],"-")</f>
        <v>-</v>
      </c>
      <c r="W2432" s="118" t="str">
        <f ca="1">_xlfn.XLOOKUP(G2432&amp;$W$2,BS_CONTROLE[CHAVE],BS_CONTROLE[Quantidade_11],"-")</f>
        <v>-</v>
      </c>
      <c r="X2432" s="118" t="str">
        <f ca="1">_xlfn.XLOOKUP(G2432&amp;$X$2,BS_CONTROLE[CHAVE],BS_CONTROLE[Quantidade_11],"-")</f>
        <v>-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338" t="str">
        <f>IF(FN_MC!K2455="","*",FN_MC!K2455)</f>
        <v>*</v>
      </c>
      <c r="O2433" s="338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str">
        <f ca="1">_xlfn.XLOOKUP(G2433&amp;$V$2,BS_CONTROLE[CHAVE],BS_CONTROLE[Quantidade_11],"-")</f>
        <v>-</v>
      </c>
      <c r="W2433" s="118" t="str">
        <f ca="1">_xlfn.XLOOKUP(G2433&amp;$W$2,BS_CONTROLE[CHAVE],BS_CONTROLE[Quantidade_11],"-")</f>
        <v>-</v>
      </c>
      <c r="X2433" s="118" t="str">
        <f ca="1">_xlfn.XLOOKUP(G2433&amp;$X$2,BS_CONTROLE[CHAVE],BS_CONTROLE[Quantidade_11],"-")</f>
        <v>-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339" t="str">
        <f>IF(FN_MC!K2456="","*",FN_MC!K2456)</f>
        <v>*</v>
      </c>
      <c r="O2434" s="339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str">
        <f ca="1">_xlfn.XLOOKUP(G2434&amp;$V$2,BS_CONTROLE[CHAVE],BS_CONTROLE[Quantidade_11],"-")</f>
        <v>-</v>
      </c>
      <c r="W2434" s="118" t="str">
        <f ca="1">_xlfn.XLOOKUP(G2434&amp;$W$2,BS_CONTROLE[CHAVE],BS_CONTROLE[Quantidade_11],"-")</f>
        <v>-</v>
      </c>
      <c r="X2434" s="118" t="str">
        <f ca="1">_xlfn.XLOOKUP(G2434&amp;$X$2,BS_CONTROLE[CHAVE],BS_CONTROLE[Quantidade_11],"-")</f>
        <v>-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339" t="str">
        <f>IF(FN_MC!K2457="","*",FN_MC!K2457)</f>
        <v>*</v>
      </c>
      <c r="O2435" s="339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str">
        <f ca="1">_xlfn.XLOOKUP(G2435&amp;$V$2,BS_CONTROLE[CHAVE],BS_CONTROLE[Quantidade_11],"-")</f>
        <v>-</v>
      </c>
      <c r="W2435" s="118" t="str">
        <f ca="1">_xlfn.XLOOKUP(G2435&amp;$W$2,BS_CONTROLE[CHAVE],BS_CONTROLE[Quantidade_11],"-")</f>
        <v>-</v>
      </c>
      <c r="X2435" s="118" t="str">
        <f ca="1">_xlfn.XLOOKUP(G2435&amp;$X$2,BS_CONTROLE[CHAVE],BS_CONTROLE[Quantidade_11],"-")</f>
        <v>-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338" t="str">
        <f>IF(FN_MC!K2458="","*",FN_MC!K2458)</f>
        <v>*</v>
      </c>
      <c r="O2436" s="338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str">
        <f ca="1">_xlfn.XLOOKUP(G2436&amp;$V$2,BS_CONTROLE[CHAVE],BS_CONTROLE[Quantidade_11],"-")</f>
        <v>-</v>
      </c>
      <c r="W2436" s="118" t="str">
        <f ca="1">_xlfn.XLOOKUP(G2436&amp;$W$2,BS_CONTROLE[CHAVE],BS_CONTROLE[Quantidade_11],"-")</f>
        <v>-</v>
      </c>
      <c r="X2436" s="118" t="str">
        <f ca="1">_xlfn.XLOOKUP(G2436&amp;$X$2,BS_CONTROLE[CHAVE],BS_CONTROLE[Quantidade_11],"-")</f>
        <v>-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339" t="str">
        <f>IF(FN_MC!K2459="","*",FN_MC!K2459)</f>
        <v>*</v>
      </c>
      <c r="O2437" s="339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str">
        <f ca="1">_xlfn.XLOOKUP(G2437&amp;$V$2,BS_CONTROLE[CHAVE],BS_CONTROLE[Quantidade_11],"-")</f>
        <v>-</v>
      </c>
      <c r="W2437" s="118" t="str">
        <f ca="1">_xlfn.XLOOKUP(G2437&amp;$W$2,BS_CONTROLE[CHAVE],BS_CONTROLE[Quantidade_11],"-")</f>
        <v>-</v>
      </c>
      <c r="X2437" s="118" t="str">
        <f ca="1">_xlfn.XLOOKUP(G2437&amp;$X$2,BS_CONTROLE[CHAVE],BS_CONTROLE[Quantidade_11],"-")</f>
        <v>-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339" t="str">
        <f>IF(FN_MC!K2460="","*",FN_MC!K2460)</f>
        <v>*</v>
      </c>
      <c r="O2438" s="339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str">
        <f ca="1">_xlfn.XLOOKUP(G2438&amp;$V$2,BS_CONTROLE[CHAVE],BS_CONTROLE[Quantidade_11],"-")</f>
        <v>-</v>
      </c>
      <c r="W2438" s="118" t="str">
        <f ca="1">_xlfn.XLOOKUP(G2438&amp;$W$2,BS_CONTROLE[CHAVE],BS_CONTROLE[Quantidade_11],"-")</f>
        <v>-</v>
      </c>
      <c r="X2438" s="118" t="str">
        <f ca="1">_xlfn.XLOOKUP(G2438&amp;$X$2,BS_CONTROLE[CHAVE],BS_CONTROLE[Quantidade_11],"-")</f>
        <v>-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338" t="str">
        <f>IF(FN_MC!K2461="","*",FN_MC!K2461)</f>
        <v>*</v>
      </c>
      <c r="O2439" s="338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str">
        <f ca="1">_xlfn.XLOOKUP(G2439&amp;$V$2,BS_CONTROLE[CHAVE],BS_CONTROLE[Quantidade_11],"-")</f>
        <v>-</v>
      </c>
      <c r="W2439" s="118" t="str">
        <f ca="1">_xlfn.XLOOKUP(G2439&amp;$W$2,BS_CONTROLE[CHAVE],BS_CONTROLE[Quantidade_11],"-")</f>
        <v>-</v>
      </c>
      <c r="X2439" s="118" t="str">
        <f ca="1">_xlfn.XLOOKUP(G2439&amp;$X$2,BS_CONTROLE[CHAVE],BS_CONTROLE[Quantidade_11],"-")</f>
        <v>-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339" t="str">
        <f>IF(FN_MC!K2462="","*",FN_MC!K2462)</f>
        <v>*</v>
      </c>
      <c r="O2440" s="339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str">
        <f ca="1">_xlfn.XLOOKUP(G2440&amp;$V$2,BS_CONTROLE[CHAVE],BS_CONTROLE[Quantidade_11],"-")</f>
        <v>-</v>
      </c>
      <c r="W2440" s="118" t="str">
        <f ca="1">_xlfn.XLOOKUP(G2440&amp;$W$2,BS_CONTROLE[CHAVE],BS_CONTROLE[Quantidade_11],"-")</f>
        <v>-</v>
      </c>
      <c r="X2440" s="118" t="str">
        <f ca="1">_xlfn.XLOOKUP(G2440&amp;$X$2,BS_CONTROLE[CHAVE],BS_CONTROLE[Quantidade_11],"-")</f>
        <v>-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339" t="str">
        <f>IF(FN_MC!K2463="","*",FN_MC!K2463)</f>
        <v>*</v>
      </c>
      <c r="O2441" s="339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str">
        <f ca="1">_xlfn.XLOOKUP(G2441&amp;$V$2,BS_CONTROLE[CHAVE],BS_CONTROLE[Quantidade_11],"-")</f>
        <v>-</v>
      </c>
      <c r="W2441" s="118" t="str">
        <f ca="1">_xlfn.XLOOKUP(G2441&amp;$W$2,BS_CONTROLE[CHAVE],BS_CONTROLE[Quantidade_11],"-")</f>
        <v>-</v>
      </c>
      <c r="X2441" s="118" t="str">
        <f ca="1">_xlfn.XLOOKUP(G2441&amp;$X$2,BS_CONTROLE[CHAVE],BS_CONTROLE[Quantidade_11],"-")</f>
        <v>-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338" t="str">
        <f>IF(FN_MC!K2464="","*",FN_MC!K2464)</f>
        <v>*</v>
      </c>
      <c r="O2442" s="338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str">
        <f ca="1">_xlfn.XLOOKUP(G2442&amp;$V$2,BS_CONTROLE[CHAVE],BS_CONTROLE[Quantidade_11],"-")</f>
        <v>-</v>
      </c>
      <c r="W2442" s="118" t="str">
        <f ca="1">_xlfn.XLOOKUP(G2442&amp;$W$2,BS_CONTROLE[CHAVE],BS_CONTROLE[Quantidade_11],"-")</f>
        <v>-</v>
      </c>
      <c r="X2442" s="118" t="str">
        <f ca="1">_xlfn.XLOOKUP(G2442&amp;$X$2,BS_CONTROLE[CHAVE],BS_CONTROLE[Quantidade_11],"-")</f>
        <v>-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339" t="str">
        <f>IF(FN_MC!K2465="","*",FN_MC!K2465)</f>
        <v>*</v>
      </c>
      <c r="O2443" s="339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str">
        <f ca="1">_xlfn.XLOOKUP(G2443&amp;$V$2,BS_CONTROLE[CHAVE],BS_CONTROLE[Quantidade_11],"-")</f>
        <v>-</v>
      </c>
      <c r="W2443" s="118" t="str">
        <f ca="1">_xlfn.XLOOKUP(G2443&amp;$W$2,BS_CONTROLE[CHAVE],BS_CONTROLE[Quantidade_11],"-")</f>
        <v>-</v>
      </c>
      <c r="X2443" s="118" t="str">
        <f ca="1">_xlfn.XLOOKUP(G2443&amp;$X$2,BS_CONTROLE[CHAVE],BS_CONTROLE[Quantidade_11],"-")</f>
        <v>-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339" t="str">
        <f>IF(FN_MC!K2466="","*",FN_MC!K2466)</f>
        <v>*</v>
      </c>
      <c r="O2444" s="339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str">
        <f ca="1">_xlfn.XLOOKUP(G2444&amp;$V$2,BS_CONTROLE[CHAVE],BS_CONTROLE[Quantidade_11],"-")</f>
        <v>-</v>
      </c>
      <c r="W2444" s="118" t="str">
        <f ca="1">_xlfn.XLOOKUP(G2444&amp;$W$2,BS_CONTROLE[CHAVE],BS_CONTROLE[Quantidade_11],"-")</f>
        <v>-</v>
      </c>
      <c r="X2444" s="118" t="str">
        <f ca="1">_xlfn.XLOOKUP(G2444&amp;$X$2,BS_CONTROLE[CHAVE],BS_CONTROLE[Quantidade_11],"-")</f>
        <v>-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338" t="str">
        <f>IF(FN_MC!K2467="","*",FN_MC!K2467)</f>
        <v>*</v>
      </c>
      <c r="O2445" s="338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str">
        <f ca="1">_xlfn.XLOOKUP(G2445&amp;$V$2,BS_CONTROLE[CHAVE],BS_CONTROLE[Quantidade_11],"-")</f>
        <v>-</v>
      </c>
      <c r="W2445" s="118" t="str">
        <f ca="1">_xlfn.XLOOKUP(G2445&amp;$W$2,BS_CONTROLE[CHAVE],BS_CONTROLE[Quantidade_11],"-")</f>
        <v>-</v>
      </c>
      <c r="X2445" s="118" t="str">
        <f ca="1">_xlfn.XLOOKUP(G2445&amp;$X$2,BS_CONTROLE[CHAVE],BS_CONTROLE[Quantidade_11],"-")</f>
        <v>-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339" t="str">
        <f>IF(FN_MC!K2468="","*",FN_MC!K2468)</f>
        <v>*</v>
      </c>
      <c r="O2446" s="339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str">
        <f ca="1">_xlfn.XLOOKUP(G2446&amp;$V$2,BS_CONTROLE[CHAVE],BS_CONTROLE[Quantidade_11],"-")</f>
        <v>-</v>
      </c>
      <c r="W2446" s="118" t="str">
        <f ca="1">_xlfn.XLOOKUP(G2446&amp;$W$2,BS_CONTROLE[CHAVE],BS_CONTROLE[Quantidade_11],"-")</f>
        <v>-</v>
      </c>
      <c r="X2446" s="118" t="str">
        <f ca="1">_xlfn.XLOOKUP(G2446&amp;$X$2,BS_CONTROLE[CHAVE],BS_CONTROLE[Quantidade_11],"-")</f>
        <v>-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339" t="str">
        <f>IF(FN_MC!K2469="","*",FN_MC!K2469)</f>
        <v>*</v>
      </c>
      <c r="O2447" s="339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str">
        <f ca="1">_xlfn.XLOOKUP(G2447&amp;$V$2,BS_CONTROLE[CHAVE],BS_CONTROLE[Quantidade_11],"-")</f>
        <v>-</v>
      </c>
      <c r="W2447" s="118" t="str">
        <f ca="1">_xlfn.XLOOKUP(G2447&amp;$W$2,BS_CONTROLE[CHAVE],BS_CONTROLE[Quantidade_11],"-")</f>
        <v>-</v>
      </c>
      <c r="X2447" s="118" t="str">
        <f ca="1">_xlfn.XLOOKUP(G2447&amp;$X$2,BS_CONTROLE[CHAVE],BS_CONTROLE[Quantidade_11],"-")</f>
        <v>-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338" t="str">
        <f>IF(FN_MC!K2470="","*",FN_MC!K2470)</f>
        <v>*</v>
      </c>
      <c r="O2448" s="338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str">
        <f ca="1">_xlfn.XLOOKUP(G2448&amp;$V$2,BS_CONTROLE[CHAVE],BS_CONTROLE[Quantidade_11],"-")</f>
        <v>-</v>
      </c>
      <c r="W2448" s="118" t="str">
        <f ca="1">_xlfn.XLOOKUP(G2448&amp;$W$2,BS_CONTROLE[CHAVE],BS_CONTROLE[Quantidade_11],"-")</f>
        <v>-</v>
      </c>
      <c r="X2448" s="118" t="str">
        <f ca="1">_xlfn.XLOOKUP(G2448&amp;$X$2,BS_CONTROLE[CHAVE],BS_CONTROLE[Quantidade_11],"-")</f>
        <v>-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339" t="str">
        <f>IF(FN_MC!K2471="","*",FN_MC!K2471)</f>
        <v>*</v>
      </c>
      <c r="O2449" s="339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str">
        <f ca="1">_xlfn.XLOOKUP(G2449&amp;$V$2,BS_CONTROLE[CHAVE],BS_CONTROLE[Quantidade_11],"-")</f>
        <v>-</v>
      </c>
      <c r="W2449" s="118" t="str">
        <f ca="1">_xlfn.XLOOKUP(G2449&amp;$W$2,BS_CONTROLE[CHAVE],BS_CONTROLE[Quantidade_11],"-")</f>
        <v>-</v>
      </c>
      <c r="X2449" s="118" t="str">
        <f ca="1">_xlfn.XLOOKUP(G2449&amp;$X$2,BS_CONTROLE[CHAVE],BS_CONTROLE[Quantidade_11],"-")</f>
        <v>-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339" t="str">
        <f>IF(FN_MC!K2472="","*",FN_MC!K2472)</f>
        <v>*</v>
      </c>
      <c r="O2450" s="339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str">
        <f ca="1">_xlfn.XLOOKUP(G2450&amp;$V$2,BS_CONTROLE[CHAVE],BS_CONTROLE[Quantidade_11],"-")</f>
        <v>-</v>
      </c>
      <c r="W2450" s="118" t="str">
        <f ca="1">_xlfn.XLOOKUP(G2450&amp;$W$2,BS_CONTROLE[CHAVE],BS_CONTROLE[Quantidade_11],"-")</f>
        <v>-</v>
      </c>
      <c r="X2450" s="118" t="str">
        <f ca="1">_xlfn.XLOOKUP(G2450&amp;$X$2,BS_CONTROLE[CHAVE],BS_CONTROLE[Quantidade_11],"-")</f>
        <v>-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338" t="str">
        <f>IF(FN_MC!K2473="","*",FN_MC!K2473)</f>
        <v>*</v>
      </c>
      <c r="O2451" s="338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str">
        <f ca="1">_xlfn.XLOOKUP(G2451&amp;$V$2,BS_CONTROLE[CHAVE],BS_CONTROLE[Quantidade_11],"-")</f>
        <v>-</v>
      </c>
      <c r="W2451" s="118" t="str">
        <f ca="1">_xlfn.XLOOKUP(G2451&amp;$W$2,BS_CONTROLE[CHAVE],BS_CONTROLE[Quantidade_11],"-")</f>
        <v>-</v>
      </c>
      <c r="X2451" s="118" t="str">
        <f ca="1">_xlfn.XLOOKUP(G2451&amp;$X$2,BS_CONTROLE[CHAVE],BS_CONTROLE[Quantidade_11],"-")</f>
        <v>-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339" t="str">
        <f>IF(FN_MC!K2474="","*",FN_MC!K2474)</f>
        <v>*</v>
      </c>
      <c r="O2452" s="339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str">
        <f ca="1">_xlfn.XLOOKUP(G2452&amp;$V$2,BS_CONTROLE[CHAVE],BS_CONTROLE[Quantidade_11],"-")</f>
        <v>-</v>
      </c>
      <c r="W2452" s="118" t="str">
        <f ca="1">_xlfn.XLOOKUP(G2452&amp;$W$2,BS_CONTROLE[CHAVE],BS_CONTROLE[Quantidade_11],"-")</f>
        <v>-</v>
      </c>
      <c r="X2452" s="118" t="str">
        <f ca="1">_xlfn.XLOOKUP(G2452&amp;$X$2,BS_CONTROLE[CHAVE],BS_CONTROLE[Quantidade_11],"-")</f>
        <v>-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339" t="str">
        <f>IF(FN_MC!K2475="","*",FN_MC!K2475)</f>
        <v>*</v>
      </c>
      <c r="O2453" s="339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str">
        <f ca="1">_xlfn.XLOOKUP(G2453&amp;$V$2,BS_CONTROLE[CHAVE],BS_CONTROLE[Quantidade_11],"-")</f>
        <v>-</v>
      </c>
      <c r="W2453" s="118" t="str">
        <f ca="1">_xlfn.XLOOKUP(G2453&amp;$W$2,BS_CONTROLE[CHAVE],BS_CONTROLE[Quantidade_11],"-")</f>
        <v>-</v>
      </c>
      <c r="X2453" s="118" t="str">
        <f ca="1">_xlfn.XLOOKUP(G2453&amp;$X$2,BS_CONTROLE[CHAVE],BS_CONTROLE[Quantidade_11],"-")</f>
        <v>-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338" t="str">
        <f>IF(FN_MC!K2476="","*",FN_MC!K2476)</f>
        <v>*</v>
      </c>
      <c r="O2454" s="338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str">
        <f ca="1">_xlfn.XLOOKUP(G2454&amp;$V$2,BS_CONTROLE[CHAVE],BS_CONTROLE[Quantidade_11],"-")</f>
        <v>-</v>
      </c>
      <c r="W2454" s="118" t="str">
        <f ca="1">_xlfn.XLOOKUP(G2454&amp;$W$2,BS_CONTROLE[CHAVE],BS_CONTROLE[Quantidade_11],"-")</f>
        <v>-</v>
      </c>
      <c r="X2454" s="118" t="str">
        <f ca="1">_xlfn.XLOOKUP(G2454&amp;$X$2,BS_CONTROLE[CHAVE],BS_CONTROLE[Quantidade_11],"-")</f>
        <v>-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339" t="str">
        <f>IF(FN_MC!K2477="","*",FN_MC!K2477)</f>
        <v>*</v>
      </c>
      <c r="O2455" s="339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str">
        <f ca="1">_xlfn.XLOOKUP(G2455&amp;$V$2,BS_CONTROLE[CHAVE],BS_CONTROLE[Quantidade_11],"-")</f>
        <v>-</v>
      </c>
      <c r="W2455" s="118" t="str">
        <f ca="1">_xlfn.XLOOKUP(G2455&amp;$W$2,BS_CONTROLE[CHAVE],BS_CONTROLE[Quantidade_11],"-")</f>
        <v>-</v>
      </c>
      <c r="X2455" s="118" t="str">
        <f ca="1">_xlfn.XLOOKUP(G2455&amp;$X$2,BS_CONTROLE[CHAVE],BS_CONTROLE[Quantidade_11],"-")</f>
        <v>-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339" t="str">
        <f>IF(FN_MC!K2478="","*",FN_MC!K2478)</f>
        <v>*</v>
      </c>
      <c r="O2456" s="339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str">
        <f ca="1">_xlfn.XLOOKUP(G2456&amp;$V$2,BS_CONTROLE[CHAVE],BS_CONTROLE[Quantidade_11],"-")</f>
        <v>-</v>
      </c>
      <c r="W2456" s="118" t="str">
        <f ca="1">_xlfn.XLOOKUP(G2456&amp;$W$2,BS_CONTROLE[CHAVE],BS_CONTROLE[Quantidade_11],"-")</f>
        <v>-</v>
      </c>
      <c r="X2456" s="118" t="str">
        <f ca="1">_xlfn.XLOOKUP(G2456&amp;$X$2,BS_CONTROLE[CHAVE],BS_CONTROLE[Quantidade_11],"-")</f>
        <v>-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338" t="str">
        <f>IF(FN_MC!K2479="","*",FN_MC!K2479)</f>
        <v>*</v>
      </c>
      <c r="O2457" s="338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str">
        <f ca="1">_xlfn.XLOOKUP(G2457&amp;$V$2,BS_CONTROLE[CHAVE],BS_CONTROLE[Quantidade_11],"-")</f>
        <v>-</v>
      </c>
      <c r="W2457" s="118" t="str">
        <f ca="1">_xlfn.XLOOKUP(G2457&amp;$W$2,BS_CONTROLE[CHAVE],BS_CONTROLE[Quantidade_11],"-")</f>
        <v>-</v>
      </c>
      <c r="X2457" s="118" t="str">
        <f ca="1">_xlfn.XLOOKUP(G2457&amp;$X$2,BS_CONTROLE[CHAVE],BS_CONTROLE[Quantidade_11],"-")</f>
        <v>-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339" t="str">
        <f>IF(FN_MC!K2480="","*",FN_MC!K2480)</f>
        <v>*</v>
      </c>
      <c r="O2458" s="339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str">
        <f ca="1">_xlfn.XLOOKUP(G2458&amp;$V$2,BS_CONTROLE[CHAVE],BS_CONTROLE[Quantidade_11],"-")</f>
        <v>-</v>
      </c>
      <c r="W2458" s="118" t="str">
        <f ca="1">_xlfn.XLOOKUP(G2458&amp;$W$2,BS_CONTROLE[CHAVE],BS_CONTROLE[Quantidade_11],"-")</f>
        <v>-</v>
      </c>
      <c r="X2458" s="118" t="str">
        <f ca="1">_xlfn.XLOOKUP(G2458&amp;$X$2,BS_CONTROLE[CHAVE],BS_CONTROLE[Quantidade_11],"-")</f>
        <v>-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339" t="str">
        <f>IF(FN_MC!K2481="","*",FN_MC!K2481)</f>
        <v>*</v>
      </c>
      <c r="O2459" s="339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str">
        <f ca="1">_xlfn.XLOOKUP(G2459&amp;$V$2,BS_CONTROLE[CHAVE],BS_CONTROLE[Quantidade_11],"-")</f>
        <v>-</v>
      </c>
      <c r="W2459" s="118" t="str">
        <f ca="1">_xlfn.XLOOKUP(G2459&amp;$W$2,BS_CONTROLE[CHAVE],BS_CONTROLE[Quantidade_11],"-")</f>
        <v>-</v>
      </c>
      <c r="X2459" s="118" t="str">
        <f ca="1">_xlfn.XLOOKUP(G2459&amp;$X$2,BS_CONTROLE[CHAVE],BS_CONTROLE[Quantidade_11],"-")</f>
        <v>-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338" t="str">
        <f>IF(FN_MC!K2482="","*",FN_MC!K2482)</f>
        <v>*</v>
      </c>
      <c r="O2460" s="338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str">
        <f ca="1">_xlfn.XLOOKUP(G2460&amp;$V$2,BS_CONTROLE[CHAVE],BS_CONTROLE[Quantidade_11],"-")</f>
        <v>-</v>
      </c>
      <c r="W2460" s="118" t="str">
        <f ca="1">_xlfn.XLOOKUP(G2460&amp;$W$2,BS_CONTROLE[CHAVE],BS_CONTROLE[Quantidade_11],"-")</f>
        <v>-</v>
      </c>
      <c r="X2460" s="118" t="str">
        <f ca="1">_xlfn.XLOOKUP(G2460&amp;$X$2,BS_CONTROLE[CHAVE],BS_CONTROLE[Quantidade_11],"-")</f>
        <v>-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339" t="str">
        <f>IF(FN_MC!K2483="","*",FN_MC!K2483)</f>
        <v>*</v>
      </c>
      <c r="O2461" s="339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str">
        <f ca="1">_xlfn.XLOOKUP(G2461&amp;$V$2,BS_CONTROLE[CHAVE],BS_CONTROLE[Quantidade_11],"-")</f>
        <v>-</v>
      </c>
      <c r="W2461" s="118" t="str">
        <f ca="1">_xlfn.XLOOKUP(G2461&amp;$W$2,BS_CONTROLE[CHAVE],BS_CONTROLE[Quantidade_11],"-")</f>
        <v>-</v>
      </c>
      <c r="X2461" s="118" t="str">
        <f ca="1">_xlfn.XLOOKUP(G2461&amp;$X$2,BS_CONTROLE[CHAVE],BS_CONTROLE[Quantidade_11],"-")</f>
        <v>-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339" t="str">
        <f>IF(FN_MC!K2484="","*",FN_MC!K2484)</f>
        <v>*</v>
      </c>
      <c r="O2462" s="339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str">
        <f ca="1">_xlfn.XLOOKUP(G2462&amp;$V$2,BS_CONTROLE[CHAVE],BS_CONTROLE[Quantidade_11],"-")</f>
        <v>-</v>
      </c>
      <c r="W2462" s="118" t="str">
        <f ca="1">_xlfn.XLOOKUP(G2462&amp;$W$2,BS_CONTROLE[CHAVE],BS_CONTROLE[Quantidade_11],"-")</f>
        <v>-</v>
      </c>
      <c r="X2462" s="118" t="str">
        <f ca="1">_xlfn.XLOOKUP(G2462&amp;$X$2,BS_CONTROLE[CHAVE],BS_CONTROLE[Quantidade_11],"-")</f>
        <v>-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338" t="str">
        <f>IF(FN_MC!K2485="","*",FN_MC!K2485)</f>
        <v>*</v>
      </c>
      <c r="O2463" s="338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str">
        <f ca="1">_xlfn.XLOOKUP(G2463&amp;$V$2,BS_CONTROLE[CHAVE],BS_CONTROLE[Quantidade_11],"-")</f>
        <v>-</v>
      </c>
      <c r="W2463" s="118" t="str">
        <f ca="1">_xlfn.XLOOKUP(G2463&amp;$W$2,BS_CONTROLE[CHAVE],BS_CONTROLE[Quantidade_11],"-")</f>
        <v>-</v>
      </c>
      <c r="X2463" s="118" t="str">
        <f ca="1">_xlfn.XLOOKUP(G2463&amp;$X$2,BS_CONTROLE[CHAVE],BS_CONTROLE[Quantidade_11],"-")</f>
        <v>-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339" t="str">
        <f>IF(FN_MC!K2486="","*",FN_MC!K2486)</f>
        <v>*</v>
      </c>
      <c r="O2464" s="339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str">
        <f ca="1">_xlfn.XLOOKUP(G2464&amp;$V$2,BS_CONTROLE[CHAVE],BS_CONTROLE[Quantidade_11],"-")</f>
        <v>-</v>
      </c>
      <c r="W2464" s="118" t="str">
        <f ca="1">_xlfn.XLOOKUP(G2464&amp;$W$2,BS_CONTROLE[CHAVE],BS_CONTROLE[Quantidade_11],"-")</f>
        <v>-</v>
      </c>
      <c r="X2464" s="118" t="str">
        <f ca="1">_xlfn.XLOOKUP(G2464&amp;$X$2,BS_CONTROLE[CHAVE],BS_CONTROLE[Quantidade_11],"-")</f>
        <v>-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339" t="str">
        <f>IF(FN_MC!K2487="","*",FN_MC!K2487)</f>
        <v>*</v>
      </c>
      <c r="O2465" s="339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str">
        <f ca="1">_xlfn.XLOOKUP(G2465&amp;$V$2,BS_CONTROLE[CHAVE],BS_CONTROLE[Quantidade_11],"-")</f>
        <v>-</v>
      </c>
      <c r="W2465" s="118" t="str">
        <f ca="1">_xlfn.XLOOKUP(G2465&amp;$W$2,BS_CONTROLE[CHAVE],BS_CONTROLE[Quantidade_11],"-")</f>
        <v>-</v>
      </c>
      <c r="X2465" s="118" t="str">
        <f ca="1">_xlfn.XLOOKUP(G2465&amp;$X$2,BS_CONTROLE[CHAVE],BS_CONTROLE[Quantidade_11],"-")</f>
        <v>-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338" t="str">
        <f>IF(FN_MC!K2488="","*",FN_MC!K2488)</f>
        <v>*</v>
      </c>
      <c r="O2466" s="338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str">
        <f ca="1">_xlfn.XLOOKUP(G2466&amp;$V$2,BS_CONTROLE[CHAVE],BS_CONTROLE[Quantidade_11],"-")</f>
        <v>-</v>
      </c>
      <c r="W2466" s="118" t="str">
        <f ca="1">_xlfn.XLOOKUP(G2466&amp;$W$2,BS_CONTROLE[CHAVE],BS_CONTROLE[Quantidade_11],"-")</f>
        <v>-</v>
      </c>
      <c r="X2466" s="118" t="str">
        <f ca="1">_xlfn.XLOOKUP(G2466&amp;$X$2,BS_CONTROLE[CHAVE],BS_CONTROLE[Quantidade_11],"-")</f>
        <v>-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339" t="str">
        <f>IF(FN_MC!K2489="","*",FN_MC!K2489)</f>
        <v>*</v>
      </c>
      <c r="O2467" s="339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str">
        <f ca="1">_xlfn.XLOOKUP(G2467&amp;$V$2,BS_CONTROLE[CHAVE],BS_CONTROLE[Quantidade_11],"-")</f>
        <v>-</v>
      </c>
      <c r="W2467" s="118" t="str">
        <f ca="1">_xlfn.XLOOKUP(G2467&amp;$W$2,BS_CONTROLE[CHAVE],BS_CONTROLE[Quantidade_11],"-")</f>
        <v>-</v>
      </c>
      <c r="X2467" s="118" t="str">
        <f ca="1">_xlfn.XLOOKUP(G2467&amp;$X$2,BS_CONTROLE[CHAVE],BS_CONTROLE[Quantidade_11],"-")</f>
        <v>-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339" t="str">
        <f>IF(FN_MC!K2490="","*",FN_MC!K2490)</f>
        <v>*</v>
      </c>
      <c r="O2468" s="339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str">
        <f ca="1">_xlfn.XLOOKUP(G2468&amp;$V$2,BS_CONTROLE[CHAVE],BS_CONTROLE[Quantidade_11],"-")</f>
        <v>-</v>
      </c>
      <c r="W2468" s="118" t="str">
        <f ca="1">_xlfn.XLOOKUP(G2468&amp;$W$2,BS_CONTROLE[CHAVE],BS_CONTROLE[Quantidade_11],"-")</f>
        <v>-</v>
      </c>
      <c r="X2468" s="118" t="str">
        <f ca="1">_xlfn.XLOOKUP(G2468&amp;$X$2,BS_CONTROLE[CHAVE],BS_CONTROLE[Quantidade_11],"-")</f>
        <v>-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338" t="str">
        <f>IF(FN_MC!K2491="","*",FN_MC!K2491)</f>
        <v>*</v>
      </c>
      <c r="O2469" s="338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str">
        <f ca="1">_xlfn.XLOOKUP(G2469&amp;$V$2,BS_CONTROLE[CHAVE],BS_CONTROLE[Quantidade_11],"-")</f>
        <v>-</v>
      </c>
      <c r="W2469" s="118" t="str">
        <f ca="1">_xlfn.XLOOKUP(G2469&amp;$W$2,BS_CONTROLE[CHAVE],BS_CONTROLE[Quantidade_11],"-")</f>
        <v>-</v>
      </c>
      <c r="X2469" s="118" t="str">
        <f ca="1">_xlfn.XLOOKUP(G2469&amp;$X$2,BS_CONTROLE[CHAVE],BS_CONTROLE[Quantidade_11],"-")</f>
        <v>-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339" t="str">
        <f>IF(FN_MC!K2492="","*",FN_MC!K2492)</f>
        <v>*</v>
      </c>
      <c r="O2470" s="339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str">
        <f ca="1">_xlfn.XLOOKUP(G2470&amp;$V$2,BS_CONTROLE[CHAVE],BS_CONTROLE[Quantidade_11],"-")</f>
        <v>-</v>
      </c>
      <c r="W2470" s="118" t="str">
        <f ca="1">_xlfn.XLOOKUP(G2470&amp;$W$2,BS_CONTROLE[CHAVE],BS_CONTROLE[Quantidade_11],"-")</f>
        <v>-</v>
      </c>
      <c r="X2470" s="118" t="str">
        <f ca="1">_xlfn.XLOOKUP(G2470&amp;$X$2,BS_CONTROLE[CHAVE],BS_CONTROLE[Quantidade_11],"-")</f>
        <v>-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339" t="str">
        <f>IF(FN_MC!K2493="","*",FN_MC!K2493)</f>
        <v>*</v>
      </c>
      <c r="O2471" s="339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str">
        <f ca="1">_xlfn.XLOOKUP(G2471&amp;$V$2,BS_CONTROLE[CHAVE],BS_CONTROLE[Quantidade_11],"-")</f>
        <v>-</v>
      </c>
      <c r="W2471" s="118" t="str">
        <f ca="1">_xlfn.XLOOKUP(G2471&amp;$W$2,BS_CONTROLE[CHAVE],BS_CONTROLE[Quantidade_11],"-")</f>
        <v>-</v>
      </c>
      <c r="X2471" s="118" t="str">
        <f ca="1">_xlfn.XLOOKUP(G2471&amp;$X$2,BS_CONTROLE[CHAVE],BS_CONTROLE[Quantidade_11],"-")</f>
        <v>-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338" t="str">
        <f>IF(FN_MC!K2494="","*",FN_MC!K2494)</f>
        <v>*</v>
      </c>
      <c r="O2472" s="338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str">
        <f ca="1">_xlfn.XLOOKUP(G2472&amp;$V$2,BS_CONTROLE[CHAVE],BS_CONTROLE[Quantidade_11],"-")</f>
        <v>-</v>
      </c>
      <c r="W2472" s="118" t="str">
        <f ca="1">_xlfn.XLOOKUP(G2472&amp;$W$2,BS_CONTROLE[CHAVE],BS_CONTROLE[Quantidade_11],"-")</f>
        <v>-</v>
      </c>
      <c r="X2472" s="118" t="str">
        <f ca="1">_xlfn.XLOOKUP(G2472&amp;$X$2,BS_CONTROLE[CHAVE],BS_CONTROLE[Quantidade_11],"-")</f>
        <v>-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339" t="str">
        <f>IF(FN_MC!K2495="","*",FN_MC!K2495)</f>
        <v>*</v>
      </c>
      <c r="O2473" s="339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str">
        <f ca="1">_xlfn.XLOOKUP(G2473&amp;$V$2,BS_CONTROLE[CHAVE],BS_CONTROLE[Quantidade_11],"-")</f>
        <v>-</v>
      </c>
      <c r="W2473" s="118" t="str">
        <f ca="1">_xlfn.XLOOKUP(G2473&amp;$W$2,BS_CONTROLE[CHAVE],BS_CONTROLE[Quantidade_11],"-")</f>
        <v>-</v>
      </c>
      <c r="X2473" s="118" t="str">
        <f ca="1">_xlfn.XLOOKUP(G2473&amp;$X$2,BS_CONTROLE[CHAVE],BS_CONTROLE[Quantidade_11],"-")</f>
        <v>-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339" t="str">
        <f>IF(FN_MC!K2496="","*",FN_MC!K2496)</f>
        <v>*</v>
      </c>
      <c r="O2474" s="339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str">
        <f ca="1">_xlfn.XLOOKUP(G2474&amp;$V$2,BS_CONTROLE[CHAVE],BS_CONTROLE[Quantidade_11],"-")</f>
        <v>-</v>
      </c>
      <c r="W2474" s="118" t="str">
        <f ca="1">_xlfn.XLOOKUP(G2474&amp;$W$2,BS_CONTROLE[CHAVE],BS_CONTROLE[Quantidade_11],"-")</f>
        <v>-</v>
      </c>
      <c r="X2474" s="118" t="str">
        <f ca="1">_xlfn.XLOOKUP(G2474&amp;$X$2,BS_CONTROLE[CHAVE],BS_CONTROLE[Quantidade_11],"-")</f>
        <v>-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338" t="str">
        <f>IF(FN_MC!K2497="","*",FN_MC!K2497)</f>
        <v>*</v>
      </c>
      <c r="O2475" s="338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str">
        <f ca="1">_xlfn.XLOOKUP(G2475&amp;$V$2,BS_CONTROLE[CHAVE],BS_CONTROLE[Quantidade_11],"-")</f>
        <v>-</v>
      </c>
      <c r="W2475" s="118" t="str">
        <f ca="1">_xlfn.XLOOKUP(G2475&amp;$W$2,BS_CONTROLE[CHAVE],BS_CONTROLE[Quantidade_11],"-")</f>
        <v>-</v>
      </c>
      <c r="X2475" s="118" t="str">
        <f ca="1">_xlfn.XLOOKUP(G2475&amp;$X$2,BS_CONTROLE[CHAVE],BS_CONTROLE[Quantidade_11],"-")</f>
        <v>-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339" t="str">
        <f>IF(FN_MC!K2498="","*",FN_MC!K2498)</f>
        <v>*</v>
      </c>
      <c r="O2476" s="339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str">
        <f ca="1">_xlfn.XLOOKUP(G2476&amp;$V$2,BS_CONTROLE[CHAVE],BS_CONTROLE[Quantidade_11],"-")</f>
        <v>-</v>
      </c>
      <c r="W2476" s="118" t="str">
        <f ca="1">_xlfn.XLOOKUP(G2476&amp;$W$2,BS_CONTROLE[CHAVE],BS_CONTROLE[Quantidade_11],"-")</f>
        <v>-</v>
      </c>
      <c r="X2476" s="118" t="str">
        <f ca="1">_xlfn.XLOOKUP(G2476&amp;$X$2,BS_CONTROLE[CHAVE],BS_CONTROLE[Quantidade_11],"-")</f>
        <v>-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339" t="str">
        <f>IF(FN_MC!K2499="","*",FN_MC!K2499)</f>
        <v>*</v>
      </c>
      <c r="O2477" s="339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str">
        <f ca="1">_xlfn.XLOOKUP(G2477&amp;$V$2,BS_CONTROLE[CHAVE],BS_CONTROLE[Quantidade_11],"-")</f>
        <v>-</v>
      </c>
      <c r="W2477" s="118" t="str">
        <f ca="1">_xlfn.XLOOKUP(G2477&amp;$W$2,BS_CONTROLE[CHAVE],BS_CONTROLE[Quantidade_11],"-")</f>
        <v>-</v>
      </c>
      <c r="X2477" s="118" t="str">
        <f ca="1">_xlfn.XLOOKUP(G2477&amp;$X$2,BS_CONTROLE[CHAVE],BS_CONTROLE[Quantidade_11],"-")</f>
        <v>-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338" t="str">
        <f>IF(FN_MC!K2500="","*",FN_MC!K2500)</f>
        <v>*</v>
      </c>
      <c r="O2478" s="338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str">
        <f ca="1">_xlfn.XLOOKUP(G2478&amp;$V$2,BS_CONTROLE[CHAVE],BS_CONTROLE[Quantidade_11],"-")</f>
        <v>-</v>
      </c>
      <c r="W2478" s="118" t="str">
        <f ca="1">_xlfn.XLOOKUP(G2478&amp;$W$2,BS_CONTROLE[CHAVE],BS_CONTROLE[Quantidade_11],"-")</f>
        <v>-</v>
      </c>
      <c r="X2478" s="118" t="str">
        <f ca="1">_xlfn.XLOOKUP(G2478&amp;$X$2,BS_CONTROLE[CHAVE],BS_CONTROLE[Quantidade_11],"-")</f>
        <v>-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339" t="str">
        <f>IF(FN_MC!K2501="","*",FN_MC!K2501)</f>
        <v>*</v>
      </c>
      <c r="O2479" s="339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str">
        <f ca="1">_xlfn.XLOOKUP(G2479&amp;$V$2,BS_CONTROLE[CHAVE],BS_CONTROLE[Quantidade_11],"-")</f>
        <v>-</v>
      </c>
      <c r="W2479" s="118" t="str">
        <f ca="1">_xlfn.XLOOKUP(G2479&amp;$W$2,BS_CONTROLE[CHAVE],BS_CONTROLE[Quantidade_11],"-")</f>
        <v>-</v>
      </c>
      <c r="X2479" s="118" t="str">
        <f ca="1">_xlfn.XLOOKUP(G2479&amp;$X$2,BS_CONTROLE[CHAVE],BS_CONTROLE[Quantidade_11],"-")</f>
        <v>-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339" t="str">
        <f>IF(FN_MC!K2502="","*",FN_MC!K2502)</f>
        <v>*</v>
      </c>
      <c r="O2480" s="339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str">
        <f ca="1">_xlfn.XLOOKUP(G2480&amp;$V$2,BS_CONTROLE[CHAVE],BS_CONTROLE[Quantidade_11],"-")</f>
        <v>-</v>
      </c>
      <c r="W2480" s="118" t="str">
        <f ca="1">_xlfn.XLOOKUP(G2480&amp;$W$2,BS_CONTROLE[CHAVE],BS_CONTROLE[Quantidade_11],"-")</f>
        <v>-</v>
      </c>
      <c r="X2480" s="118" t="str">
        <f ca="1">_xlfn.XLOOKUP(G2480&amp;$X$2,BS_CONTROLE[CHAVE],BS_CONTROLE[Quantidade_11],"-")</f>
        <v>-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338" t="str">
        <f>IF(FN_MC!K2503="","*",FN_MC!K2503)</f>
        <v>*</v>
      </c>
      <c r="O2481" s="338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str">
        <f ca="1">_xlfn.XLOOKUP(G2481&amp;$V$2,BS_CONTROLE[CHAVE],BS_CONTROLE[Quantidade_11],"-")</f>
        <v>-</v>
      </c>
      <c r="W2481" s="118" t="str">
        <f ca="1">_xlfn.XLOOKUP(G2481&amp;$W$2,BS_CONTROLE[CHAVE],BS_CONTROLE[Quantidade_11],"-")</f>
        <v>-</v>
      </c>
      <c r="X2481" s="118" t="str">
        <f ca="1">_xlfn.XLOOKUP(G2481&amp;$X$2,BS_CONTROLE[CHAVE],BS_CONTROLE[Quantidade_11],"-")</f>
        <v>-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339" t="str">
        <f>IF(FN_MC!K2504="","*",FN_MC!K2504)</f>
        <v>*</v>
      </c>
      <c r="O2482" s="339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str">
        <f ca="1">_xlfn.XLOOKUP(G2482&amp;$V$2,BS_CONTROLE[CHAVE],BS_CONTROLE[Quantidade_11],"-")</f>
        <v>-</v>
      </c>
      <c r="W2482" s="118" t="str">
        <f ca="1">_xlfn.XLOOKUP(G2482&amp;$W$2,BS_CONTROLE[CHAVE],BS_CONTROLE[Quantidade_11],"-")</f>
        <v>-</v>
      </c>
      <c r="X2482" s="118" t="str">
        <f ca="1">_xlfn.XLOOKUP(G2482&amp;$X$2,BS_CONTROLE[CHAVE],BS_CONTROLE[Quantidade_11],"-")</f>
        <v>-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339" t="str">
        <f>IF(FN_MC!K2505="","*",FN_MC!K2505)</f>
        <v>*</v>
      </c>
      <c r="O2483" s="339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str">
        <f ca="1">_xlfn.XLOOKUP(G2483&amp;$V$2,BS_CONTROLE[CHAVE],BS_CONTROLE[Quantidade_11],"-")</f>
        <v>-</v>
      </c>
      <c r="W2483" s="118" t="str">
        <f ca="1">_xlfn.XLOOKUP(G2483&amp;$W$2,BS_CONTROLE[CHAVE],BS_CONTROLE[Quantidade_11],"-")</f>
        <v>-</v>
      </c>
      <c r="X2483" s="118" t="str">
        <f ca="1">_xlfn.XLOOKUP(G2483&amp;$X$2,BS_CONTROLE[CHAVE],BS_CONTROLE[Quantidade_11],"-")</f>
        <v>-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338" t="str">
        <f>IF(FN_MC!K2506="","*",FN_MC!K2506)</f>
        <v>*</v>
      </c>
      <c r="O2484" s="338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str">
        <f ca="1">_xlfn.XLOOKUP(G2484&amp;$V$2,BS_CONTROLE[CHAVE],BS_CONTROLE[Quantidade_11],"-")</f>
        <v>-</v>
      </c>
      <c r="W2484" s="118" t="str">
        <f ca="1">_xlfn.XLOOKUP(G2484&amp;$W$2,BS_CONTROLE[CHAVE],BS_CONTROLE[Quantidade_11],"-")</f>
        <v>-</v>
      </c>
      <c r="X2484" s="118" t="str">
        <f ca="1">_xlfn.XLOOKUP(G2484&amp;$X$2,BS_CONTROLE[CHAVE],BS_CONTROLE[Quantidade_11],"-")</f>
        <v>-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339" t="str">
        <f>IF(FN_MC!K2507="","*",FN_MC!K2507)</f>
        <v>*</v>
      </c>
      <c r="O2485" s="339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str">
        <f ca="1">_xlfn.XLOOKUP(G2485&amp;$V$2,BS_CONTROLE[CHAVE],BS_CONTROLE[Quantidade_11],"-")</f>
        <v>-</v>
      </c>
      <c r="W2485" s="118" t="str">
        <f ca="1">_xlfn.XLOOKUP(G2485&amp;$W$2,BS_CONTROLE[CHAVE],BS_CONTROLE[Quantidade_11],"-")</f>
        <v>-</v>
      </c>
      <c r="X2485" s="118" t="str">
        <f ca="1">_xlfn.XLOOKUP(G2485&amp;$X$2,BS_CONTROLE[CHAVE],BS_CONTROLE[Quantidade_11],"-")</f>
        <v>-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339" t="str">
        <f>IF(FN_MC!K2508="","*",FN_MC!K2508)</f>
        <v>*</v>
      </c>
      <c r="O2486" s="339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str">
        <f ca="1">_xlfn.XLOOKUP(G2486&amp;$V$2,BS_CONTROLE[CHAVE],BS_CONTROLE[Quantidade_11],"-")</f>
        <v>-</v>
      </c>
      <c r="W2486" s="118" t="str">
        <f ca="1">_xlfn.XLOOKUP(G2486&amp;$W$2,BS_CONTROLE[CHAVE],BS_CONTROLE[Quantidade_11],"-")</f>
        <v>-</v>
      </c>
      <c r="X2486" s="118" t="str">
        <f ca="1">_xlfn.XLOOKUP(G2486&amp;$X$2,BS_CONTROLE[CHAVE],BS_CONTROLE[Quantidade_11],"-")</f>
        <v>-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338" t="str">
        <f>IF(FN_MC!K2509="","*",FN_MC!K2509)</f>
        <v>*</v>
      </c>
      <c r="O2487" s="338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str">
        <f ca="1">_xlfn.XLOOKUP(G2487&amp;$V$2,BS_CONTROLE[CHAVE],BS_CONTROLE[Quantidade_11],"-")</f>
        <v>-</v>
      </c>
      <c r="W2487" s="118" t="str">
        <f ca="1">_xlfn.XLOOKUP(G2487&amp;$W$2,BS_CONTROLE[CHAVE],BS_CONTROLE[Quantidade_11],"-")</f>
        <v>-</v>
      </c>
      <c r="X2487" s="118" t="str">
        <f ca="1">_xlfn.XLOOKUP(G2487&amp;$X$2,BS_CONTROLE[CHAVE],BS_CONTROLE[Quantidade_11],"-")</f>
        <v>-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339" t="str">
        <f>IF(FN_MC!K2510="","*",FN_MC!K2510)</f>
        <v>*</v>
      </c>
      <c r="O2488" s="339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str">
        <f ca="1">_xlfn.XLOOKUP(G2488&amp;$V$2,BS_CONTROLE[CHAVE],BS_CONTROLE[Quantidade_11],"-")</f>
        <v>-</v>
      </c>
      <c r="W2488" s="118" t="str">
        <f ca="1">_xlfn.XLOOKUP(G2488&amp;$W$2,BS_CONTROLE[CHAVE],BS_CONTROLE[Quantidade_11],"-")</f>
        <v>-</v>
      </c>
      <c r="X2488" s="118" t="str">
        <f ca="1">_xlfn.XLOOKUP(G2488&amp;$X$2,BS_CONTROLE[CHAVE],BS_CONTROLE[Quantidade_11],"-")</f>
        <v>-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339" t="str">
        <f>IF(FN_MC!K2511="","*",FN_MC!K2511)</f>
        <v>*</v>
      </c>
      <c r="O2489" s="339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str">
        <f ca="1">_xlfn.XLOOKUP(G2489&amp;$V$2,BS_CONTROLE[CHAVE],BS_CONTROLE[Quantidade_11],"-")</f>
        <v>-</v>
      </c>
      <c r="W2489" s="118" t="str">
        <f ca="1">_xlfn.XLOOKUP(G2489&amp;$W$2,BS_CONTROLE[CHAVE],BS_CONTROLE[Quantidade_11],"-")</f>
        <v>-</v>
      </c>
      <c r="X2489" s="118" t="str">
        <f ca="1">_xlfn.XLOOKUP(G2489&amp;$X$2,BS_CONTROLE[CHAVE],BS_CONTROLE[Quantidade_11],"-")</f>
        <v>-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338" t="str">
        <f>IF(FN_MC!K2512="","*",FN_MC!K2512)</f>
        <v>*</v>
      </c>
      <c r="O2490" s="338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str">
        <f ca="1">_xlfn.XLOOKUP(G2490&amp;$V$2,BS_CONTROLE[CHAVE],BS_CONTROLE[Quantidade_11],"-")</f>
        <v>-</v>
      </c>
      <c r="W2490" s="118" t="str">
        <f ca="1">_xlfn.XLOOKUP(G2490&amp;$W$2,BS_CONTROLE[CHAVE],BS_CONTROLE[Quantidade_11],"-")</f>
        <v>-</v>
      </c>
      <c r="X2490" s="118" t="str">
        <f ca="1">_xlfn.XLOOKUP(G2490&amp;$X$2,BS_CONTROLE[CHAVE],BS_CONTROLE[Quantidade_11],"-")</f>
        <v>-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339" t="str">
        <f>IF(FN_MC!K2513="","*",FN_MC!K2513)</f>
        <v>*</v>
      </c>
      <c r="O2491" s="339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str">
        <f ca="1">_xlfn.XLOOKUP(G2491&amp;$V$2,BS_CONTROLE[CHAVE],BS_CONTROLE[Quantidade_11],"-")</f>
        <v>-</v>
      </c>
      <c r="W2491" s="118" t="str">
        <f ca="1">_xlfn.XLOOKUP(G2491&amp;$W$2,BS_CONTROLE[CHAVE],BS_CONTROLE[Quantidade_11],"-")</f>
        <v>-</v>
      </c>
      <c r="X2491" s="118" t="str">
        <f ca="1">_xlfn.XLOOKUP(G2491&amp;$X$2,BS_CONTROLE[CHAVE],BS_CONTROLE[Quantidade_11],"-")</f>
        <v>-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339" t="str">
        <f>IF(FN_MC!K2514="","*",FN_MC!K2514)</f>
        <v>*</v>
      </c>
      <c r="O2492" s="339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str">
        <f ca="1">_xlfn.XLOOKUP(G2492&amp;$V$2,BS_CONTROLE[CHAVE],BS_CONTROLE[Quantidade_11],"-")</f>
        <v>-</v>
      </c>
      <c r="W2492" s="118" t="str">
        <f ca="1">_xlfn.XLOOKUP(G2492&amp;$W$2,BS_CONTROLE[CHAVE],BS_CONTROLE[Quantidade_11],"-")</f>
        <v>-</v>
      </c>
      <c r="X2492" s="118" t="str">
        <f ca="1">_xlfn.XLOOKUP(G2492&amp;$X$2,BS_CONTROLE[CHAVE],BS_CONTROLE[Quantidade_11],"-")</f>
        <v>-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338" t="str">
        <f>IF(FN_MC!K2515="","*",FN_MC!K2515)</f>
        <v>*</v>
      </c>
      <c r="O2493" s="338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str">
        <f ca="1">_xlfn.XLOOKUP(G2493&amp;$V$2,BS_CONTROLE[CHAVE],BS_CONTROLE[Quantidade_11],"-")</f>
        <v>-</v>
      </c>
      <c r="W2493" s="118" t="str">
        <f ca="1">_xlfn.XLOOKUP(G2493&amp;$W$2,BS_CONTROLE[CHAVE],BS_CONTROLE[Quantidade_11],"-")</f>
        <v>-</v>
      </c>
      <c r="X2493" s="118" t="str">
        <f ca="1">_xlfn.XLOOKUP(G2493&amp;$X$2,BS_CONTROLE[CHAVE],BS_CONTROLE[Quantidade_11],"-")</f>
        <v>-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339" t="str">
        <f>IF(FN_MC!K2516="","*",FN_MC!K2516)</f>
        <v>*</v>
      </c>
      <c r="O2494" s="339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str">
        <f ca="1">_xlfn.XLOOKUP(G2494&amp;$V$2,BS_CONTROLE[CHAVE],BS_CONTROLE[Quantidade_11],"-")</f>
        <v>-</v>
      </c>
      <c r="W2494" s="118" t="str">
        <f ca="1">_xlfn.XLOOKUP(G2494&amp;$W$2,BS_CONTROLE[CHAVE],BS_CONTROLE[Quantidade_11],"-")</f>
        <v>-</v>
      </c>
      <c r="X2494" s="118" t="str">
        <f ca="1">_xlfn.XLOOKUP(G2494&amp;$X$2,BS_CONTROLE[CHAVE],BS_CONTROLE[Quantidade_11],"-")</f>
        <v>-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339" t="str">
        <f>IF(FN_MC!K2517="","*",FN_MC!K2517)</f>
        <v>*</v>
      </c>
      <c r="O2495" s="339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str">
        <f ca="1">_xlfn.XLOOKUP(G2495&amp;$V$2,BS_CONTROLE[CHAVE],BS_CONTROLE[Quantidade_11],"-")</f>
        <v>-</v>
      </c>
      <c r="W2495" s="118" t="str">
        <f ca="1">_xlfn.XLOOKUP(G2495&amp;$W$2,BS_CONTROLE[CHAVE],BS_CONTROLE[Quantidade_11],"-")</f>
        <v>-</v>
      </c>
      <c r="X2495" s="118" t="str">
        <f ca="1">_xlfn.XLOOKUP(G2495&amp;$X$2,BS_CONTROLE[CHAVE],BS_CONTROLE[Quantidade_11],"-")</f>
        <v>-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338" t="str">
        <f>IF(FN_MC!K2518="","*",FN_MC!K2518)</f>
        <v>*</v>
      </c>
      <c r="O2496" s="338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str">
        <f ca="1">_xlfn.XLOOKUP(G2496&amp;$V$2,BS_CONTROLE[CHAVE],BS_CONTROLE[Quantidade_11],"-")</f>
        <v>-</v>
      </c>
      <c r="W2496" s="118" t="str">
        <f ca="1">_xlfn.XLOOKUP(G2496&amp;$W$2,BS_CONTROLE[CHAVE],BS_CONTROLE[Quantidade_11],"-")</f>
        <v>-</v>
      </c>
      <c r="X2496" s="118" t="str">
        <f ca="1">_xlfn.XLOOKUP(G2496&amp;$X$2,BS_CONTROLE[CHAVE],BS_CONTROLE[Quantidade_11],"-")</f>
        <v>-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339" t="str">
        <f>IF(FN_MC!K2519="","*",FN_MC!K2519)</f>
        <v>*</v>
      </c>
      <c r="O2497" s="339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str">
        <f ca="1">_xlfn.XLOOKUP(G2497&amp;$V$2,BS_CONTROLE[CHAVE],BS_CONTROLE[Quantidade_11],"-")</f>
        <v>-</v>
      </c>
      <c r="W2497" s="118" t="str">
        <f ca="1">_xlfn.XLOOKUP(G2497&amp;$W$2,BS_CONTROLE[CHAVE],BS_CONTROLE[Quantidade_11],"-")</f>
        <v>-</v>
      </c>
      <c r="X2497" s="118" t="str">
        <f ca="1">_xlfn.XLOOKUP(G2497&amp;$X$2,BS_CONTROLE[CHAVE],BS_CONTROLE[Quantidade_11],"-")</f>
        <v>-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339" t="str">
        <f>IF(FN_MC!K2520="","*",FN_MC!K2520)</f>
        <v>*</v>
      </c>
      <c r="O2498" s="339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str">
        <f ca="1">_xlfn.XLOOKUP(G2498&amp;$V$2,BS_CONTROLE[CHAVE],BS_CONTROLE[Quantidade_11],"-")</f>
        <v>-</v>
      </c>
      <c r="W2498" s="118" t="str">
        <f ca="1">_xlfn.XLOOKUP(G2498&amp;$W$2,BS_CONTROLE[CHAVE],BS_CONTROLE[Quantidade_11],"-")</f>
        <v>-</v>
      </c>
      <c r="X2498" s="118" t="str">
        <f ca="1">_xlfn.XLOOKUP(G2498&amp;$X$2,BS_CONTROLE[CHAVE],BS_CONTROLE[Quantidade_11],"-")</f>
        <v>-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338" t="str">
        <f>IF(FN_MC!K2521="","*",FN_MC!K2521)</f>
        <v>*</v>
      </c>
      <c r="O2499" s="338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str">
        <f ca="1">_xlfn.XLOOKUP(G2499&amp;$V$2,BS_CONTROLE[CHAVE],BS_CONTROLE[Quantidade_11],"-")</f>
        <v>-</v>
      </c>
      <c r="W2499" s="118" t="str">
        <f ca="1">_xlfn.XLOOKUP(G2499&amp;$W$2,BS_CONTROLE[CHAVE],BS_CONTROLE[Quantidade_11],"-")</f>
        <v>-</v>
      </c>
      <c r="X2499" s="118" t="str">
        <f ca="1">_xlfn.XLOOKUP(G2499&amp;$X$2,BS_CONTROLE[CHAVE],BS_CONTROLE[Quantidade_11],"-")</f>
        <v>-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339" t="str">
        <f>IF(FN_MC!K2522="","*",FN_MC!K2522)</f>
        <v>*</v>
      </c>
      <c r="O2500" s="339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str">
        <f ca="1">_xlfn.XLOOKUP(G2500&amp;$V$2,BS_CONTROLE[CHAVE],BS_CONTROLE[Quantidade_11],"-")</f>
        <v>-</v>
      </c>
      <c r="W2500" s="118" t="str">
        <f ca="1">_xlfn.XLOOKUP(G2500&amp;$W$2,BS_CONTROLE[CHAVE],BS_CONTROLE[Quantidade_11],"-")</f>
        <v>-</v>
      </c>
      <c r="X2500" s="118" t="str">
        <f ca="1">_xlfn.XLOOKUP(G2500&amp;$X$2,BS_CONTROLE[CHAVE],BS_CONTROLE[Quantidade_11],"-")</f>
        <v>-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339" t="str">
        <f>IF(FN_MC!K2523="","*",FN_MC!K2523)</f>
        <v>*</v>
      </c>
      <c r="O2501" s="339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str">
        <f ca="1">_xlfn.XLOOKUP(G2501&amp;$V$2,BS_CONTROLE[CHAVE],BS_CONTROLE[Quantidade_11],"-")</f>
        <v>-</v>
      </c>
      <c r="W2501" s="118" t="str">
        <f ca="1">_xlfn.XLOOKUP(G2501&amp;$W$2,BS_CONTROLE[CHAVE],BS_CONTROLE[Quantidade_11],"-")</f>
        <v>-</v>
      </c>
      <c r="X2501" s="118" t="str">
        <f ca="1">_xlfn.XLOOKUP(G2501&amp;$X$2,BS_CONTROLE[CHAVE],BS_CONTROLE[Quantidade_11],"-")</f>
        <v>-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338" t="str">
        <f>IF(FN_MC!K2524="","*",FN_MC!K2524)</f>
        <v>*</v>
      </c>
      <c r="O2502" s="338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str">
        <f ca="1">_xlfn.XLOOKUP(G2502&amp;$V$2,BS_CONTROLE[CHAVE],BS_CONTROLE[Quantidade_11],"-")</f>
        <v>-</v>
      </c>
      <c r="W2502" s="118" t="str">
        <f ca="1">_xlfn.XLOOKUP(G2502&amp;$W$2,BS_CONTROLE[CHAVE],BS_CONTROLE[Quantidade_11],"-")</f>
        <v>-</v>
      </c>
      <c r="X2502" s="118" t="str">
        <f ca="1">_xlfn.XLOOKUP(G2502&amp;$X$2,BS_CONTROLE[CHAVE],BS_CONTROLE[Quantidade_11],"-")</f>
        <v>-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339" t="str">
        <f>IF(FN_MC!K2525="","*",FN_MC!K2525)</f>
        <v>*</v>
      </c>
      <c r="O2503" s="339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str">
        <f ca="1">_xlfn.XLOOKUP(G2503&amp;$V$2,BS_CONTROLE[CHAVE],BS_CONTROLE[Quantidade_11],"-")</f>
        <v>-</v>
      </c>
      <c r="W2503" s="118" t="str">
        <f ca="1">_xlfn.XLOOKUP(G2503&amp;$W$2,BS_CONTROLE[CHAVE],BS_CONTROLE[Quantidade_11],"-")</f>
        <v>-</v>
      </c>
      <c r="X2503" s="118" t="str">
        <f ca="1">_xlfn.XLOOKUP(G2503&amp;$X$2,BS_CONTROLE[CHAVE],BS_CONTROLE[Quantidade_11],"-")</f>
        <v>-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339" t="str">
        <f>IF(FN_MC!K2526="","*",FN_MC!K2526)</f>
        <v>*</v>
      </c>
      <c r="O2504" s="339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str">
        <f ca="1">_xlfn.XLOOKUP(G2504&amp;$V$2,BS_CONTROLE[CHAVE],BS_CONTROLE[Quantidade_11],"-")</f>
        <v>-</v>
      </c>
      <c r="W2504" s="118" t="str">
        <f ca="1">_xlfn.XLOOKUP(G2504&amp;$W$2,BS_CONTROLE[CHAVE],BS_CONTROLE[Quantidade_11],"-")</f>
        <v>-</v>
      </c>
      <c r="X2504" s="118" t="str">
        <f ca="1">_xlfn.XLOOKUP(G2504&amp;$X$2,BS_CONTROLE[CHAVE],BS_CONTROLE[Quantidade_11],"-")</f>
        <v>-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338" t="str">
        <f>IF(FN_MC!K2527="","*",FN_MC!K2527)</f>
        <v>*</v>
      </c>
      <c r="O2505" s="338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str">
        <f ca="1">_xlfn.XLOOKUP(G2505&amp;$V$2,BS_CONTROLE[CHAVE],BS_CONTROLE[Quantidade_11],"-")</f>
        <v>-</v>
      </c>
      <c r="W2505" s="118" t="str">
        <f ca="1">_xlfn.XLOOKUP(G2505&amp;$W$2,BS_CONTROLE[CHAVE],BS_CONTROLE[Quantidade_11],"-")</f>
        <v>-</v>
      </c>
      <c r="X2505" s="118" t="str">
        <f ca="1">_xlfn.XLOOKUP(G2505&amp;$X$2,BS_CONTROLE[CHAVE],BS_CONTROLE[Quantidade_11],"-")</f>
        <v>-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339" t="str">
        <f>IF(FN_MC!K2528="","*",FN_MC!K2528)</f>
        <v>*</v>
      </c>
      <c r="O2506" s="339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str">
        <f ca="1">_xlfn.XLOOKUP(G2506&amp;$V$2,BS_CONTROLE[CHAVE],BS_CONTROLE[Quantidade_11],"-")</f>
        <v>-</v>
      </c>
      <c r="W2506" s="118" t="str">
        <f ca="1">_xlfn.XLOOKUP(G2506&amp;$W$2,BS_CONTROLE[CHAVE],BS_CONTROLE[Quantidade_11],"-")</f>
        <v>-</v>
      </c>
      <c r="X2506" s="118" t="str">
        <f ca="1">_xlfn.XLOOKUP(G2506&amp;$X$2,BS_CONTROLE[CHAVE],BS_CONTROLE[Quantidade_11],"-")</f>
        <v>-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339" t="str">
        <f>IF(FN_MC!K2529="","*",FN_MC!K2529)</f>
        <v>*</v>
      </c>
      <c r="O2507" s="339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str">
        <f ca="1">_xlfn.XLOOKUP(G2507&amp;$V$2,BS_CONTROLE[CHAVE],BS_CONTROLE[Quantidade_11],"-")</f>
        <v>-</v>
      </c>
      <c r="W2507" s="118" t="str">
        <f ca="1">_xlfn.XLOOKUP(G2507&amp;$W$2,BS_CONTROLE[CHAVE],BS_CONTROLE[Quantidade_11],"-")</f>
        <v>-</v>
      </c>
      <c r="X2507" s="118" t="str">
        <f ca="1">_xlfn.XLOOKUP(G2507&amp;$X$2,BS_CONTROLE[CHAVE],BS_CONTROLE[Quantidade_11],"-")</f>
        <v>-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338" t="str">
        <f>IF(FN_MC!K2530="","*",FN_MC!K2530)</f>
        <v>*</v>
      </c>
      <c r="O2508" s="338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str">
        <f ca="1">_xlfn.XLOOKUP(G2508&amp;$V$2,BS_CONTROLE[CHAVE],BS_CONTROLE[Quantidade_11],"-")</f>
        <v>-</v>
      </c>
      <c r="W2508" s="118" t="str">
        <f ca="1">_xlfn.XLOOKUP(G2508&amp;$W$2,BS_CONTROLE[CHAVE],BS_CONTROLE[Quantidade_11],"-")</f>
        <v>-</v>
      </c>
      <c r="X2508" s="118" t="str">
        <f ca="1">_xlfn.XLOOKUP(G2508&amp;$X$2,BS_CONTROLE[CHAVE],BS_CONTROLE[Quantidade_11],"-")</f>
        <v>-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339" t="str">
        <f>IF(FN_MC!K2531="","*",FN_MC!K2531)</f>
        <v>*</v>
      </c>
      <c r="O2509" s="339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str">
        <f ca="1">_xlfn.XLOOKUP(G2509&amp;$V$2,BS_CONTROLE[CHAVE],BS_CONTROLE[Quantidade_11],"-")</f>
        <v>-</v>
      </c>
      <c r="W2509" s="118" t="str">
        <f ca="1">_xlfn.XLOOKUP(G2509&amp;$W$2,BS_CONTROLE[CHAVE],BS_CONTROLE[Quantidade_11],"-")</f>
        <v>-</v>
      </c>
      <c r="X2509" s="118" t="str">
        <f ca="1">_xlfn.XLOOKUP(G2509&amp;$X$2,BS_CONTROLE[CHAVE],BS_CONTROLE[Quantidade_11],"-")</f>
        <v>-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339" t="str">
        <f>IF(FN_MC!K2532="","*",FN_MC!K2532)</f>
        <v>*</v>
      </c>
      <c r="O2510" s="339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str">
        <f ca="1">_xlfn.XLOOKUP(G2510&amp;$V$2,BS_CONTROLE[CHAVE],BS_CONTROLE[Quantidade_11],"-")</f>
        <v>-</v>
      </c>
      <c r="W2510" s="118" t="str">
        <f ca="1">_xlfn.XLOOKUP(G2510&amp;$W$2,BS_CONTROLE[CHAVE],BS_CONTROLE[Quantidade_11],"-")</f>
        <v>-</v>
      </c>
      <c r="X2510" s="118" t="str">
        <f ca="1">_xlfn.XLOOKUP(G2510&amp;$X$2,BS_CONTROLE[CHAVE],BS_CONTROLE[Quantidade_11],"-")</f>
        <v>-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338" t="str">
        <f>IF(FN_MC!K2533="","*",FN_MC!K2533)</f>
        <v>*</v>
      </c>
      <c r="O2511" s="338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str">
        <f ca="1">_xlfn.XLOOKUP(G2511&amp;$V$2,BS_CONTROLE[CHAVE],BS_CONTROLE[Quantidade_11],"-")</f>
        <v>-</v>
      </c>
      <c r="W2511" s="118" t="str">
        <f ca="1">_xlfn.XLOOKUP(G2511&amp;$W$2,BS_CONTROLE[CHAVE],BS_CONTROLE[Quantidade_11],"-")</f>
        <v>-</v>
      </c>
      <c r="X2511" s="118" t="str">
        <f ca="1">_xlfn.XLOOKUP(G2511&amp;$X$2,BS_CONTROLE[CHAVE],BS_CONTROLE[Quantidade_11],"-")</f>
        <v>-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339" t="str">
        <f>IF(FN_MC!K2534="","*",FN_MC!K2534)</f>
        <v>*</v>
      </c>
      <c r="O2512" s="339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str">
        <f ca="1">_xlfn.XLOOKUP(G2512&amp;$V$2,BS_CONTROLE[CHAVE],BS_CONTROLE[Quantidade_11],"-")</f>
        <v>-</v>
      </c>
      <c r="W2512" s="118" t="str">
        <f ca="1">_xlfn.XLOOKUP(G2512&amp;$W$2,BS_CONTROLE[CHAVE],BS_CONTROLE[Quantidade_11],"-")</f>
        <v>-</v>
      </c>
      <c r="X2512" s="118" t="str">
        <f ca="1">_xlfn.XLOOKUP(G2512&amp;$X$2,BS_CONTROLE[CHAVE],BS_CONTROLE[Quantidade_11],"-")</f>
        <v>-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339" t="str">
        <f>IF(FN_MC!K2535="","*",FN_MC!K2535)</f>
        <v>*</v>
      </c>
      <c r="O2513" s="339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str">
        <f ca="1">_xlfn.XLOOKUP(G2513&amp;$V$2,BS_CONTROLE[CHAVE],BS_CONTROLE[Quantidade_11],"-")</f>
        <v>-</v>
      </c>
      <c r="W2513" s="118" t="str">
        <f ca="1">_xlfn.XLOOKUP(G2513&amp;$W$2,BS_CONTROLE[CHAVE],BS_CONTROLE[Quantidade_11],"-")</f>
        <v>-</v>
      </c>
      <c r="X2513" s="118" t="str">
        <f ca="1">_xlfn.XLOOKUP(G2513&amp;$X$2,BS_CONTROLE[CHAVE],BS_CONTROLE[Quantidade_11],"-")</f>
        <v>-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338" t="str">
        <f>IF(FN_MC!K2536="","*",FN_MC!K2536)</f>
        <v>*</v>
      </c>
      <c r="O2514" s="338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str">
        <f ca="1">_xlfn.XLOOKUP(G2514&amp;$V$2,BS_CONTROLE[CHAVE],BS_CONTROLE[Quantidade_11],"-")</f>
        <v>-</v>
      </c>
      <c r="W2514" s="118" t="str">
        <f ca="1">_xlfn.XLOOKUP(G2514&amp;$W$2,BS_CONTROLE[CHAVE],BS_CONTROLE[Quantidade_11],"-")</f>
        <v>-</v>
      </c>
      <c r="X2514" s="118" t="str">
        <f ca="1">_xlfn.XLOOKUP(G2514&amp;$X$2,BS_CONTROLE[CHAVE],BS_CONTROLE[Quantidade_11],"-")</f>
        <v>-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339" t="str">
        <f>IF(FN_MC!K2537="","*",FN_MC!K2537)</f>
        <v>*</v>
      </c>
      <c r="O2515" s="339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str">
        <f ca="1">_xlfn.XLOOKUP(G2515&amp;$V$2,BS_CONTROLE[CHAVE],BS_CONTROLE[Quantidade_11],"-")</f>
        <v>-</v>
      </c>
      <c r="W2515" s="118" t="str">
        <f ca="1">_xlfn.XLOOKUP(G2515&amp;$W$2,BS_CONTROLE[CHAVE],BS_CONTROLE[Quantidade_11],"-")</f>
        <v>-</v>
      </c>
      <c r="X2515" s="118" t="str">
        <f ca="1">_xlfn.XLOOKUP(G2515&amp;$X$2,BS_CONTROLE[CHAVE],BS_CONTROLE[Quantidade_11],"-")</f>
        <v>-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339" t="str">
        <f>IF(FN_MC!K2538="","*",FN_MC!K2538)</f>
        <v>*</v>
      </c>
      <c r="O2516" s="339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str">
        <f ca="1">_xlfn.XLOOKUP(G2516&amp;$V$2,BS_CONTROLE[CHAVE],BS_CONTROLE[Quantidade_11],"-")</f>
        <v>-</v>
      </c>
      <c r="W2516" s="118" t="str">
        <f ca="1">_xlfn.XLOOKUP(G2516&amp;$W$2,BS_CONTROLE[CHAVE],BS_CONTROLE[Quantidade_11],"-")</f>
        <v>-</v>
      </c>
      <c r="X2516" s="118" t="str">
        <f ca="1">_xlfn.XLOOKUP(G2516&amp;$X$2,BS_CONTROLE[CHAVE],BS_CONTROLE[Quantidade_11],"-")</f>
        <v>-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338" t="str">
        <f>IF(FN_MC!K2539="","*",FN_MC!K2539)</f>
        <v>*</v>
      </c>
      <c r="O2517" s="338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str">
        <f ca="1">_xlfn.XLOOKUP(G2517&amp;$V$2,BS_CONTROLE[CHAVE],BS_CONTROLE[Quantidade_11],"-")</f>
        <v>-</v>
      </c>
      <c r="W2517" s="118" t="str">
        <f ca="1">_xlfn.XLOOKUP(G2517&amp;$W$2,BS_CONTROLE[CHAVE],BS_CONTROLE[Quantidade_11],"-")</f>
        <v>-</v>
      </c>
      <c r="X2517" s="118" t="str">
        <f ca="1">_xlfn.XLOOKUP(G2517&amp;$X$2,BS_CONTROLE[CHAVE],BS_CONTROLE[Quantidade_11],"-")</f>
        <v>-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339" t="str">
        <f>IF(FN_MC!K2540="","*",FN_MC!K2540)</f>
        <v>*</v>
      </c>
      <c r="O2518" s="339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str">
        <f ca="1">_xlfn.XLOOKUP(G2518&amp;$V$2,BS_CONTROLE[CHAVE],BS_CONTROLE[Quantidade_11],"-")</f>
        <v>-</v>
      </c>
      <c r="W2518" s="118" t="str">
        <f ca="1">_xlfn.XLOOKUP(G2518&amp;$W$2,BS_CONTROLE[CHAVE],BS_CONTROLE[Quantidade_11],"-")</f>
        <v>-</v>
      </c>
      <c r="X2518" s="118" t="str">
        <f ca="1">_xlfn.XLOOKUP(G2518&amp;$X$2,BS_CONTROLE[CHAVE],BS_CONTROLE[Quantidade_11],"-")</f>
        <v>-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339" t="str">
        <f>IF(FN_MC!K2541="","*",FN_MC!K2541)</f>
        <v>*</v>
      </c>
      <c r="O2519" s="339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str">
        <f ca="1">_xlfn.XLOOKUP(G2519&amp;$V$2,BS_CONTROLE[CHAVE],BS_CONTROLE[Quantidade_11],"-")</f>
        <v>-</v>
      </c>
      <c r="W2519" s="118" t="str">
        <f ca="1">_xlfn.XLOOKUP(G2519&amp;$W$2,BS_CONTROLE[CHAVE],BS_CONTROLE[Quantidade_11],"-")</f>
        <v>-</v>
      </c>
      <c r="X2519" s="118" t="str">
        <f ca="1">_xlfn.XLOOKUP(G2519&amp;$X$2,BS_CONTROLE[CHAVE],BS_CONTROLE[Quantidade_11],"-")</f>
        <v>-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338" t="str">
        <f>IF(FN_MC!K2542="","*",FN_MC!K2542)</f>
        <v>*</v>
      </c>
      <c r="O2520" s="338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str">
        <f ca="1">_xlfn.XLOOKUP(G2520&amp;$V$2,BS_CONTROLE[CHAVE],BS_CONTROLE[Quantidade_11],"-")</f>
        <v>-</v>
      </c>
      <c r="W2520" s="118" t="str">
        <f ca="1">_xlfn.XLOOKUP(G2520&amp;$W$2,BS_CONTROLE[CHAVE],BS_CONTROLE[Quantidade_11],"-")</f>
        <v>-</v>
      </c>
      <c r="X2520" s="118" t="str">
        <f ca="1">_xlfn.XLOOKUP(G2520&amp;$X$2,BS_CONTROLE[CHAVE],BS_CONTROLE[Quantidade_11],"-")</f>
        <v>-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339" t="str">
        <f>IF(FN_MC!K2543="","*",FN_MC!K2543)</f>
        <v>*</v>
      </c>
      <c r="O2521" s="339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str">
        <f ca="1">_xlfn.XLOOKUP(G2521&amp;$V$2,BS_CONTROLE[CHAVE],BS_CONTROLE[Quantidade_11],"-")</f>
        <v>-</v>
      </c>
      <c r="W2521" s="118" t="str">
        <f ca="1">_xlfn.XLOOKUP(G2521&amp;$W$2,BS_CONTROLE[CHAVE],BS_CONTROLE[Quantidade_11],"-")</f>
        <v>-</v>
      </c>
      <c r="X2521" s="118" t="str">
        <f ca="1">_xlfn.XLOOKUP(G2521&amp;$X$2,BS_CONTROLE[CHAVE],BS_CONTROLE[Quantidade_11],"-")</f>
        <v>-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339" t="str">
        <f>IF(FN_MC!K2544="","*",FN_MC!K2544)</f>
        <v>*</v>
      </c>
      <c r="O2522" s="339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str">
        <f ca="1">_xlfn.XLOOKUP(G2522&amp;$V$2,BS_CONTROLE[CHAVE],BS_CONTROLE[Quantidade_11],"-")</f>
        <v>-</v>
      </c>
      <c r="W2522" s="118" t="str">
        <f ca="1">_xlfn.XLOOKUP(G2522&amp;$W$2,BS_CONTROLE[CHAVE],BS_CONTROLE[Quantidade_11],"-")</f>
        <v>-</v>
      </c>
      <c r="X2522" s="118" t="str">
        <f ca="1">_xlfn.XLOOKUP(G2522&amp;$X$2,BS_CONTROLE[CHAVE],BS_CONTROLE[Quantidade_11],"-")</f>
        <v>-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338" t="str">
        <f>IF(FN_MC!K2545="","*",FN_MC!K2545)</f>
        <v>*</v>
      </c>
      <c r="O2523" s="338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str">
        <f ca="1">_xlfn.XLOOKUP(G2523&amp;$V$2,BS_CONTROLE[CHAVE],BS_CONTROLE[Quantidade_11],"-")</f>
        <v>-</v>
      </c>
      <c r="W2523" s="118" t="str">
        <f ca="1">_xlfn.XLOOKUP(G2523&amp;$W$2,BS_CONTROLE[CHAVE],BS_CONTROLE[Quantidade_11],"-")</f>
        <v>-</v>
      </c>
      <c r="X2523" s="118" t="str">
        <f ca="1">_xlfn.XLOOKUP(G2523&amp;$X$2,BS_CONTROLE[CHAVE],BS_CONTROLE[Quantidade_11],"-")</f>
        <v>-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339" t="str">
        <f>IF(FN_MC!K2546="","*",FN_MC!K2546)</f>
        <v>*</v>
      </c>
      <c r="O2524" s="339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str">
        <f ca="1">_xlfn.XLOOKUP(G2524&amp;$V$2,BS_CONTROLE[CHAVE],BS_CONTROLE[Quantidade_11],"-")</f>
        <v>-</v>
      </c>
      <c r="W2524" s="118" t="str">
        <f ca="1">_xlfn.XLOOKUP(G2524&amp;$W$2,BS_CONTROLE[CHAVE],BS_CONTROLE[Quantidade_11],"-")</f>
        <v>-</v>
      </c>
      <c r="X2524" s="118" t="str">
        <f ca="1">_xlfn.XLOOKUP(G2524&amp;$X$2,BS_CONTROLE[CHAVE],BS_CONTROLE[Quantidade_11],"-")</f>
        <v>-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339" t="str">
        <f>IF(FN_MC!K2547="","*",FN_MC!K2547)</f>
        <v>*</v>
      </c>
      <c r="O2525" s="339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str">
        <f ca="1">_xlfn.XLOOKUP(G2525&amp;$V$2,BS_CONTROLE[CHAVE],BS_CONTROLE[Quantidade_11],"-")</f>
        <v>-</v>
      </c>
      <c r="W2525" s="118" t="str">
        <f ca="1">_xlfn.XLOOKUP(G2525&amp;$W$2,BS_CONTROLE[CHAVE],BS_CONTROLE[Quantidade_11],"-")</f>
        <v>-</v>
      </c>
      <c r="X2525" s="118" t="str">
        <f ca="1">_xlfn.XLOOKUP(G2525&amp;$X$2,BS_CONTROLE[CHAVE],BS_CONTROLE[Quantidade_11],"-")</f>
        <v>-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338" t="str">
        <f>IF(FN_MC!K2548="","*",FN_MC!K2548)</f>
        <v>*</v>
      </c>
      <c r="O2526" s="338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str">
        <f ca="1">_xlfn.XLOOKUP(G2526&amp;$V$2,BS_CONTROLE[CHAVE],BS_CONTROLE[Quantidade_11],"-")</f>
        <v>-</v>
      </c>
      <c r="W2526" s="118" t="str">
        <f ca="1">_xlfn.XLOOKUP(G2526&amp;$W$2,BS_CONTROLE[CHAVE],BS_CONTROLE[Quantidade_11],"-")</f>
        <v>-</v>
      </c>
      <c r="X2526" s="118" t="str">
        <f ca="1">_xlfn.XLOOKUP(G2526&amp;$X$2,BS_CONTROLE[CHAVE],BS_CONTROLE[Quantidade_11],"-")</f>
        <v>-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339" t="str">
        <f>IF(FN_MC!K2549="","*",FN_MC!K2549)</f>
        <v>*</v>
      </c>
      <c r="O2527" s="339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str">
        <f ca="1">_xlfn.XLOOKUP(G2527&amp;$V$2,BS_CONTROLE[CHAVE],BS_CONTROLE[Quantidade_11],"-")</f>
        <v>-</v>
      </c>
      <c r="W2527" s="118" t="str">
        <f ca="1">_xlfn.XLOOKUP(G2527&amp;$W$2,BS_CONTROLE[CHAVE],BS_CONTROLE[Quantidade_11],"-")</f>
        <v>-</v>
      </c>
      <c r="X2527" s="118" t="str">
        <f ca="1">_xlfn.XLOOKUP(G2527&amp;$X$2,BS_CONTROLE[CHAVE],BS_CONTROLE[Quantidade_11],"-")</f>
        <v>-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339" t="str">
        <f>IF(FN_MC!K2550="","*",FN_MC!K2550)</f>
        <v>*</v>
      </c>
      <c r="O2528" s="339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str">
        <f ca="1">_xlfn.XLOOKUP(G2528&amp;$V$2,BS_CONTROLE[CHAVE],BS_CONTROLE[Quantidade_11],"-")</f>
        <v>-</v>
      </c>
      <c r="W2528" s="118" t="str">
        <f ca="1">_xlfn.XLOOKUP(G2528&amp;$W$2,BS_CONTROLE[CHAVE],BS_CONTROLE[Quantidade_11],"-")</f>
        <v>-</v>
      </c>
      <c r="X2528" s="118" t="str">
        <f ca="1">_xlfn.XLOOKUP(G2528&amp;$X$2,BS_CONTROLE[CHAVE],BS_CONTROLE[Quantidade_11],"-")</f>
        <v>-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338" t="str">
        <f>IF(FN_MC!K2551="","*",FN_MC!K2551)</f>
        <v>*</v>
      </c>
      <c r="O2529" s="338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str">
        <f ca="1">_xlfn.XLOOKUP(G2529&amp;$V$2,BS_CONTROLE[CHAVE],BS_CONTROLE[Quantidade_11],"-")</f>
        <v>-</v>
      </c>
      <c r="W2529" s="118" t="str">
        <f ca="1">_xlfn.XLOOKUP(G2529&amp;$W$2,BS_CONTROLE[CHAVE],BS_CONTROLE[Quantidade_11],"-")</f>
        <v>-</v>
      </c>
      <c r="X2529" s="118" t="str">
        <f ca="1">_xlfn.XLOOKUP(G2529&amp;$X$2,BS_CONTROLE[CHAVE],BS_CONTROLE[Quantidade_11],"-")</f>
        <v>-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339" t="str">
        <f>IF(FN_MC!K2552="","*",FN_MC!K2552)</f>
        <v>*</v>
      </c>
      <c r="O2530" s="339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str">
        <f ca="1">_xlfn.XLOOKUP(G2530&amp;$V$2,BS_CONTROLE[CHAVE],BS_CONTROLE[Quantidade_11],"-")</f>
        <v>-</v>
      </c>
      <c r="W2530" s="118" t="str">
        <f ca="1">_xlfn.XLOOKUP(G2530&amp;$W$2,BS_CONTROLE[CHAVE],BS_CONTROLE[Quantidade_11],"-")</f>
        <v>-</v>
      </c>
      <c r="X2530" s="118" t="str">
        <f ca="1">_xlfn.XLOOKUP(G2530&amp;$X$2,BS_CONTROLE[CHAVE],BS_CONTROLE[Quantidade_11],"-")</f>
        <v>-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339" t="str">
        <f>IF(FN_MC!K2553="","*",FN_MC!K2553)</f>
        <v>*</v>
      </c>
      <c r="O2531" s="339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str">
        <f ca="1">_xlfn.XLOOKUP(G2531&amp;$V$2,BS_CONTROLE[CHAVE],BS_CONTROLE[Quantidade_11],"-")</f>
        <v>-</v>
      </c>
      <c r="W2531" s="118" t="str">
        <f ca="1">_xlfn.XLOOKUP(G2531&amp;$W$2,BS_CONTROLE[CHAVE],BS_CONTROLE[Quantidade_11],"-")</f>
        <v>-</v>
      </c>
      <c r="X2531" s="118" t="str">
        <f ca="1">_xlfn.XLOOKUP(G2531&amp;$X$2,BS_CONTROLE[CHAVE],BS_CONTROLE[Quantidade_11],"-")</f>
        <v>-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338" t="str">
        <f>IF(FN_MC!K2554="","*",FN_MC!K2554)</f>
        <v>*</v>
      </c>
      <c r="O2532" s="338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str">
        <f ca="1">_xlfn.XLOOKUP(G2532&amp;$V$2,BS_CONTROLE[CHAVE],BS_CONTROLE[Quantidade_11],"-")</f>
        <v>-</v>
      </c>
      <c r="W2532" s="118" t="str">
        <f ca="1">_xlfn.XLOOKUP(G2532&amp;$W$2,BS_CONTROLE[CHAVE],BS_CONTROLE[Quantidade_11],"-")</f>
        <v>-</v>
      </c>
      <c r="X2532" s="118" t="str">
        <f ca="1">_xlfn.XLOOKUP(G2532&amp;$X$2,BS_CONTROLE[CHAVE],BS_CONTROLE[Quantidade_11],"-")</f>
        <v>-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339" t="str">
        <f>IF(FN_MC!K2555="","*",FN_MC!K2555)</f>
        <v>*</v>
      </c>
      <c r="O2533" s="339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str">
        <f ca="1">_xlfn.XLOOKUP(G2533&amp;$V$2,BS_CONTROLE[CHAVE],BS_CONTROLE[Quantidade_11],"-")</f>
        <v>-</v>
      </c>
      <c r="W2533" s="118" t="str">
        <f ca="1">_xlfn.XLOOKUP(G2533&amp;$W$2,BS_CONTROLE[CHAVE],BS_CONTROLE[Quantidade_11],"-")</f>
        <v>-</v>
      </c>
      <c r="X2533" s="118" t="str">
        <f ca="1">_xlfn.XLOOKUP(G2533&amp;$X$2,BS_CONTROLE[CHAVE],BS_CONTROLE[Quantidade_11],"-")</f>
        <v>-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339" t="str">
        <f>IF(FN_MC!K2556="","*",FN_MC!K2556)</f>
        <v>*</v>
      </c>
      <c r="O2534" s="339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str">
        <f ca="1">_xlfn.XLOOKUP(G2534&amp;$V$2,BS_CONTROLE[CHAVE],BS_CONTROLE[Quantidade_11],"-")</f>
        <v>-</v>
      </c>
      <c r="W2534" s="118" t="str">
        <f ca="1">_xlfn.XLOOKUP(G2534&amp;$W$2,BS_CONTROLE[CHAVE],BS_CONTROLE[Quantidade_11],"-")</f>
        <v>-</v>
      </c>
      <c r="X2534" s="118" t="str">
        <f ca="1">_xlfn.XLOOKUP(G2534&amp;$X$2,BS_CONTROLE[CHAVE],BS_CONTROLE[Quantidade_11],"-")</f>
        <v>-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338" t="str">
        <f>IF(FN_MC!K2557="","*",FN_MC!K2557)</f>
        <v>*</v>
      </c>
      <c r="O2535" s="338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str">
        <f ca="1">_xlfn.XLOOKUP(G2535&amp;$V$2,BS_CONTROLE[CHAVE],BS_CONTROLE[Quantidade_11],"-")</f>
        <v>-</v>
      </c>
      <c r="W2535" s="118" t="str">
        <f ca="1">_xlfn.XLOOKUP(G2535&amp;$W$2,BS_CONTROLE[CHAVE],BS_CONTROLE[Quantidade_11],"-")</f>
        <v>-</v>
      </c>
      <c r="X2535" s="118" t="str">
        <f ca="1">_xlfn.XLOOKUP(G2535&amp;$X$2,BS_CONTROLE[CHAVE],BS_CONTROLE[Quantidade_11],"-")</f>
        <v>-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339" t="str">
        <f>IF(FN_MC!K2558="","*",FN_MC!K2558)</f>
        <v>*</v>
      </c>
      <c r="O2536" s="339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str">
        <f ca="1">_xlfn.XLOOKUP(G2536&amp;$V$2,BS_CONTROLE[CHAVE],BS_CONTROLE[Quantidade_11],"-")</f>
        <v>-</v>
      </c>
      <c r="W2536" s="118" t="str">
        <f ca="1">_xlfn.XLOOKUP(G2536&amp;$W$2,BS_CONTROLE[CHAVE],BS_CONTROLE[Quantidade_11],"-")</f>
        <v>-</v>
      </c>
      <c r="X2536" s="118" t="str">
        <f ca="1">_xlfn.XLOOKUP(G2536&amp;$X$2,BS_CONTROLE[CHAVE],BS_CONTROLE[Quantidade_11],"-")</f>
        <v>-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339" t="str">
        <f>IF(FN_MC!K2559="","*",FN_MC!K2559)</f>
        <v>*</v>
      </c>
      <c r="O2537" s="339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str">
        <f ca="1">_xlfn.XLOOKUP(G2537&amp;$V$2,BS_CONTROLE[CHAVE],BS_CONTROLE[Quantidade_11],"-")</f>
        <v>-</v>
      </c>
      <c r="W2537" s="118" t="str">
        <f ca="1">_xlfn.XLOOKUP(G2537&amp;$W$2,BS_CONTROLE[CHAVE],BS_CONTROLE[Quantidade_11],"-")</f>
        <v>-</v>
      </c>
      <c r="X2537" s="118" t="str">
        <f ca="1">_xlfn.XLOOKUP(G2537&amp;$X$2,BS_CONTROLE[CHAVE],BS_CONTROLE[Quantidade_11],"-")</f>
        <v>-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338" t="str">
        <f>IF(FN_MC!K2560="","*",FN_MC!K2560)</f>
        <v>*</v>
      </c>
      <c r="O2538" s="338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str">
        <f ca="1">_xlfn.XLOOKUP(G2538&amp;$V$2,BS_CONTROLE[CHAVE],BS_CONTROLE[Quantidade_11],"-")</f>
        <v>-</v>
      </c>
      <c r="W2538" s="118" t="str">
        <f ca="1">_xlfn.XLOOKUP(G2538&amp;$W$2,BS_CONTROLE[CHAVE],BS_CONTROLE[Quantidade_11],"-")</f>
        <v>-</v>
      </c>
      <c r="X2538" s="118" t="str">
        <f ca="1">_xlfn.XLOOKUP(G2538&amp;$X$2,BS_CONTROLE[CHAVE],BS_CONTROLE[Quantidade_11],"-")</f>
        <v>-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339" t="str">
        <f>IF(FN_MC!K2561="","*",FN_MC!K2561)</f>
        <v>*</v>
      </c>
      <c r="O2539" s="339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str">
        <f ca="1">_xlfn.XLOOKUP(G2539&amp;$V$2,BS_CONTROLE[CHAVE],BS_CONTROLE[Quantidade_11],"-")</f>
        <v>-</v>
      </c>
      <c r="W2539" s="118" t="str">
        <f ca="1">_xlfn.XLOOKUP(G2539&amp;$W$2,BS_CONTROLE[CHAVE],BS_CONTROLE[Quantidade_11],"-")</f>
        <v>-</v>
      </c>
      <c r="X2539" s="118" t="str">
        <f ca="1">_xlfn.XLOOKUP(G2539&amp;$X$2,BS_CONTROLE[CHAVE],BS_CONTROLE[Quantidade_11],"-")</f>
        <v>-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339" t="str">
        <f>IF(FN_MC!K2562="","*",FN_MC!K2562)</f>
        <v>*</v>
      </c>
      <c r="O2540" s="339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str">
        <f ca="1">_xlfn.XLOOKUP(G2540&amp;$V$2,BS_CONTROLE[CHAVE],BS_CONTROLE[Quantidade_11],"-")</f>
        <v>-</v>
      </c>
      <c r="W2540" s="118" t="str">
        <f ca="1">_xlfn.XLOOKUP(G2540&amp;$W$2,BS_CONTROLE[CHAVE],BS_CONTROLE[Quantidade_11],"-")</f>
        <v>-</v>
      </c>
      <c r="X2540" s="118" t="str">
        <f ca="1">_xlfn.XLOOKUP(G2540&amp;$X$2,BS_CONTROLE[CHAVE],BS_CONTROLE[Quantidade_11],"-")</f>
        <v>-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338" t="str">
        <f>IF(FN_MC!K2563="","*",FN_MC!K2563)</f>
        <v>*</v>
      </c>
      <c r="O2541" s="338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str">
        <f ca="1">_xlfn.XLOOKUP(G2541&amp;$V$2,BS_CONTROLE[CHAVE],BS_CONTROLE[Quantidade_11],"-")</f>
        <v>-</v>
      </c>
      <c r="W2541" s="118" t="str">
        <f ca="1">_xlfn.XLOOKUP(G2541&amp;$W$2,BS_CONTROLE[CHAVE],BS_CONTROLE[Quantidade_11],"-")</f>
        <v>-</v>
      </c>
      <c r="X2541" s="118" t="str">
        <f ca="1">_xlfn.XLOOKUP(G2541&amp;$X$2,BS_CONTROLE[CHAVE],BS_CONTROLE[Quantidade_11],"-")</f>
        <v>-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339" t="str">
        <f>IF(FN_MC!K2564="","*",FN_MC!K2564)</f>
        <v>*</v>
      </c>
      <c r="O2542" s="339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str">
        <f ca="1">_xlfn.XLOOKUP(G2542&amp;$V$2,BS_CONTROLE[CHAVE],BS_CONTROLE[Quantidade_11],"-")</f>
        <v>-</v>
      </c>
      <c r="W2542" s="118" t="str">
        <f ca="1">_xlfn.XLOOKUP(G2542&amp;$W$2,BS_CONTROLE[CHAVE],BS_CONTROLE[Quantidade_11],"-")</f>
        <v>-</v>
      </c>
      <c r="X2542" s="118" t="str">
        <f ca="1">_xlfn.XLOOKUP(G2542&amp;$X$2,BS_CONTROLE[CHAVE],BS_CONTROLE[Quantidade_11],"-")</f>
        <v>-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339" t="str">
        <f>IF(FN_MC!K2565="","*",FN_MC!K2565)</f>
        <v>*</v>
      </c>
      <c r="O2543" s="339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str">
        <f ca="1">_xlfn.XLOOKUP(G2543&amp;$V$2,BS_CONTROLE[CHAVE],BS_CONTROLE[Quantidade_11],"-")</f>
        <v>-</v>
      </c>
      <c r="W2543" s="118" t="str">
        <f ca="1">_xlfn.XLOOKUP(G2543&amp;$W$2,BS_CONTROLE[CHAVE],BS_CONTROLE[Quantidade_11],"-")</f>
        <v>-</v>
      </c>
      <c r="X2543" s="118" t="str">
        <f ca="1">_xlfn.XLOOKUP(G2543&amp;$X$2,BS_CONTROLE[CHAVE],BS_CONTROLE[Quantidade_11],"-")</f>
        <v>-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338" t="str">
        <f>IF(FN_MC!K2566="","*",FN_MC!K2566)</f>
        <v>*</v>
      </c>
      <c r="O2544" s="338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str">
        <f ca="1">_xlfn.XLOOKUP(G2544&amp;$V$2,BS_CONTROLE[CHAVE],BS_CONTROLE[Quantidade_11],"-")</f>
        <v>-</v>
      </c>
      <c r="W2544" s="118" t="str">
        <f ca="1">_xlfn.XLOOKUP(G2544&amp;$W$2,BS_CONTROLE[CHAVE],BS_CONTROLE[Quantidade_11],"-")</f>
        <v>-</v>
      </c>
      <c r="X2544" s="118" t="str">
        <f ca="1">_xlfn.XLOOKUP(G2544&amp;$X$2,BS_CONTROLE[CHAVE],BS_CONTROLE[Quantidade_11],"-")</f>
        <v>-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339" t="str">
        <f>IF(FN_MC!K2567="","*",FN_MC!K2567)</f>
        <v>*</v>
      </c>
      <c r="O2545" s="339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str">
        <f ca="1">_xlfn.XLOOKUP(G2545&amp;$V$2,BS_CONTROLE[CHAVE],BS_CONTROLE[Quantidade_11],"-")</f>
        <v>-</v>
      </c>
      <c r="W2545" s="118" t="str">
        <f ca="1">_xlfn.XLOOKUP(G2545&amp;$W$2,BS_CONTROLE[CHAVE],BS_CONTROLE[Quantidade_11],"-")</f>
        <v>-</v>
      </c>
      <c r="X2545" s="118" t="str">
        <f ca="1">_xlfn.XLOOKUP(G2545&amp;$X$2,BS_CONTROLE[CHAVE],BS_CONTROLE[Quantidade_11],"-")</f>
        <v>-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339" t="str">
        <f>IF(FN_MC!K2568="","*",FN_MC!K2568)</f>
        <v>*</v>
      </c>
      <c r="O2546" s="339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str">
        <f ca="1">_xlfn.XLOOKUP(G2546&amp;$V$2,BS_CONTROLE[CHAVE],BS_CONTROLE[Quantidade_11],"-")</f>
        <v>-</v>
      </c>
      <c r="W2546" s="118" t="str">
        <f ca="1">_xlfn.XLOOKUP(G2546&amp;$W$2,BS_CONTROLE[CHAVE],BS_CONTROLE[Quantidade_11],"-")</f>
        <v>-</v>
      </c>
      <c r="X2546" s="118" t="str">
        <f ca="1">_xlfn.XLOOKUP(G2546&amp;$X$2,BS_CONTROLE[CHAVE],BS_CONTROLE[Quantidade_11],"-")</f>
        <v>-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338" t="str">
        <f>IF(FN_MC!K2569="","*",FN_MC!K2569)</f>
        <v>*</v>
      </c>
      <c r="O2547" s="338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str">
        <f ca="1">_xlfn.XLOOKUP(G2547&amp;$V$2,BS_CONTROLE[CHAVE],BS_CONTROLE[Quantidade_11],"-")</f>
        <v>-</v>
      </c>
      <c r="W2547" s="118" t="str">
        <f ca="1">_xlfn.XLOOKUP(G2547&amp;$W$2,BS_CONTROLE[CHAVE],BS_CONTROLE[Quantidade_11],"-")</f>
        <v>-</v>
      </c>
      <c r="X2547" s="118" t="str">
        <f ca="1">_xlfn.XLOOKUP(G2547&amp;$X$2,BS_CONTROLE[CHAVE],BS_CONTROLE[Quantidade_11],"-")</f>
        <v>-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339" t="str">
        <f>IF(FN_MC!K2570="","*",FN_MC!K2570)</f>
        <v>*</v>
      </c>
      <c r="O2548" s="339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str">
        <f ca="1">_xlfn.XLOOKUP(G2548&amp;$V$2,BS_CONTROLE[CHAVE],BS_CONTROLE[Quantidade_11],"-")</f>
        <v>-</v>
      </c>
      <c r="W2548" s="118" t="str">
        <f ca="1">_xlfn.XLOOKUP(G2548&amp;$W$2,BS_CONTROLE[CHAVE],BS_CONTROLE[Quantidade_11],"-")</f>
        <v>-</v>
      </c>
      <c r="X2548" s="118" t="str">
        <f ca="1">_xlfn.XLOOKUP(G2548&amp;$X$2,BS_CONTROLE[CHAVE],BS_CONTROLE[Quantidade_11],"-")</f>
        <v>-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339" t="str">
        <f>IF(FN_MC!K2571="","*",FN_MC!K2571)</f>
        <v>*</v>
      </c>
      <c r="O2549" s="339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str">
        <f ca="1">_xlfn.XLOOKUP(G2549&amp;$V$2,BS_CONTROLE[CHAVE],BS_CONTROLE[Quantidade_11],"-")</f>
        <v>-</v>
      </c>
      <c r="W2549" s="118" t="str">
        <f ca="1">_xlfn.XLOOKUP(G2549&amp;$W$2,BS_CONTROLE[CHAVE],BS_CONTROLE[Quantidade_11],"-")</f>
        <v>-</v>
      </c>
      <c r="X2549" s="118" t="str">
        <f ca="1">_xlfn.XLOOKUP(G2549&amp;$X$2,BS_CONTROLE[CHAVE],BS_CONTROLE[Quantidade_11],"-")</f>
        <v>-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338" t="str">
        <f>IF(FN_MC!K2572="","*",FN_MC!K2572)</f>
        <v>*</v>
      </c>
      <c r="O2550" s="338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str">
        <f ca="1">_xlfn.XLOOKUP(G2550&amp;$V$2,BS_CONTROLE[CHAVE],BS_CONTROLE[Quantidade_11],"-")</f>
        <v>-</v>
      </c>
      <c r="W2550" s="118" t="str">
        <f ca="1">_xlfn.XLOOKUP(G2550&amp;$W$2,BS_CONTROLE[CHAVE],BS_CONTROLE[Quantidade_11],"-")</f>
        <v>-</v>
      </c>
      <c r="X2550" s="118" t="str">
        <f ca="1">_xlfn.XLOOKUP(G2550&amp;$X$2,BS_CONTROLE[CHAVE],BS_CONTROLE[Quantidade_11],"-")</f>
        <v>-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339" t="str">
        <f>IF(FN_MC!K2573="","*",FN_MC!K2573)</f>
        <v>*</v>
      </c>
      <c r="O2551" s="339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str">
        <f ca="1">_xlfn.XLOOKUP(G2551&amp;$V$2,BS_CONTROLE[CHAVE],BS_CONTROLE[Quantidade_11],"-")</f>
        <v>-</v>
      </c>
      <c r="W2551" s="118" t="str">
        <f ca="1">_xlfn.XLOOKUP(G2551&amp;$W$2,BS_CONTROLE[CHAVE],BS_CONTROLE[Quantidade_11],"-")</f>
        <v>-</v>
      </c>
      <c r="X2551" s="118" t="str">
        <f ca="1">_xlfn.XLOOKUP(G2551&amp;$X$2,BS_CONTROLE[CHAVE],BS_CONTROLE[Quantidade_11],"-")</f>
        <v>-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339" t="str">
        <f>IF(FN_MC!K2574="","*",FN_MC!K2574)</f>
        <v>*</v>
      </c>
      <c r="O2552" s="339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str">
        <f ca="1">_xlfn.XLOOKUP(G2552&amp;$V$2,BS_CONTROLE[CHAVE],BS_CONTROLE[Quantidade_11],"-")</f>
        <v>-</v>
      </c>
      <c r="W2552" s="118" t="str">
        <f ca="1">_xlfn.XLOOKUP(G2552&amp;$W$2,BS_CONTROLE[CHAVE],BS_CONTROLE[Quantidade_11],"-")</f>
        <v>-</v>
      </c>
      <c r="X2552" s="118" t="str">
        <f ca="1">_xlfn.XLOOKUP(G2552&amp;$X$2,BS_CONTROLE[CHAVE],BS_CONTROLE[Quantidade_11],"-")</f>
        <v>-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338" t="str">
        <f>IF(FN_MC!K2575="","*",FN_MC!K2575)</f>
        <v>*</v>
      </c>
      <c r="O2553" s="338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str">
        <f ca="1">_xlfn.XLOOKUP(G2553&amp;$V$2,BS_CONTROLE[CHAVE],BS_CONTROLE[Quantidade_11],"-")</f>
        <v>-</v>
      </c>
      <c r="W2553" s="118" t="str">
        <f ca="1">_xlfn.XLOOKUP(G2553&amp;$W$2,BS_CONTROLE[CHAVE],BS_CONTROLE[Quantidade_11],"-")</f>
        <v>-</v>
      </c>
      <c r="X2553" s="118" t="str">
        <f ca="1">_xlfn.XLOOKUP(G2553&amp;$X$2,BS_CONTROLE[CHAVE],BS_CONTROLE[Quantidade_11],"-")</f>
        <v>-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339" t="str">
        <f>IF(FN_MC!K2576="","*",FN_MC!K2576)</f>
        <v>*</v>
      </c>
      <c r="O2554" s="339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str">
        <f ca="1">_xlfn.XLOOKUP(G2554&amp;$V$2,BS_CONTROLE[CHAVE],BS_CONTROLE[Quantidade_11],"-")</f>
        <v>-</v>
      </c>
      <c r="W2554" s="118" t="str">
        <f ca="1">_xlfn.XLOOKUP(G2554&amp;$W$2,BS_CONTROLE[CHAVE],BS_CONTROLE[Quantidade_11],"-")</f>
        <v>-</v>
      </c>
      <c r="X2554" s="118" t="str">
        <f ca="1">_xlfn.XLOOKUP(G2554&amp;$X$2,BS_CONTROLE[CHAVE],BS_CONTROLE[Quantidade_11],"-")</f>
        <v>-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339" t="str">
        <f>IF(FN_MC!K2577="","*",FN_MC!K2577)</f>
        <v>*</v>
      </c>
      <c r="O2555" s="339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str">
        <f ca="1">_xlfn.XLOOKUP(G2555&amp;$V$2,BS_CONTROLE[CHAVE],BS_CONTROLE[Quantidade_11],"-")</f>
        <v>-</v>
      </c>
      <c r="W2555" s="118" t="str">
        <f ca="1">_xlfn.XLOOKUP(G2555&amp;$W$2,BS_CONTROLE[CHAVE],BS_CONTROLE[Quantidade_11],"-")</f>
        <v>-</v>
      </c>
      <c r="X2555" s="118" t="str">
        <f ca="1">_xlfn.XLOOKUP(G2555&amp;$X$2,BS_CONTROLE[CHAVE],BS_CONTROLE[Quantidade_11],"-")</f>
        <v>-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338" t="str">
        <f>IF(FN_MC!K2578="","*",FN_MC!K2578)</f>
        <v>*</v>
      </c>
      <c r="O2556" s="338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str">
        <f ca="1">_xlfn.XLOOKUP(G2556&amp;$V$2,BS_CONTROLE[CHAVE],BS_CONTROLE[Quantidade_11],"-")</f>
        <v>-</v>
      </c>
      <c r="W2556" s="118" t="str">
        <f ca="1">_xlfn.XLOOKUP(G2556&amp;$W$2,BS_CONTROLE[CHAVE],BS_CONTROLE[Quantidade_11],"-")</f>
        <v>-</v>
      </c>
      <c r="X2556" s="118" t="str">
        <f ca="1">_xlfn.XLOOKUP(G2556&amp;$X$2,BS_CONTROLE[CHAVE],BS_CONTROLE[Quantidade_11],"-")</f>
        <v>-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339" t="str">
        <f>IF(FN_MC!K2579="","*",FN_MC!K2579)</f>
        <v>*</v>
      </c>
      <c r="O2557" s="339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str">
        <f ca="1">_xlfn.XLOOKUP(G2557&amp;$V$2,BS_CONTROLE[CHAVE],BS_CONTROLE[Quantidade_11],"-")</f>
        <v>-</v>
      </c>
      <c r="W2557" s="118" t="str">
        <f ca="1">_xlfn.XLOOKUP(G2557&amp;$W$2,BS_CONTROLE[CHAVE],BS_CONTROLE[Quantidade_11],"-")</f>
        <v>-</v>
      </c>
      <c r="X2557" s="118" t="str">
        <f ca="1">_xlfn.XLOOKUP(G2557&amp;$X$2,BS_CONTROLE[CHAVE],BS_CONTROLE[Quantidade_11],"-")</f>
        <v>-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339" t="str">
        <f>IF(FN_MC!K2580="","*",FN_MC!K2580)</f>
        <v>*</v>
      </c>
      <c r="O2558" s="339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str">
        <f ca="1">_xlfn.XLOOKUP(G2558&amp;$V$2,BS_CONTROLE[CHAVE],BS_CONTROLE[Quantidade_11],"-")</f>
        <v>-</v>
      </c>
      <c r="W2558" s="118" t="str">
        <f ca="1">_xlfn.XLOOKUP(G2558&amp;$W$2,BS_CONTROLE[CHAVE],BS_CONTROLE[Quantidade_11],"-")</f>
        <v>-</v>
      </c>
      <c r="X2558" s="118" t="str">
        <f ca="1">_xlfn.XLOOKUP(G2558&amp;$X$2,BS_CONTROLE[CHAVE],BS_CONTROLE[Quantidade_11],"-")</f>
        <v>-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338" t="str">
        <f>IF(FN_MC!K2581="","*",FN_MC!K2581)</f>
        <v>*</v>
      </c>
      <c r="O2559" s="338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str">
        <f ca="1">_xlfn.XLOOKUP(G2559&amp;$V$2,BS_CONTROLE[CHAVE],BS_CONTROLE[Quantidade_11],"-")</f>
        <v>-</v>
      </c>
      <c r="W2559" s="118" t="str">
        <f ca="1">_xlfn.XLOOKUP(G2559&amp;$W$2,BS_CONTROLE[CHAVE],BS_CONTROLE[Quantidade_11],"-")</f>
        <v>-</v>
      </c>
      <c r="X2559" s="118" t="str">
        <f ca="1">_xlfn.XLOOKUP(G2559&amp;$X$2,BS_CONTROLE[CHAVE],BS_CONTROLE[Quantidade_11],"-")</f>
        <v>-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339" t="str">
        <f>IF(FN_MC!K2582="","*",FN_MC!K2582)</f>
        <v>*</v>
      </c>
      <c r="O2560" s="339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str">
        <f ca="1">_xlfn.XLOOKUP(G2560&amp;$V$2,BS_CONTROLE[CHAVE],BS_CONTROLE[Quantidade_11],"-")</f>
        <v>-</v>
      </c>
      <c r="W2560" s="118" t="str">
        <f ca="1">_xlfn.XLOOKUP(G2560&amp;$W$2,BS_CONTROLE[CHAVE],BS_CONTROLE[Quantidade_11],"-")</f>
        <v>-</v>
      </c>
      <c r="X2560" s="118" t="str">
        <f ca="1">_xlfn.XLOOKUP(G2560&amp;$X$2,BS_CONTROLE[CHAVE],BS_CONTROLE[Quantidade_11],"-")</f>
        <v>-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339" t="str">
        <f>IF(FN_MC!K2583="","*",FN_MC!K2583)</f>
        <v>*</v>
      </c>
      <c r="O2561" s="339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str">
        <f ca="1">_xlfn.XLOOKUP(G2561&amp;$V$2,BS_CONTROLE[CHAVE],BS_CONTROLE[Quantidade_11],"-")</f>
        <v>-</v>
      </c>
      <c r="W2561" s="118" t="str">
        <f ca="1">_xlfn.XLOOKUP(G2561&amp;$W$2,BS_CONTROLE[CHAVE],BS_CONTROLE[Quantidade_11],"-")</f>
        <v>-</v>
      </c>
      <c r="X2561" s="118" t="str">
        <f ca="1">_xlfn.XLOOKUP(G2561&amp;$X$2,BS_CONTROLE[CHAVE],BS_CONTROLE[Quantidade_11],"-")</f>
        <v>-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338" t="str">
        <f>IF(FN_MC!K2584="","*",FN_MC!K2584)</f>
        <v>*</v>
      </c>
      <c r="O2562" s="338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str">
        <f ca="1">_xlfn.XLOOKUP(G2562&amp;$V$2,BS_CONTROLE[CHAVE],BS_CONTROLE[Quantidade_11],"-")</f>
        <v>-</v>
      </c>
      <c r="W2562" s="118" t="str">
        <f ca="1">_xlfn.XLOOKUP(G2562&amp;$W$2,BS_CONTROLE[CHAVE],BS_CONTROLE[Quantidade_11],"-")</f>
        <v>-</v>
      </c>
      <c r="X2562" s="118" t="str">
        <f ca="1">_xlfn.XLOOKUP(G2562&amp;$X$2,BS_CONTROLE[CHAVE],BS_CONTROLE[Quantidade_11],"-")</f>
        <v>-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339" t="str">
        <f>IF(FN_MC!K2585="","*",FN_MC!K2585)</f>
        <v>*</v>
      </c>
      <c r="O2563" s="339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str">
        <f ca="1">_xlfn.XLOOKUP(G2563&amp;$V$2,BS_CONTROLE[CHAVE],BS_CONTROLE[Quantidade_11],"-")</f>
        <v>-</v>
      </c>
      <c r="W2563" s="118" t="str">
        <f ca="1">_xlfn.XLOOKUP(G2563&amp;$W$2,BS_CONTROLE[CHAVE],BS_CONTROLE[Quantidade_11],"-")</f>
        <v>-</v>
      </c>
      <c r="X2563" s="118" t="str">
        <f ca="1">_xlfn.XLOOKUP(G2563&amp;$X$2,BS_CONTROLE[CHAVE],BS_CONTROLE[Quantidade_11],"-")</f>
        <v>-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339" t="str">
        <f>IF(FN_MC!K2586="","*",FN_MC!K2586)</f>
        <v>*</v>
      </c>
      <c r="O2564" s="339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str">
        <f ca="1">_xlfn.XLOOKUP(G2564&amp;$V$2,BS_CONTROLE[CHAVE],BS_CONTROLE[Quantidade_11],"-")</f>
        <v>-</v>
      </c>
      <c r="W2564" s="118" t="str">
        <f ca="1">_xlfn.XLOOKUP(G2564&amp;$W$2,BS_CONTROLE[CHAVE],BS_CONTROLE[Quantidade_11],"-")</f>
        <v>-</v>
      </c>
      <c r="X2564" s="118" t="str">
        <f ca="1">_xlfn.XLOOKUP(G2564&amp;$X$2,BS_CONTROLE[CHAVE],BS_CONTROLE[Quantidade_11],"-")</f>
        <v>-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338" t="str">
        <f>IF(FN_MC!K2587="","*",FN_MC!K2587)</f>
        <v>*</v>
      </c>
      <c r="O2565" s="338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str">
        <f ca="1">_xlfn.XLOOKUP(G2565&amp;$V$2,BS_CONTROLE[CHAVE],BS_CONTROLE[Quantidade_11],"-")</f>
        <v>-</v>
      </c>
      <c r="W2565" s="118" t="str">
        <f ca="1">_xlfn.XLOOKUP(G2565&amp;$W$2,BS_CONTROLE[CHAVE],BS_CONTROLE[Quantidade_11],"-")</f>
        <v>-</v>
      </c>
      <c r="X2565" s="118" t="str">
        <f ca="1">_xlfn.XLOOKUP(G2565&amp;$X$2,BS_CONTROLE[CHAVE],BS_CONTROLE[Quantidade_11],"-")</f>
        <v>-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339" t="str">
        <f>IF(FN_MC!K2588="","*",FN_MC!K2588)</f>
        <v>*</v>
      </c>
      <c r="O2566" s="339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str">
        <f ca="1">_xlfn.XLOOKUP(G2566&amp;$V$2,BS_CONTROLE[CHAVE],BS_CONTROLE[Quantidade_11],"-")</f>
        <v>-</v>
      </c>
      <c r="W2566" s="118" t="str">
        <f ca="1">_xlfn.XLOOKUP(G2566&amp;$W$2,BS_CONTROLE[CHAVE],BS_CONTROLE[Quantidade_11],"-")</f>
        <v>-</v>
      </c>
      <c r="X2566" s="118" t="str">
        <f ca="1">_xlfn.XLOOKUP(G2566&amp;$X$2,BS_CONTROLE[CHAVE],BS_CONTROLE[Quantidade_11],"-")</f>
        <v>-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339" t="str">
        <f>IF(FN_MC!K2589="","*",FN_MC!K2589)</f>
        <v>*</v>
      </c>
      <c r="O2567" s="339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str">
        <f ca="1">_xlfn.XLOOKUP(G2567&amp;$V$2,BS_CONTROLE[CHAVE],BS_CONTROLE[Quantidade_11],"-")</f>
        <v>-</v>
      </c>
      <c r="W2567" s="118" t="str">
        <f ca="1">_xlfn.XLOOKUP(G2567&amp;$W$2,BS_CONTROLE[CHAVE],BS_CONTROLE[Quantidade_11],"-")</f>
        <v>-</v>
      </c>
      <c r="X2567" s="118" t="str">
        <f ca="1">_xlfn.XLOOKUP(G2567&amp;$X$2,BS_CONTROLE[CHAVE],BS_CONTROLE[Quantidade_11],"-")</f>
        <v>-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338" t="str">
        <f>IF(FN_MC!K2590="","*",FN_MC!K2590)</f>
        <v>*</v>
      </c>
      <c r="O2568" s="338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str">
        <f ca="1">_xlfn.XLOOKUP(G2568&amp;$V$2,BS_CONTROLE[CHAVE],BS_CONTROLE[Quantidade_11],"-")</f>
        <v>-</v>
      </c>
      <c r="W2568" s="118" t="str">
        <f ca="1">_xlfn.XLOOKUP(G2568&amp;$W$2,BS_CONTROLE[CHAVE],BS_CONTROLE[Quantidade_11],"-")</f>
        <v>-</v>
      </c>
      <c r="X2568" s="118" t="str">
        <f ca="1">_xlfn.XLOOKUP(G2568&amp;$X$2,BS_CONTROLE[CHAVE],BS_CONTROLE[Quantidade_11],"-")</f>
        <v>-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339" t="str">
        <f>IF(FN_MC!K2591="","*",FN_MC!K2591)</f>
        <v>*</v>
      </c>
      <c r="O2569" s="339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str">
        <f ca="1">_xlfn.XLOOKUP(G2569&amp;$V$2,BS_CONTROLE[CHAVE],BS_CONTROLE[Quantidade_11],"-")</f>
        <v>-</v>
      </c>
      <c r="W2569" s="118" t="str">
        <f ca="1">_xlfn.XLOOKUP(G2569&amp;$W$2,BS_CONTROLE[CHAVE],BS_CONTROLE[Quantidade_11],"-")</f>
        <v>-</v>
      </c>
      <c r="X2569" s="118" t="str">
        <f ca="1">_xlfn.XLOOKUP(G2569&amp;$X$2,BS_CONTROLE[CHAVE],BS_CONTROLE[Quantidade_11],"-")</f>
        <v>-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339" t="str">
        <f>IF(FN_MC!K2592="","*",FN_MC!K2592)</f>
        <v>*</v>
      </c>
      <c r="O2570" s="339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str">
        <f ca="1">_xlfn.XLOOKUP(G2570&amp;$V$2,BS_CONTROLE[CHAVE],BS_CONTROLE[Quantidade_11],"-")</f>
        <v>-</v>
      </c>
      <c r="W2570" s="118" t="str">
        <f ca="1">_xlfn.XLOOKUP(G2570&amp;$W$2,BS_CONTROLE[CHAVE],BS_CONTROLE[Quantidade_11],"-")</f>
        <v>-</v>
      </c>
      <c r="X2570" s="118" t="str">
        <f ca="1">_xlfn.XLOOKUP(G2570&amp;$X$2,BS_CONTROLE[CHAVE],BS_CONTROLE[Quantidade_11],"-")</f>
        <v>-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338" t="str">
        <f>IF(FN_MC!K2593="","*",FN_MC!K2593)</f>
        <v>*</v>
      </c>
      <c r="O2571" s="338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str">
        <f ca="1">_xlfn.XLOOKUP(G2571&amp;$V$2,BS_CONTROLE[CHAVE],BS_CONTROLE[Quantidade_11],"-")</f>
        <v>-</v>
      </c>
      <c r="W2571" s="118" t="str">
        <f ca="1">_xlfn.XLOOKUP(G2571&amp;$W$2,BS_CONTROLE[CHAVE],BS_CONTROLE[Quantidade_11],"-")</f>
        <v>-</v>
      </c>
      <c r="X2571" s="118" t="str">
        <f ca="1">_xlfn.XLOOKUP(G2571&amp;$X$2,BS_CONTROLE[CHAVE],BS_CONTROLE[Quantidade_11],"-")</f>
        <v>-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339" t="str">
        <f>IF(FN_MC!K2594="","*",FN_MC!K2594)</f>
        <v>*</v>
      </c>
      <c r="O2572" s="339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str">
        <f ca="1">_xlfn.XLOOKUP(G2572&amp;$V$2,BS_CONTROLE[CHAVE],BS_CONTROLE[Quantidade_11],"-")</f>
        <v>-</v>
      </c>
      <c r="W2572" s="118" t="str">
        <f ca="1">_xlfn.XLOOKUP(G2572&amp;$W$2,BS_CONTROLE[CHAVE],BS_CONTROLE[Quantidade_11],"-")</f>
        <v>-</v>
      </c>
      <c r="X2572" s="118" t="str">
        <f ca="1">_xlfn.XLOOKUP(G2572&amp;$X$2,BS_CONTROLE[CHAVE],BS_CONTROLE[Quantidade_11],"-")</f>
        <v>-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339" t="str">
        <f>IF(FN_MC!K2595="","*",FN_MC!K2595)</f>
        <v>*</v>
      </c>
      <c r="O2573" s="339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str">
        <f ca="1">_xlfn.XLOOKUP(G2573&amp;$V$2,BS_CONTROLE[CHAVE],BS_CONTROLE[Quantidade_11],"-")</f>
        <v>-</v>
      </c>
      <c r="W2573" s="118" t="str">
        <f ca="1">_xlfn.XLOOKUP(G2573&amp;$W$2,BS_CONTROLE[CHAVE],BS_CONTROLE[Quantidade_11],"-")</f>
        <v>-</v>
      </c>
      <c r="X2573" s="118" t="str">
        <f ca="1">_xlfn.XLOOKUP(G2573&amp;$X$2,BS_CONTROLE[CHAVE],BS_CONTROLE[Quantidade_11],"-")</f>
        <v>-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338" t="str">
        <f>IF(FN_MC!K2596="","*",FN_MC!K2596)</f>
        <v>*</v>
      </c>
      <c r="O2574" s="338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str">
        <f ca="1">_xlfn.XLOOKUP(G2574&amp;$V$2,BS_CONTROLE[CHAVE],BS_CONTROLE[Quantidade_11],"-")</f>
        <v>-</v>
      </c>
      <c r="W2574" s="118" t="str">
        <f ca="1">_xlfn.XLOOKUP(G2574&amp;$W$2,BS_CONTROLE[CHAVE],BS_CONTROLE[Quantidade_11],"-")</f>
        <v>-</v>
      </c>
      <c r="X2574" s="118" t="str">
        <f ca="1">_xlfn.XLOOKUP(G2574&amp;$X$2,BS_CONTROLE[CHAVE],BS_CONTROLE[Quantidade_11],"-")</f>
        <v>-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339" t="str">
        <f>IF(FN_MC!K2597="","*",FN_MC!K2597)</f>
        <v>*</v>
      </c>
      <c r="O2575" s="339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str">
        <f ca="1">_xlfn.XLOOKUP(G2575&amp;$V$2,BS_CONTROLE[CHAVE],BS_CONTROLE[Quantidade_11],"-")</f>
        <v>-</v>
      </c>
      <c r="W2575" s="118" t="str">
        <f ca="1">_xlfn.XLOOKUP(G2575&amp;$W$2,BS_CONTROLE[CHAVE],BS_CONTROLE[Quantidade_11],"-")</f>
        <v>-</v>
      </c>
      <c r="X2575" s="118" t="str">
        <f ca="1">_xlfn.XLOOKUP(G2575&amp;$X$2,BS_CONTROLE[CHAVE],BS_CONTROLE[Quantidade_11],"-")</f>
        <v>-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339" t="str">
        <f>IF(FN_MC!K2598="","*",FN_MC!K2598)</f>
        <v>*</v>
      </c>
      <c r="O2576" s="339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str">
        <f ca="1">_xlfn.XLOOKUP(G2576&amp;$V$2,BS_CONTROLE[CHAVE],BS_CONTROLE[Quantidade_11],"-")</f>
        <v>-</v>
      </c>
      <c r="W2576" s="118" t="str">
        <f ca="1">_xlfn.XLOOKUP(G2576&amp;$W$2,BS_CONTROLE[CHAVE],BS_CONTROLE[Quantidade_11],"-")</f>
        <v>-</v>
      </c>
      <c r="X2576" s="118" t="str">
        <f ca="1">_xlfn.XLOOKUP(G2576&amp;$X$2,BS_CONTROLE[CHAVE],BS_CONTROLE[Quantidade_11],"-")</f>
        <v>-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338" t="str">
        <f>IF(FN_MC!K2599="","*",FN_MC!K2599)</f>
        <v>*</v>
      </c>
      <c r="O2577" s="338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str">
        <f ca="1">_xlfn.XLOOKUP(G2577&amp;$V$2,BS_CONTROLE[CHAVE],BS_CONTROLE[Quantidade_11],"-")</f>
        <v>-</v>
      </c>
      <c r="W2577" s="118" t="str">
        <f ca="1">_xlfn.XLOOKUP(G2577&amp;$W$2,BS_CONTROLE[CHAVE],BS_CONTROLE[Quantidade_11],"-")</f>
        <v>-</v>
      </c>
      <c r="X2577" s="118" t="str">
        <f ca="1">_xlfn.XLOOKUP(G2577&amp;$X$2,BS_CONTROLE[CHAVE],BS_CONTROLE[Quantidade_11],"-")</f>
        <v>-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339" t="str">
        <f>IF(FN_MC!K2600="","*",FN_MC!K2600)</f>
        <v>*</v>
      </c>
      <c r="O2578" s="339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str">
        <f ca="1">_xlfn.XLOOKUP(G2578&amp;$V$2,BS_CONTROLE[CHAVE],BS_CONTROLE[Quantidade_11],"-")</f>
        <v>-</v>
      </c>
      <c r="W2578" s="118" t="str">
        <f ca="1">_xlfn.XLOOKUP(G2578&amp;$W$2,BS_CONTROLE[CHAVE],BS_CONTROLE[Quantidade_11],"-")</f>
        <v>-</v>
      </c>
      <c r="X2578" s="118" t="str">
        <f ca="1">_xlfn.XLOOKUP(G2578&amp;$X$2,BS_CONTROLE[CHAVE],BS_CONTROLE[Quantidade_11],"-")</f>
        <v>-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339" t="str">
        <f>IF(FN_MC!K2601="","*",FN_MC!K2601)</f>
        <v>*</v>
      </c>
      <c r="O2579" s="339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str">
        <f ca="1">_xlfn.XLOOKUP(G2579&amp;$V$2,BS_CONTROLE[CHAVE],BS_CONTROLE[Quantidade_11],"-")</f>
        <v>-</v>
      </c>
      <c r="W2579" s="118" t="str">
        <f ca="1">_xlfn.XLOOKUP(G2579&amp;$W$2,BS_CONTROLE[CHAVE],BS_CONTROLE[Quantidade_11],"-")</f>
        <v>-</v>
      </c>
      <c r="X2579" s="118" t="str">
        <f ca="1">_xlfn.XLOOKUP(G2579&amp;$X$2,BS_CONTROLE[CHAVE],BS_CONTROLE[Quantidade_11],"-")</f>
        <v>-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338" t="str">
        <f>IF(FN_MC!K2602="","*",FN_MC!K2602)</f>
        <v>*</v>
      </c>
      <c r="O2580" s="338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str">
        <f ca="1">_xlfn.XLOOKUP(G2580&amp;$V$2,BS_CONTROLE[CHAVE],BS_CONTROLE[Quantidade_11],"-")</f>
        <v>-</v>
      </c>
      <c r="W2580" s="118" t="str">
        <f ca="1">_xlfn.XLOOKUP(G2580&amp;$W$2,BS_CONTROLE[CHAVE],BS_CONTROLE[Quantidade_11],"-")</f>
        <v>-</v>
      </c>
      <c r="X2580" s="118" t="str">
        <f ca="1">_xlfn.XLOOKUP(G2580&amp;$X$2,BS_CONTROLE[CHAVE],BS_CONTROLE[Quantidade_11],"-")</f>
        <v>-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339" t="str">
        <f>IF(FN_MC!K2603="","*",FN_MC!K2603)</f>
        <v>*</v>
      </c>
      <c r="O2581" s="339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str">
        <f ca="1">_xlfn.XLOOKUP(G2581&amp;$V$2,BS_CONTROLE[CHAVE],BS_CONTROLE[Quantidade_11],"-")</f>
        <v>-</v>
      </c>
      <c r="W2581" s="118" t="str">
        <f ca="1">_xlfn.XLOOKUP(G2581&amp;$W$2,BS_CONTROLE[CHAVE],BS_CONTROLE[Quantidade_11],"-")</f>
        <v>-</v>
      </c>
      <c r="X2581" s="118" t="str">
        <f ca="1">_xlfn.XLOOKUP(G2581&amp;$X$2,BS_CONTROLE[CHAVE],BS_CONTROLE[Quantidade_11],"-")</f>
        <v>-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339" t="str">
        <f>IF(FN_MC!K2604="","*",FN_MC!K2604)</f>
        <v>*</v>
      </c>
      <c r="O2582" s="339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str">
        <f ca="1">_xlfn.XLOOKUP(G2582&amp;$V$2,BS_CONTROLE[CHAVE],BS_CONTROLE[Quantidade_11],"-")</f>
        <v>-</v>
      </c>
      <c r="W2582" s="118" t="str">
        <f ca="1">_xlfn.XLOOKUP(G2582&amp;$W$2,BS_CONTROLE[CHAVE],BS_CONTROLE[Quantidade_11],"-")</f>
        <v>-</v>
      </c>
      <c r="X2582" s="118" t="str">
        <f ca="1">_xlfn.XLOOKUP(G2582&amp;$X$2,BS_CONTROLE[CHAVE],BS_CONTROLE[Quantidade_11],"-")</f>
        <v>-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338" t="str">
        <f>IF(FN_MC!K2605="","*",FN_MC!K2605)</f>
        <v>*</v>
      </c>
      <c r="O2583" s="338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str">
        <f ca="1">_xlfn.XLOOKUP(G2583&amp;$V$2,BS_CONTROLE[CHAVE],BS_CONTROLE[Quantidade_11],"-")</f>
        <v>-</v>
      </c>
      <c r="W2583" s="118" t="str">
        <f ca="1">_xlfn.XLOOKUP(G2583&amp;$W$2,BS_CONTROLE[CHAVE],BS_CONTROLE[Quantidade_11],"-")</f>
        <v>-</v>
      </c>
      <c r="X2583" s="118" t="str">
        <f ca="1">_xlfn.XLOOKUP(G2583&amp;$X$2,BS_CONTROLE[CHAVE],BS_CONTROLE[Quantidade_11],"-")</f>
        <v>-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339" t="str">
        <f>IF(FN_MC!K2606="","*",FN_MC!K2606)</f>
        <v>*</v>
      </c>
      <c r="O2584" s="339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str">
        <f ca="1">_xlfn.XLOOKUP(G2584&amp;$V$2,BS_CONTROLE[CHAVE],BS_CONTROLE[Quantidade_11],"-")</f>
        <v>-</v>
      </c>
      <c r="W2584" s="118" t="str">
        <f ca="1">_xlfn.XLOOKUP(G2584&amp;$W$2,BS_CONTROLE[CHAVE],BS_CONTROLE[Quantidade_11],"-")</f>
        <v>-</v>
      </c>
      <c r="X2584" s="118" t="str">
        <f ca="1">_xlfn.XLOOKUP(G2584&amp;$X$2,BS_CONTROLE[CHAVE],BS_CONTROLE[Quantidade_11],"-")</f>
        <v>-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339" t="str">
        <f>IF(FN_MC!K2607="","*",FN_MC!K2607)</f>
        <v>*</v>
      </c>
      <c r="O2585" s="339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str">
        <f ca="1">_xlfn.XLOOKUP(G2585&amp;$V$2,BS_CONTROLE[CHAVE],BS_CONTROLE[Quantidade_11],"-")</f>
        <v>-</v>
      </c>
      <c r="W2585" s="118" t="str">
        <f ca="1">_xlfn.XLOOKUP(G2585&amp;$W$2,BS_CONTROLE[CHAVE],BS_CONTROLE[Quantidade_11],"-")</f>
        <v>-</v>
      </c>
      <c r="X2585" s="118" t="str">
        <f ca="1">_xlfn.XLOOKUP(G2585&amp;$X$2,BS_CONTROLE[CHAVE],BS_CONTROLE[Quantidade_11],"-")</f>
        <v>-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338" t="str">
        <f>IF(FN_MC!K2608="","*",FN_MC!K2608)</f>
        <v>*</v>
      </c>
      <c r="O2586" s="338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str">
        <f ca="1">_xlfn.XLOOKUP(G2586&amp;$V$2,BS_CONTROLE[CHAVE],BS_CONTROLE[Quantidade_11],"-")</f>
        <v>-</v>
      </c>
      <c r="W2586" s="118" t="str">
        <f ca="1">_xlfn.XLOOKUP(G2586&amp;$W$2,BS_CONTROLE[CHAVE],BS_CONTROLE[Quantidade_11],"-")</f>
        <v>-</v>
      </c>
      <c r="X2586" s="118" t="str">
        <f ca="1">_xlfn.XLOOKUP(G2586&amp;$X$2,BS_CONTROLE[CHAVE],BS_CONTROLE[Quantidade_11],"-")</f>
        <v>-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339" t="str">
        <f>IF(FN_MC!K2609="","*",FN_MC!K2609)</f>
        <v>*</v>
      </c>
      <c r="O2587" s="339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str">
        <f ca="1">_xlfn.XLOOKUP(G2587&amp;$V$2,BS_CONTROLE[CHAVE],BS_CONTROLE[Quantidade_11],"-")</f>
        <v>-</v>
      </c>
      <c r="W2587" s="118" t="str">
        <f ca="1">_xlfn.XLOOKUP(G2587&amp;$W$2,BS_CONTROLE[CHAVE],BS_CONTROLE[Quantidade_11],"-")</f>
        <v>-</v>
      </c>
      <c r="X2587" s="118" t="str">
        <f ca="1">_xlfn.XLOOKUP(G2587&amp;$X$2,BS_CONTROLE[CHAVE],BS_CONTROLE[Quantidade_11],"-")</f>
        <v>-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339" t="str">
        <f>IF(FN_MC!K2610="","*",FN_MC!K2610)</f>
        <v>*</v>
      </c>
      <c r="O2588" s="339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str">
        <f ca="1">_xlfn.XLOOKUP(G2588&amp;$V$2,BS_CONTROLE[CHAVE],BS_CONTROLE[Quantidade_11],"-")</f>
        <v>-</v>
      </c>
      <c r="W2588" s="118" t="str">
        <f ca="1">_xlfn.XLOOKUP(G2588&amp;$W$2,BS_CONTROLE[CHAVE],BS_CONTROLE[Quantidade_11],"-")</f>
        <v>-</v>
      </c>
      <c r="X2588" s="118" t="str">
        <f ca="1">_xlfn.XLOOKUP(G2588&amp;$X$2,BS_CONTROLE[CHAVE],BS_CONTROLE[Quantidade_11],"-")</f>
        <v>-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338" t="str">
        <f>IF(FN_MC!K2611="","*",FN_MC!K2611)</f>
        <v>*</v>
      </c>
      <c r="O2589" s="338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str">
        <f ca="1">_xlfn.XLOOKUP(G2589&amp;$V$2,BS_CONTROLE[CHAVE],BS_CONTROLE[Quantidade_11],"-")</f>
        <v>-</v>
      </c>
      <c r="W2589" s="118" t="str">
        <f ca="1">_xlfn.XLOOKUP(G2589&amp;$W$2,BS_CONTROLE[CHAVE],BS_CONTROLE[Quantidade_11],"-")</f>
        <v>-</v>
      </c>
      <c r="X2589" s="118" t="str">
        <f ca="1">_xlfn.XLOOKUP(G2589&amp;$X$2,BS_CONTROLE[CHAVE],BS_CONTROLE[Quantidade_11],"-")</f>
        <v>-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339" t="str">
        <f>IF(FN_MC!K2612="","*",FN_MC!K2612)</f>
        <v>*</v>
      </c>
      <c r="O2590" s="339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str">
        <f ca="1">_xlfn.XLOOKUP(G2590&amp;$V$2,BS_CONTROLE[CHAVE],BS_CONTROLE[Quantidade_11],"-")</f>
        <v>-</v>
      </c>
      <c r="W2590" s="118" t="str">
        <f ca="1">_xlfn.XLOOKUP(G2590&amp;$W$2,BS_CONTROLE[CHAVE],BS_CONTROLE[Quantidade_11],"-")</f>
        <v>-</v>
      </c>
      <c r="X2590" s="118" t="str">
        <f ca="1">_xlfn.XLOOKUP(G2590&amp;$X$2,BS_CONTROLE[CHAVE],BS_CONTROLE[Quantidade_11],"-")</f>
        <v>-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339" t="str">
        <f>IF(FN_MC!K2613="","*",FN_MC!K2613)</f>
        <v>*</v>
      </c>
      <c r="O2591" s="339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str">
        <f ca="1">_xlfn.XLOOKUP(G2591&amp;$V$2,BS_CONTROLE[CHAVE],BS_CONTROLE[Quantidade_11],"-")</f>
        <v>-</v>
      </c>
      <c r="W2591" s="118" t="str">
        <f ca="1">_xlfn.XLOOKUP(G2591&amp;$W$2,BS_CONTROLE[CHAVE],BS_CONTROLE[Quantidade_11],"-")</f>
        <v>-</v>
      </c>
      <c r="X2591" s="118" t="str">
        <f ca="1">_xlfn.XLOOKUP(G2591&amp;$X$2,BS_CONTROLE[CHAVE],BS_CONTROLE[Quantidade_11],"-")</f>
        <v>-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338" t="str">
        <f>IF(FN_MC!K2614="","*",FN_MC!K2614)</f>
        <v>*</v>
      </c>
      <c r="O2592" s="338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str">
        <f ca="1">_xlfn.XLOOKUP(G2592&amp;$V$2,BS_CONTROLE[CHAVE],BS_CONTROLE[Quantidade_11],"-")</f>
        <v>-</v>
      </c>
      <c r="W2592" s="118" t="str">
        <f ca="1">_xlfn.XLOOKUP(G2592&amp;$W$2,BS_CONTROLE[CHAVE],BS_CONTROLE[Quantidade_11],"-")</f>
        <v>-</v>
      </c>
      <c r="X2592" s="118" t="str">
        <f ca="1">_xlfn.XLOOKUP(G2592&amp;$X$2,BS_CONTROLE[CHAVE],BS_CONTROLE[Quantidade_11],"-")</f>
        <v>-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339" t="str">
        <f>IF(FN_MC!K2615="","*",FN_MC!K2615)</f>
        <v>*</v>
      </c>
      <c r="O2593" s="339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str">
        <f ca="1">_xlfn.XLOOKUP(G2593&amp;$V$2,BS_CONTROLE[CHAVE],BS_CONTROLE[Quantidade_11],"-")</f>
        <v>-</v>
      </c>
      <c r="W2593" s="118" t="str">
        <f ca="1">_xlfn.XLOOKUP(G2593&amp;$W$2,BS_CONTROLE[CHAVE],BS_CONTROLE[Quantidade_11],"-")</f>
        <v>-</v>
      </c>
      <c r="X2593" s="118" t="str">
        <f ca="1">_xlfn.XLOOKUP(G2593&amp;$X$2,BS_CONTROLE[CHAVE],BS_CONTROLE[Quantidade_11],"-")</f>
        <v>-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339" t="str">
        <f>IF(FN_MC!K2616="","*",FN_MC!K2616)</f>
        <v>*</v>
      </c>
      <c r="O2594" s="339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str">
        <f ca="1">_xlfn.XLOOKUP(G2594&amp;$V$2,BS_CONTROLE[CHAVE],BS_CONTROLE[Quantidade_11],"-")</f>
        <v>-</v>
      </c>
      <c r="W2594" s="118" t="str">
        <f ca="1">_xlfn.XLOOKUP(G2594&amp;$W$2,BS_CONTROLE[CHAVE],BS_CONTROLE[Quantidade_11],"-")</f>
        <v>-</v>
      </c>
      <c r="X2594" s="118" t="str">
        <f ca="1">_xlfn.XLOOKUP(G2594&amp;$X$2,BS_CONTROLE[CHAVE],BS_CONTROLE[Quantidade_11],"-")</f>
        <v>-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338" t="str">
        <f>IF(FN_MC!K2617="","*",FN_MC!K2617)</f>
        <v>*</v>
      </c>
      <c r="O2595" s="338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str">
        <f ca="1">_xlfn.XLOOKUP(G2595&amp;$V$2,BS_CONTROLE[CHAVE],BS_CONTROLE[Quantidade_11],"-")</f>
        <v>-</v>
      </c>
      <c r="W2595" s="118" t="str">
        <f ca="1">_xlfn.XLOOKUP(G2595&amp;$W$2,BS_CONTROLE[CHAVE],BS_CONTROLE[Quantidade_11],"-")</f>
        <v>-</v>
      </c>
      <c r="X2595" s="118" t="str">
        <f ca="1">_xlfn.XLOOKUP(G2595&amp;$X$2,BS_CONTROLE[CHAVE],BS_CONTROLE[Quantidade_11],"-")</f>
        <v>-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339" t="str">
        <f>IF(FN_MC!K2618="","*",FN_MC!K2618)</f>
        <v>*</v>
      </c>
      <c r="O2596" s="339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str">
        <f ca="1">_xlfn.XLOOKUP(G2596&amp;$V$2,BS_CONTROLE[CHAVE],BS_CONTROLE[Quantidade_11],"-")</f>
        <v>-</v>
      </c>
      <c r="W2596" s="118" t="str">
        <f ca="1">_xlfn.XLOOKUP(G2596&amp;$W$2,BS_CONTROLE[CHAVE],BS_CONTROLE[Quantidade_11],"-")</f>
        <v>-</v>
      </c>
      <c r="X2596" s="118" t="str">
        <f ca="1">_xlfn.XLOOKUP(G2596&amp;$X$2,BS_CONTROLE[CHAVE],BS_CONTROLE[Quantidade_11],"-")</f>
        <v>-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339" t="str">
        <f>IF(FN_MC!K2619="","*",FN_MC!K2619)</f>
        <v>*</v>
      </c>
      <c r="O2597" s="339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str">
        <f ca="1">_xlfn.XLOOKUP(G2597&amp;$V$2,BS_CONTROLE[CHAVE],BS_CONTROLE[Quantidade_11],"-")</f>
        <v>-</v>
      </c>
      <c r="W2597" s="118" t="str">
        <f ca="1">_xlfn.XLOOKUP(G2597&amp;$W$2,BS_CONTROLE[CHAVE],BS_CONTROLE[Quantidade_11],"-")</f>
        <v>-</v>
      </c>
      <c r="X2597" s="118" t="str">
        <f ca="1">_xlfn.XLOOKUP(G2597&amp;$X$2,BS_CONTROLE[CHAVE],BS_CONTROLE[Quantidade_11],"-")</f>
        <v>-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338" t="str">
        <f>IF(FN_MC!K2620="","*",FN_MC!K2620)</f>
        <v>*</v>
      </c>
      <c r="O2598" s="338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str">
        <f ca="1">_xlfn.XLOOKUP(G2598&amp;$V$2,BS_CONTROLE[CHAVE],BS_CONTROLE[Quantidade_11],"-")</f>
        <v>-</v>
      </c>
      <c r="W2598" s="118" t="str">
        <f ca="1">_xlfn.XLOOKUP(G2598&amp;$W$2,BS_CONTROLE[CHAVE],BS_CONTROLE[Quantidade_11],"-")</f>
        <v>-</v>
      </c>
      <c r="X2598" s="118" t="str">
        <f ca="1">_xlfn.XLOOKUP(G2598&amp;$X$2,BS_CONTROLE[CHAVE],BS_CONTROLE[Quantidade_11],"-")</f>
        <v>-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339" t="str">
        <f>IF(FN_MC!K2621="","*",FN_MC!K2621)</f>
        <v>*</v>
      </c>
      <c r="O2599" s="339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str">
        <f ca="1">_xlfn.XLOOKUP(G2599&amp;$V$2,BS_CONTROLE[CHAVE],BS_CONTROLE[Quantidade_11],"-")</f>
        <v>-</v>
      </c>
      <c r="W2599" s="118" t="str">
        <f ca="1">_xlfn.XLOOKUP(G2599&amp;$W$2,BS_CONTROLE[CHAVE],BS_CONTROLE[Quantidade_11],"-")</f>
        <v>-</v>
      </c>
      <c r="X2599" s="118" t="str">
        <f ca="1">_xlfn.XLOOKUP(G2599&amp;$X$2,BS_CONTROLE[CHAVE],BS_CONTROLE[Quantidade_11],"-")</f>
        <v>-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339" t="str">
        <f>IF(FN_MC!K2622="","*",FN_MC!K2622)</f>
        <v>*</v>
      </c>
      <c r="O2600" s="339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str">
        <f ca="1">_xlfn.XLOOKUP(G2600&amp;$V$2,BS_CONTROLE[CHAVE],BS_CONTROLE[Quantidade_11],"-")</f>
        <v>-</v>
      </c>
      <c r="W2600" s="118" t="str">
        <f ca="1">_xlfn.XLOOKUP(G2600&amp;$W$2,BS_CONTROLE[CHAVE],BS_CONTROLE[Quantidade_11],"-")</f>
        <v>-</v>
      </c>
      <c r="X2600" s="118" t="str">
        <f ca="1">_xlfn.XLOOKUP(G2600&amp;$X$2,BS_CONTROLE[CHAVE],BS_CONTROLE[Quantidade_11],"-")</f>
        <v>-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338" t="str">
        <f>IF(FN_MC!K2623="","*",FN_MC!K2623)</f>
        <v>*</v>
      </c>
      <c r="O2601" s="338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str">
        <f ca="1">_xlfn.XLOOKUP(G2601&amp;$V$2,BS_CONTROLE[CHAVE],BS_CONTROLE[Quantidade_11],"-")</f>
        <v>-</v>
      </c>
      <c r="W2601" s="118" t="str">
        <f ca="1">_xlfn.XLOOKUP(G2601&amp;$W$2,BS_CONTROLE[CHAVE],BS_CONTROLE[Quantidade_11],"-")</f>
        <v>-</v>
      </c>
      <c r="X2601" s="118" t="str">
        <f ca="1">_xlfn.XLOOKUP(G2601&amp;$X$2,BS_CONTROLE[CHAVE],BS_CONTROLE[Quantidade_11],"-")</f>
        <v>-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339" t="str">
        <f>IF(FN_MC!K2624="","*",FN_MC!K2624)</f>
        <v>*</v>
      </c>
      <c r="O2602" s="339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str">
        <f ca="1">_xlfn.XLOOKUP(G2602&amp;$V$2,BS_CONTROLE[CHAVE],BS_CONTROLE[Quantidade_11],"-")</f>
        <v>-</v>
      </c>
      <c r="W2602" s="118" t="str">
        <f ca="1">_xlfn.XLOOKUP(G2602&amp;$W$2,BS_CONTROLE[CHAVE],BS_CONTROLE[Quantidade_11],"-")</f>
        <v>-</v>
      </c>
      <c r="X2602" s="118" t="str">
        <f ca="1">_xlfn.XLOOKUP(G2602&amp;$X$2,BS_CONTROLE[CHAVE],BS_CONTROLE[Quantidade_11],"-")</f>
        <v>-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339" t="str">
        <f>IF(FN_MC!K2625="","*",FN_MC!K2625)</f>
        <v>*</v>
      </c>
      <c r="O2603" s="339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str">
        <f ca="1">_xlfn.XLOOKUP(G2603&amp;$V$2,BS_CONTROLE[CHAVE],BS_CONTROLE[Quantidade_11],"-")</f>
        <v>-</v>
      </c>
      <c r="W2603" s="118" t="str">
        <f ca="1">_xlfn.XLOOKUP(G2603&amp;$W$2,BS_CONTROLE[CHAVE],BS_CONTROLE[Quantidade_11],"-")</f>
        <v>-</v>
      </c>
      <c r="X2603" s="118" t="str">
        <f ca="1">_xlfn.XLOOKUP(G2603&amp;$X$2,BS_CONTROLE[CHAVE],BS_CONTROLE[Quantidade_11],"-")</f>
        <v>-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338" t="str">
        <f>IF(FN_MC!K2626="","*",FN_MC!K2626)</f>
        <v>*</v>
      </c>
      <c r="O2604" s="338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str">
        <f ca="1">_xlfn.XLOOKUP(G2604&amp;$V$2,BS_CONTROLE[CHAVE],BS_CONTROLE[Quantidade_11],"-")</f>
        <v>-</v>
      </c>
      <c r="W2604" s="118" t="str">
        <f ca="1">_xlfn.XLOOKUP(G2604&amp;$W$2,BS_CONTROLE[CHAVE],BS_CONTROLE[Quantidade_11],"-")</f>
        <v>-</v>
      </c>
      <c r="X2604" s="118" t="str">
        <f ca="1">_xlfn.XLOOKUP(G2604&amp;$X$2,BS_CONTROLE[CHAVE],BS_CONTROLE[Quantidade_11],"-")</f>
        <v>-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339" t="str">
        <f>IF(FN_MC!K2627="","*",FN_MC!K2627)</f>
        <v>*</v>
      </c>
      <c r="O2605" s="339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str">
        <f ca="1">_xlfn.XLOOKUP(G2605&amp;$V$2,BS_CONTROLE[CHAVE],BS_CONTROLE[Quantidade_11],"-")</f>
        <v>-</v>
      </c>
      <c r="W2605" s="118" t="str">
        <f ca="1">_xlfn.XLOOKUP(G2605&amp;$W$2,BS_CONTROLE[CHAVE],BS_CONTROLE[Quantidade_11],"-")</f>
        <v>-</v>
      </c>
      <c r="X2605" s="118" t="str">
        <f ca="1">_xlfn.XLOOKUP(G2605&amp;$X$2,BS_CONTROLE[CHAVE],BS_CONTROLE[Quantidade_11],"-")</f>
        <v>-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339" t="str">
        <f>IF(FN_MC!K2628="","*",FN_MC!K2628)</f>
        <v>*</v>
      </c>
      <c r="O2606" s="339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str">
        <f ca="1">_xlfn.XLOOKUP(G2606&amp;$V$2,BS_CONTROLE[CHAVE],BS_CONTROLE[Quantidade_11],"-")</f>
        <v>-</v>
      </c>
      <c r="W2606" s="118" t="str">
        <f ca="1">_xlfn.XLOOKUP(G2606&amp;$W$2,BS_CONTROLE[CHAVE],BS_CONTROLE[Quantidade_11],"-")</f>
        <v>-</v>
      </c>
      <c r="X2606" s="118" t="str">
        <f ca="1">_xlfn.XLOOKUP(G2606&amp;$X$2,BS_CONTROLE[CHAVE],BS_CONTROLE[Quantidade_11],"-")</f>
        <v>-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338" t="str">
        <f>IF(FN_MC!K2629="","*",FN_MC!K2629)</f>
        <v>*</v>
      </c>
      <c r="O2607" s="338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str">
        <f ca="1">_xlfn.XLOOKUP(G2607&amp;$V$2,BS_CONTROLE[CHAVE],BS_CONTROLE[Quantidade_11],"-")</f>
        <v>-</v>
      </c>
      <c r="W2607" s="118" t="str">
        <f ca="1">_xlfn.XLOOKUP(G2607&amp;$W$2,BS_CONTROLE[CHAVE],BS_CONTROLE[Quantidade_11],"-")</f>
        <v>-</v>
      </c>
      <c r="X2607" s="118" t="str">
        <f ca="1">_xlfn.XLOOKUP(G2607&amp;$X$2,BS_CONTROLE[CHAVE],BS_CONTROLE[Quantidade_11],"-")</f>
        <v>-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339" t="str">
        <f>IF(FN_MC!K2630="","*",FN_MC!K2630)</f>
        <v>*</v>
      </c>
      <c r="O2608" s="339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str">
        <f ca="1">_xlfn.XLOOKUP(G2608&amp;$V$2,BS_CONTROLE[CHAVE],BS_CONTROLE[Quantidade_11],"-")</f>
        <v>-</v>
      </c>
      <c r="W2608" s="118" t="str">
        <f ca="1">_xlfn.XLOOKUP(G2608&amp;$W$2,BS_CONTROLE[CHAVE],BS_CONTROLE[Quantidade_11],"-")</f>
        <v>-</v>
      </c>
      <c r="X2608" s="118" t="str">
        <f ca="1">_xlfn.XLOOKUP(G2608&amp;$X$2,BS_CONTROLE[CHAVE],BS_CONTROLE[Quantidade_11],"-")</f>
        <v>-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339" t="str">
        <f>IF(FN_MC!K2631="","*",FN_MC!K2631)</f>
        <v>*</v>
      </c>
      <c r="O2609" s="339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str">
        <f ca="1">_xlfn.XLOOKUP(G2609&amp;$V$2,BS_CONTROLE[CHAVE],BS_CONTROLE[Quantidade_11],"-")</f>
        <v>-</v>
      </c>
      <c r="W2609" s="118" t="str">
        <f ca="1">_xlfn.XLOOKUP(G2609&amp;$W$2,BS_CONTROLE[CHAVE],BS_CONTROLE[Quantidade_11],"-")</f>
        <v>-</v>
      </c>
      <c r="X2609" s="118" t="str">
        <f ca="1">_xlfn.XLOOKUP(G2609&amp;$X$2,BS_CONTROLE[CHAVE],BS_CONTROLE[Quantidade_11],"-")</f>
        <v>-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338" t="str">
        <f>IF(FN_MC!K2632="","*",FN_MC!K2632)</f>
        <v>*</v>
      </c>
      <c r="O2610" s="338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str">
        <f ca="1">_xlfn.XLOOKUP(G2610&amp;$V$2,BS_CONTROLE[CHAVE],BS_CONTROLE[Quantidade_11],"-")</f>
        <v>-</v>
      </c>
      <c r="W2610" s="118" t="str">
        <f ca="1">_xlfn.XLOOKUP(G2610&amp;$W$2,BS_CONTROLE[CHAVE],BS_CONTROLE[Quantidade_11],"-")</f>
        <v>-</v>
      </c>
      <c r="X2610" s="118" t="str">
        <f ca="1">_xlfn.XLOOKUP(G2610&amp;$X$2,BS_CONTROLE[CHAVE],BS_CONTROLE[Quantidade_11],"-")</f>
        <v>-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339" t="str">
        <f>IF(FN_MC!K2633="","*",FN_MC!K2633)</f>
        <v>*</v>
      </c>
      <c r="O2611" s="339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str">
        <f ca="1">_xlfn.XLOOKUP(G2611&amp;$V$2,BS_CONTROLE[CHAVE],BS_CONTROLE[Quantidade_11],"-")</f>
        <v>-</v>
      </c>
      <c r="W2611" s="118" t="str">
        <f ca="1">_xlfn.XLOOKUP(G2611&amp;$W$2,BS_CONTROLE[CHAVE],BS_CONTROLE[Quantidade_11],"-")</f>
        <v>-</v>
      </c>
      <c r="X2611" s="118" t="str">
        <f ca="1">_xlfn.XLOOKUP(G2611&amp;$X$2,BS_CONTROLE[CHAVE],BS_CONTROLE[Quantidade_11],"-")</f>
        <v>-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339" t="str">
        <f>IF(FN_MC!K2634="","*",FN_MC!K2634)</f>
        <v>*</v>
      </c>
      <c r="O2612" s="339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str">
        <f ca="1">_xlfn.XLOOKUP(G2612&amp;$V$2,BS_CONTROLE[CHAVE],BS_CONTROLE[Quantidade_11],"-")</f>
        <v>-</v>
      </c>
      <c r="W2612" s="118" t="str">
        <f ca="1">_xlfn.XLOOKUP(G2612&amp;$W$2,BS_CONTROLE[CHAVE],BS_CONTROLE[Quantidade_11],"-")</f>
        <v>-</v>
      </c>
      <c r="X2612" s="118" t="str">
        <f ca="1">_xlfn.XLOOKUP(G2612&amp;$X$2,BS_CONTROLE[CHAVE],BS_CONTROLE[Quantidade_11],"-")</f>
        <v>-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338" t="str">
        <f>IF(FN_MC!K2635="","*",FN_MC!K2635)</f>
        <v>*</v>
      </c>
      <c r="O2613" s="338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str">
        <f ca="1">_xlfn.XLOOKUP(G2613&amp;$V$2,BS_CONTROLE[CHAVE],BS_CONTROLE[Quantidade_11],"-")</f>
        <v>-</v>
      </c>
      <c r="W2613" s="118" t="str">
        <f ca="1">_xlfn.XLOOKUP(G2613&amp;$W$2,BS_CONTROLE[CHAVE],BS_CONTROLE[Quantidade_11],"-")</f>
        <v>-</v>
      </c>
      <c r="X2613" s="118" t="str">
        <f ca="1">_xlfn.XLOOKUP(G2613&amp;$X$2,BS_CONTROLE[CHAVE],BS_CONTROLE[Quantidade_11],"-")</f>
        <v>-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339" t="str">
        <f>IF(FN_MC!K2636="","*",FN_MC!K2636)</f>
        <v>*</v>
      </c>
      <c r="O2614" s="339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str">
        <f ca="1">_xlfn.XLOOKUP(G2614&amp;$V$2,BS_CONTROLE[CHAVE],BS_CONTROLE[Quantidade_11],"-")</f>
        <v>-</v>
      </c>
      <c r="W2614" s="118" t="str">
        <f ca="1">_xlfn.XLOOKUP(G2614&amp;$W$2,BS_CONTROLE[CHAVE],BS_CONTROLE[Quantidade_11],"-")</f>
        <v>-</v>
      </c>
      <c r="X2614" s="118" t="str">
        <f ca="1">_xlfn.XLOOKUP(G2614&amp;$X$2,BS_CONTROLE[CHAVE],BS_CONTROLE[Quantidade_11],"-")</f>
        <v>-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339" t="str">
        <f>IF(FN_MC!K2637="","*",FN_MC!K2637)</f>
        <v>*</v>
      </c>
      <c r="O2615" s="339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str">
        <f ca="1">_xlfn.XLOOKUP(G2615&amp;$V$2,BS_CONTROLE[CHAVE],BS_CONTROLE[Quantidade_11],"-")</f>
        <v>-</v>
      </c>
      <c r="W2615" s="118" t="str">
        <f ca="1">_xlfn.XLOOKUP(G2615&amp;$W$2,BS_CONTROLE[CHAVE],BS_CONTROLE[Quantidade_11],"-")</f>
        <v>-</v>
      </c>
      <c r="X2615" s="118" t="str">
        <f ca="1">_xlfn.XLOOKUP(G2615&amp;$X$2,BS_CONTROLE[CHAVE],BS_CONTROLE[Quantidade_11],"-")</f>
        <v>-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338" t="str">
        <f>IF(FN_MC!K2638="","*",FN_MC!K2638)</f>
        <v>*</v>
      </c>
      <c r="O2616" s="338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str">
        <f ca="1">_xlfn.XLOOKUP(G2616&amp;$V$2,BS_CONTROLE[CHAVE],BS_CONTROLE[Quantidade_11],"-")</f>
        <v>-</v>
      </c>
      <c r="W2616" s="118" t="str">
        <f ca="1">_xlfn.XLOOKUP(G2616&amp;$W$2,BS_CONTROLE[CHAVE],BS_CONTROLE[Quantidade_11],"-")</f>
        <v>-</v>
      </c>
      <c r="X2616" s="118" t="str">
        <f ca="1">_xlfn.XLOOKUP(G2616&amp;$X$2,BS_CONTROLE[CHAVE],BS_CONTROLE[Quantidade_11],"-")</f>
        <v>-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339" t="str">
        <f>IF(FN_MC!K2639="","*",FN_MC!K2639)</f>
        <v>*</v>
      </c>
      <c r="O2617" s="339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str">
        <f ca="1">_xlfn.XLOOKUP(G2617&amp;$V$2,BS_CONTROLE[CHAVE],BS_CONTROLE[Quantidade_11],"-")</f>
        <v>-</v>
      </c>
      <c r="W2617" s="118" t="str">
        <f ca="1">_xlfn.XLOOKUP(G2617&amp;$W$2,BS_CONTROLE[CHAVE],BS_CONTROLE[Quantidade_11],"-")</f>
        <v>-</v>
      </c>
      <c r="X2617" s="118" t="str">
        <f ca="1">_xlfn.XLOOKUP(G2617&amp;$X$2,BS_CONTROLE[CHAVE],BS_CONTROLE[Quantidade_11],"-")</f>
        <v>-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339" t="str">
        <f>IF(FN_MC!K2640="","*",FN_MC!K2640)</f>
        <v>*</v>
      </c>
      <c r="O2618" s="339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str">
        <f ca="1">_xlfn.XLOOKUP(G2618&amp;$V$2,BS_CONTROLE[CHAVE],BS_CONTROLE[Quantidade_11],"-")</f>
        <v>-</v>
      </c>
      <c r="W2618" s="118" t="str">
        <f ca="1">_xlfn.XLOOKUP(G2618&amp;$W$2,BS_CONTROLE[CHAVE],BS_CONTROLE[Quantidade_11],"-")</f>
        <v>-</v>
      </c>
      <c r="X2618" s="118" t="str">
        <f ca="1">_xlfn.XLOOKUP(G2618&amp;$X$2,BS_CONTROLE[CHAVE],BS_CONTROLE[Quantidade_11],"-")</f>
        <v>-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338" t="str">
        <f>IF(FN_MC!K2641="","*",FN_MC!K2641)</f>
        <v>*</v>
      </c>
      <c r="O2619" s="338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str">
        <f ca="1">_xlfn.XLOOKUP(G2619&amp;$V$2,BS_CONTROLE[CHAVE],BS_CONTROLE[Quantidade_11],"-")</f>
        <v>-</v>
      </c>
      <c r="W2619" s="118" t="str">
        <f ca="1">_xlfn.XLOOKUP(G2619&amp;$W$2,BS_CONTROLE[CHAVE],BS_CONTROLE[Quantidade_11],"-")</f>
        <v>-</v>
      </c>
      <c r="X2619" s="118" t="str">
        <f ca="1">_xlfn.XLOOKUP(G2619&amp;$X$2,BS_CONTROLE[CHAVE],BS_CONTROLE[Quantidade_11],"-")</f>
        <v>-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339" t="str">
        <f>IF(FN_MC!K2642="","*",FN_MC!K2642)</f>
        <v>*</v>
      </c>
      <c r="O2620" s="339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str">
        <f ca="1">_xlfn.XLOOKUP(G2620&amp;$V$2,BS_CONTROLE[CHAVE],BS_CONTROLE[Quantidade_11],"-")</f>
        <v>-</v>
      </c>
      <c r="W2620" s="118" t="str">
        <f ca="1">_xlfn.XLOOKUP(G2620&amp;$W$2,BS_CONTROLE[CHAVE],BS_CONTROLE[Quantidade_11],"-")</f>
        <v>-</v>
      </c>
      <c r="X2620" s="118" t="str">
        <f ca="1">_xlfn.XLOOKUP(G2620&amp;$X$2,BS_CONTROLE[CHAVE],BS_CONTROLE[Quantidade_11],"-")</f>
        <v>-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339" t="str">
        <f>IF(FN_MC!K2643="","*",FN_MC!K2643)</f>
        <v>*</v>
      </c>
      <c r="O2621" s="339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str">
        <f ca="1">_xlfn.XLOOKUP(G2621&amp;$V$2,BS_CONTROLE[CHAVE],BS_CONTROLE[Quantidade_11],"-")</f>
        <v>-</v>
      </c>
      <c r="W2621" s="118" t="str">
        <f ca="1">_xlfn.XLOOKUP(G2621&amp;$W$2,BS_CONTROLE[CHAVE],BS_CONTROLE[Quantidade_11],"-")</f>
        <v>-</v>
      </c>
      <c r="X2621" s="118" t="str">
        <f ca="1">_xlfn.XLOOKUP(G2621&amp;$X$2,BS_CONTROLE[CHAVE],BS_CONTROLE[Quantidade_11],"-")</f>
        <v>-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338" t="str">
        <f>IF(FN_MC!K2644="","*",FN_MC!K2644)</f>
        <v>*</v>
      </c>
      <c r="O2622" s="338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str">
        <f ca="1">_xlfn.XLOOKUP(G2622&amp;$V$2,BS_CONTROLE[CHAVE],BS_CONTROLE[Quantidade_11],"-")</f>
        <v>-</v>
      </c>
      <c r="W2622" s="118" t="str">
        <f ca="1">_xlfn.XLOOKUP(G2622&amp;$W$2,BS_CONTROLE[CHAVE],BS_CONTROLE[Quantidade_11],"-")</f>
        <v>-</v>
      </c>
      <c r="X2622" s="118" t="str">
        <f ca="1">_xlfn.XLOOKUP(G2622&amp;$X$2,BS_CONTROLE[CHAVE],BS_CONTROLE[Quantidade_11],"-")</f>
        <v>-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339" t="str">
        <f>IF(FN_MC!K2645="","*",FN_MC!K2645)</f>
        <v>*</v>
      </c>
      <c r="O2623" s="339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str">
        <f ca="1">_xlfn.XLOOKUP(G2623&amp;$V$2,BS_CONTROLE[CHAVE],BS_CONTROLE[Quantidade_11],"-")</f>
        <v>-</v>
      </c>
      <c r="W2623" s="118" t="str">
        <f ca="1">_xlfn.XLOOKUP(G2623&amp;$W$2,BS_CONTROLE[CHAVE],BS_CONTROLE[Quantidade_11],"-")</f>
        <v>-</v>
      </c>
      <c r="X2623" s="118" t="str">
        <f ca="1">_xlfn.XLOOKUP(G2623&amp;$X$2,BS_CONTROLE[CHAVE],BS_CONTROLE[Quantidade_11],"-")</f>
        <v>-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339" t="str">
        <f>IF(FN_MC!K2646="","*",FN_MC!K2646)</f>
        <v>*</v>
      </c>
      <c r="O2624" s="339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str">
        <f ca="1">_xlfn.XLOOKUP(G2624&amp;$V$2,BS_CONTROLE[CHAVE],BS_CONTROLE[Quantidade_11],"-")</f>
        <v>-</v>
      </c>
      <c r="W2624" s="118" t="str">
        <f ca="1">_xlfn.XLOOKUP(G2624&amp;$W$2,BS_CONTROLE[CHAVE],BS_CONTROLE[Quantidade_11],"-")</f>
        <v>-</v>
      </c>
      <c r="X2624" s="118" t="str">
        <f ca="1">_xlfn.XLOOKUP(G2624&amp;$X$2,BS_CONTROLE[CHAVE],BS_CONTROLE[Quantidade_11],"-")</f>
        <v>-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338" t="str">
        <f>IF(FN_MC!K2647="","*",FN_MC!K2647)</f>
        <v>*</v>
      </c>
      <c r="O2625" s="338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str">
        <f ca="1">_xlfn.XLOOKUP(G2625&amp;$V$2,BS_CONTROLE[CHAVE],BS_CONTROLE[Quantidade_11],"-")</f>
        <v>-</v>
      </c>
      <c r="W2625" s="118" t="str">
        <f ca="1">_xlfn.XLOOKUP(G2625&amp;$W$2,BS_CONTROLE[CHAVE],BS_CONTROLE[Quantidade_11],"-")</f>
        <v>-</v>
      </c>
      <c r="X2625" s="118" t="str">
        <f ca="1">_xlfn.XLOOKUP(G2625&amp;$X$2,BS_CONTROLE[CHAVE],BS_CONTROLE[Quantidade_11],"-")</f>
        <v>-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339" t="str">
        <f>IF(FN_MC!K2648="","*",FN_MC!K2648)</f>
        <v>*</v>
      </c>
      <c r="O2626" s="339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str">
        <f ca="1">_xlfn.XLOOKUP(G2626&amp;$V$2,BS_CONTROLE[CHAVE],BS_CONTROLE[Quantidade_11],"-")</f>
        <v>-</v>
      </c>
      <c r="W2626" s="118" t="str">
        <f ca="1">_xlfn.XLOOKUP(G2626&amp;$W$2,BS_CONTROLE[CHAVE],BS_CONTROLE[Quantidade_11],"-")</f>
        <v>-</v>
      </c>
      <c r="X2626" s="118" t="str">
        <f ca="1">_xlfn.XLOOKUP(G2626&amp;$X$2,BS_CONTROLE[CHAVE],BS_CONTROLE[Quantidade_11],"-")</f>
        <v>-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339" t="str">
        <f>IF(FN_MC!K2649="","*",FN_MC!K2649)</f>
        <v>*</v>
      </c>
      <c r="O2627" s="339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str">
        <f ca="1">_xlfn.XLOOKUP(G2627&amp;$V$2,BS_CONTROLE[CHAVE],BS_CONTROLE[Quantidade_11],"-")</f>
        <v>-</v>
      </c>
      <c r="W2627" s="118" t="str">
        <f ca="1">_xlfn.XLOOKUP(G2627&amp;$W$2,BS_CONTROLE[CHAVE],BS_CONTROLE[Quantidade_11],"-")</f>
        <v>-</v>
      </c>
      <c r="X2627" s="118" t="str">
        <f ca="1">_xlfn.XLOOKUP(G2627&amp;$X$2,BS_CONTROLE[CHAVE],BS_CONTROLE[Quantidade_11],"-")</f>
        <v>-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338" t="str">
        <f>IF(FN_MC!K2650="","*",FN_MC!K2650)</f>
        <v>*</v>
      </c>
      <c r="O2628" s="338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str">
        <f ca="1">_xlfn.XLOOKUP(G2628&amp;$V$2,BS_CONTROLE[CHAVE],BS_CONTROLE[Quantidade_11],"-")</f>
        <v>-</v>
      </c>
      <c r="W2628" s="118" t="str">
        <f ca="1">_xlfn.XLOOKUP(G2628&amp;$W$2,BS_CONTROLE[CHAVE],BS_CONTROLE[Quantidade_11],"-")</f>
        <v>-</v>
      </c>
      <c r="X2628" s="118" t="str">
        <f ca="1">_xlfn.XLOOKUP(G2628&amp;$X$2,BS_CONTROLE[CHAVE],BS_CONTROLE[Quantidade_11],"-")</f>
        <v>-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339" t="str">
        <f>IF(FN_MC!K2651="","*",FN_MC!K2651)</f>
        <v>*</v>
      </c>
      <c r="O2629" s="339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str">
        <f ca="1">_xlfn.XLOOKUP(G2629&amp;$V$2,BS_CONTROLE[CHAVE],BS_CONTROLE[Quantidade_11],"-")</f>
        <v>-</v>
      </c>
      <c r="W2629" s="118" t="str">
        <f ca="1">_xlfn.XLOOKUP(G2629&amp;$W$2,BS_CONTROLE[CHAVE],BS_CONTROLE[Quantidade_11],"-")</f>
        <v>-</v>
      </c>
      <c r="X2629" s="118" t="str">
        <f ca="1">_xlfn.XLOOKUP(G2629&amp;$X$2,BS_CONTROLE[CHAVE],BS_CONTROLE[Quantidade_11],"-")</f>
        <v>-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339" t="str">
        <f>IF(FN_MC!K2652="","*",FN_MC!K2652)</f>
        <v>*</v>
      </c>
      <c r="O2630" s="339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str">
        <f ca="1">_xlfn.XLOOKUP(G2630&amp;$V$2,BS_CONTROLE[CHAVE],BS_CONTROLE[Quantidade_11],"-")</f>
        <v>-</v>
      </c>
      <c r="W2630" s="118" t="str">
        <f ca="1">_xlfn.XLOOKUP(G2630&amp;$W$2,BS_CONTROLE[CHAVE],BS_CONTROLE[Quantidade_11],"-")</f>
        <v>-</v>
      </c>
      <c r="X2630" s="118" t="str">
        <f ca="1">_xlfn.XLOOKUP(G2630&amp;$X$2,BS_CONTROLE[CHAVE],BS_CONTROLE[Quantidade_11],"-")</f>
        <v>-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338" t="str">
        <f>IF(FN_MC!K2653="","*",FN_MC!K2653)</f>
        <v>*</v>
      </c>
      <c r="O2631" s="338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str">
        <f ca="1">_xlfn.XLOOKUP(G2631&amp;$V$2,BS_CONTROLE[CHAVE],BS_CONTROLE[Quantidade_11],"-")</f>
        <v>-</v>
      </c>
      <c r="W2631" s="118" t="str">
        <f ca="1">_xlfn.XLOOKUP(G2631&amp;$W$2,BS_CONTROLE[CHAVE],BS_CONTROLE[Quantidade_11],"-")</f>
        <v>-</v>
      </c>
      <c r="X2631" s="118" t="str">
        <f ca="1">_xlfn.XLOOKUP(G2631&amp;$X$2,BS_CONTROLE[CHAVE],BS_CONTROLE[Quantidade_11],"-")</f>
        <v>-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339" t="str">
        <f>IF(FN_MC!K2654="","*",FN_MC!K2654)</f>
        <v>*</v>
      </c>
      <c r="O2632" s="339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str">
        <f ca="1">_xlfn.XLOOKUP(G2632&amp;$V$2,BS_CONTROLE[CHAVE],BS_CONTROLE[Quantidade_11],"-")</f>
        <v>-</v>
      </c>
      <c r="W2632" s="118" t="str">
        <f ca="1">_xlfn.XLOOKUP(G2632&amp;$W$2,BS_CONTROLE[CHAVE],BS_CONTROLE[Quantidade_11],"-")</f>
        <v>-</v>
      </c>
      <c r="X2632" s="118" t="str">
        <f ca="1">_xlfn.XLOOKUP(G2632&amp;$X$2,BS_CONTROLE[CHAVE],BS_CONTROLE[Quantidade_11],"-")</f>
        <v>-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339" t="str">
        <f>IF(FN_MC!K2655="","*",FN_MC!K2655)</f>
        <v>*</v>
      </c>
      <c r="O2633" s="339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str">
        <f ca="1">_xlfn.XLOOKUP(G2633&amp;$V$2,BS_CONTROLE[CHAVE],BS_CONTROLE[Quantidade_11],"-")</f>
        <v>-</v>
      </c>
      <c r="W2633" s="118" t="str">
        <f ca="1">_xlfn.XLOOKUP(G2633&amp;$W$2,BS_CONTROLE[CHAVE],BS_CONTROLE[Quantidade_11],"-")</f>
        <v>-</v>
      </c>
      <c r="X2633" s="118" t="str">
        <f ca="1">_xlfn.XLOOKUP(G2633&amp;$X$2,BS_CONTROLE[CHAVE],BS_CONTROLE[Quantidade_11],"-")</f>
        <v>-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338" t="str">
        <f>IF(FN_MC!K2656="","*",FN_MC!K2656)</f>
        <v>*</v>
      </c>
      <c r="O2634" s="338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str">
        <f ca="1">_xlfn.XLOOKUP(G2634&amp;$V$2,BS_CONTROLE[CHAVE],BS_CONTROLE[Quantidade_11],"-")</f>
        <v>-</v>
      </c>
      <c r="W2634" s="118" t="str">
        <f ca="1">_xlfn.XLOOKUP(G2634&amp;$W$2,BS_CONTROLE[CHAVE],BS_CONTROLE[Quantidade_11],"-")</f>
        <v>-</v>
      </c>
      <c r="X2634" s="118" t="str">
        <f ca="1">_xlfn.XLOOKUP(G2634&amp;$X$2,BS_CONTROLE[CHAVE],BS_CONTROLE[Quantidade_11],"-")</f>
        <v>-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339" t="str">
        <f>IF(FN_MC!K2657="","*",FN_MC!K2657)</f>
        <v>*</v>
      </c>
      <c r="O2635" s="339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str">
        <f ca="1">_xlfn.XLOOKUP(G2635&amp;$V$2,BS_CONTROLE[CHAVE],BS_CONTROLE[Quantidade_11],"-")</f>
        <v>-</v>
      </c>
      <c r="W2635" s="118" t="str">
        <f ca="1">_xlfn.XLOOKUP(G2635&amp;$W$2,BS_CONTROLE[CHAVE],BS_CONTROLE[Quantidade_11],"-")</f>
        <v>-</v>
      </c>
      <c r="X2635" s="118" t="str">
        <f ca="1">_xlfn.XLOOKUP(G2635&amp;$X$2,BS_CONTROLE[CHAVE],BS_CONTROLE[Quantidade_11],"-")</f>
        <v>-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339" t="str">
        <f>IF(FN_MC!K2658="","*",FN_MC!K2658)</f>
        <v>*</v>
      </c>
      <c r="O2636" s="339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str">
        <f ca="1">_xlfn.XLOOKUP(G2636&amp;$V$2,BS_CONTROLE[CHAVE],BS_CONTROLE[Quantidade_11],"-")</f>
        <v>-</v>
      </c>
      <c r="W2636" s="118" t="str">
        <f ca="1">_xlfn.XLOOKUP(G2636&amp;$W$2,BS_CONTROLE[CHAVE],BS_CONTROLE[Quantidade_11],"-")</f>
        <v>-</v>
      </c>
      <c r="X2636" s="118" t="str">
        <f ca="1">_xlfn.XLOOKUP(G2636&amp;$X$2,BS_CONTROLE[CHAVE],BS_CONTROLE[Quantidade_11],"-")</f>
        <v>-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338" t="str">
        <f>IF(FN_MC!K2659="","*",FN_MC!K2659)</f>
        <v>*</v>
      </c>
      <c r="O2637" s="338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str">
        <f ca="1">_xlfn.XLOOKUP(G2637&amp;$V$2,BS_CONTROLE[CHAVE],BS_CONTROLE[Quantidade_11],"-")</f>
        <v>-</v>
      </c>
      <c r="W2637" s="118" t="str">
        <f ca="1">_xlfn.XLOOKUP(G2637&amp;$W$2,BS_CONTROLE[CHAVE],BS_CONTROLE[Quantidade_11],"-")</f>
        <v>-</v>
      </c>
      <c r="X2637" s="118" t="str">
        <f ca="1">_xlfn.XLOOKUP(G2637&amp;$X$2,BS_CONTROLE[CHAVE],BS_CONTROLE[Quantidade_11],"-")</f>
        <v>-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339" t="str">
        <f>IF(FN_MC!K2660="","*",FN_MC!K2660)</f>
        <v>*</v>
      </c>
      <c r="O2638" s="339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str">
        <f ca="1">_xlfn.XLOOKUP(G2638&amp;$V$2,BS_CONTROLE[CHAVE],BS_CONTROLE[Quantidade_11],"-")</f>
        <v>-</v>
      </c>
      <c r="W2638" s="118" t="str">
        <f ca="1">_xlfn.XLOOKUP(G2638&amp;$W$2,BS_CONTROLE[CHAVE],BS_CONTROLE[Quantidade_11],"-")</f>
        <v>-</v>
      </c>
      <c r="X2638" s="118" t="str">
        <f ca="1">_xlfn.XLOOKUP(G2638&amp;$X$2,BS_CONTROLE[CHAVE],BS_CONTROLE[Quantidade_11],"-")</f>
        <v>-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339" t="str">
        <f>IF(FN_MC!K2661="","*",FN_MC!K2661)</f>
        <v>*</v>
      </c>
      <c r="O2639" s="339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str">
        <f ca="1">_xlfn.XLOOKUP(G2639&amp;$V$2,BS_CONTROLE[CHAVE],BS_CONTROLE[Quantidade_11],"-")</f>
        <v>-</v>
      </c>
      <c r="W2639" s="118" t="str">
        <f ca="1">_xlfn.XLOOKUP(G2639&amp;$W$2,BS_CONTROLE[CHAVE],BS_CONTROLE[Quantidade_11],"-")</f>
        <v>-</v>
      </c>
      <c r="X2639" s="118" t="str">
        <f ca="1">_xlfn.XLOOKUP(G2639&amp;$X$2,BS_CONTROLE[CHAVE],BS_CONTROLE[Quantidade_11],"-")</f>
        <v>-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338" t="str">
        <f>IF(FN_MC!K2662="","*",FN_MC!K2662)</f>
        <v>*</v>
      </c>
      <c r="O2640" s="338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str">
        <f ca="1">_xlfn.XLOOKUP(G2640&amp;$V$2,BS_CONTROLE[CHAVE],BS_CONTROLE[Quantidade_11],"-")</f>
        <v>-</v>
      </c>
      <c r="W2640" s="118" t="str">
        <f ca="1">_xlfn.XLOOKUP(G2640&amp;$W$2,BS_CONTROLE[CHAVE],BS_CONTROLE[Quantidade_11],"-")</f>
        <v>-</v>
      </c>
      <c r="X2640" s="118" t="str">
        <f ca="1">_xlfn.XLOOKUP(G2640&amp;$X$2,BS_CONTROLE[CHAVE],BS_CONTROLE[Quantidade_11],"-")</f>
        <v>-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339" t="str">
        <f>IF(FN_MC!K2663="","*",FN_MC!K2663)</f>
        <v>*</v>
      </c>
      <c r="O2641" s="339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str">
        <f ca="1">_xlfn.XLOOKUP(G2641&amp;$V$2,BS_CONTROLE[CHAVE],BS_CONTROLE[Quantidade_11],"-")</f>
        <v>-</v>
      </c>
      <c r="W2641" s="118" t="str">
        <f ca="1">_xlfn.XLOOKUP(G2641&amp;$W$2,BS_CONTROLE[CHAVE],BS_CONTROLE[Quantidade_11],"-")</f>
        <v>-</v>
      </c>
      <c r="X2641" s="118" t="str">
        <f ca="1">_xlfn.XLOOKUP(G2641&amp;$X$2,BS_CONTROLE[CHAVE],BS_CONTROLE[Quantidade_11],"-")</f>
        <v>-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339" t="str">
        <f>IF(FN_MC!K2664="","*",FN_MC!K2664)</f>
        <v>*</v>
      </c>
      <c r="O2642" s="339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str">
        <f ca="1">_xlfn.XLOOKUP(G2642&amp;$V$2,BS_CONTROLE[CHAVE],BS_CONTROLE[Quantidade_11],"-")</f>
        <v>-</v>
      </c>
      <c r="W2642" s="118" t="str">
        <f ca="1">_xlfn.XLOOKUP(G2642&amp;$W$2,BS_CONTROLE[CHAVE],BS_CONTROLE[Quantidade_11],"-")</f>
        <v>-</v>
      </c>
      <c r="X2642" s="118" t="str">
        <f ca="1">_xlfn.XLOOKUP(G2642&amp;$X$2,BS_CONTROLE[CHAVE],BS_CONTROLE[Quantidade_11],"-")</f>
        <v>-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338" t="str">
        <f>IF(FN_MC!K2665="","*",FN_MC!K2665)</f>
        <v>*</v>
      </c>
      <c r="O2643" s="338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str">
        <f ca="1">_xlfn.XLOOKUP(G2643&amp;$V$2,BS_CONTROLE[CHAVE],BS_CONTROLE[Quantidade_11],"-")</f>
        <v>-</v>
      </c>
      <c r="W2643" s="118" t="str">
        <f ca="1">_xlfn.XLOOKUP(G2643&amp;$W$2,BS_CONTROLE[CHAVE],BS_CONTROLE[Quantidade_11],"-")</f>
        <v>-</v>
      </c>
      <c r="X2643" s="118" t="str">
        <f ca="1">_xlfn.XLOOKUP(G2643&amp;$X$2,BS_CONTROLE[CHAVE],BS_CONTROLE[Quantidade_11],"-")</f>
        <v>-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339" t="str">
        <f>IF(FN_MC!K2666="","*",FN_MC!K2666)</f>
        <v>*</v>
      </c>
      <c r="O2644" s="339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str">
        <f ca="1">_xlfn.XLOOKUP(G2644&amp;$V$2,BS_CONTROLE[CHAVE],BS_CONTROLE[Quantidade_11],"-")</f>
        <v>-</v>
      </c>
      <c r="W2644" s="118" t="str">
        <f ca="1">_xlfn.XLOOKUP(G2644&amp;$W$2,BS_CONTROLE[CHAVE],BS_CONTROLE[Quantidade_11],"-")</f>
        <v>-</v>
      </c>
      <c r="X2644" s="118" t="str">
        <f ca="1">_xlfn.XLOOKUP(G2644&amp;$X$2,BS_CONTROLE[CHAVE],BS_CONTROLE[Quantidade_11],"-")</f>
        <v>-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339" t="str">
        <f>IF(FN_MC!K2667="","*",FN_MC!K2667)</f>
        <v>*</v>
      </c>
      <c r="O2645" s="339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str">
        <f ca="1">_xlfn.XLOOKUP(G2645&amp;$V$2,BS_CONTROLE[CHAVE],BS_CONTROLE[Quantidade_11],"-")</f>
        <v>-</v>
      </c>
      <c r="W2645" s="118" t="str">
        <f ca="1">_xlfn.XLOOKUP(G2645&amp;$W$2,BS_CONTROLE[CHAVE],BS_CONTROLE[Quantidade_11],"-")</f>
        <v>-</v>
      </c>
      <c r="X2645" s="118" t="str">
        <f ca="1">_xlfn.XLOOKUP(G2645&amp;$X$2,BS_CONTROLE[CHAVE],BS_CONTROLE[Quantidade_11],"-")</f>
        <v>-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338" t="str">
        <f>IF(FN_MC!K2668="","*",FN_MC!K2668)</f>
        <v>*</v>
      </c>
      <c r="O2646" s="338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str">
        <f ca="1">_xlfn.XLOOKUP(G2646&amp;$V$2,BS_CONTROLE[CHAVE],BS_CONTROLE[Quantidade_11],"-")</f>
        <v>-</v>
      </c>
      <c r="W2646" s="118" t="str">
        <f ca="1">_xlfn.XLOOKUP(G2646&amp;$W$2,BS_CONTROLE[CHAVE],BS_CONTROLE[Quantidade_11],"-")</f>
        <v>-</v>
      </c>
      <c r="X2646" s="118" t="str">
        <f ca="1">_xlfn.XLOOKUP(G2646&amp;$X$2,BS_CONTROLE[CHAVE],BS_CONTROLE[Quantidade_11],"-")</f>
        <v>-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339" t="str">
        <f>IF(FN_MC!K2669="","*",FN_MC!K2669)</f>
        <v>*</v>
      </c>
      <c r="O2647" s="339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str">
        <f ca="1">_xlfn.XLOOKUP(G2647&amp;$V$2,BS_CONTROLE[CHAVE],BS_CONTROLE[Quantidade_11],"-")</f>
        <v>-</v>
      </c>
      <c r="W2647" s="118" t="str">
        <f ca="1">_xlfn.XLOOKUP(G2647&amp;$W$2,BS_CONTROLE[CHAVE],BS_CONTROLE[Quantidade_11],"-")</f>
        <v>-</v>
      </c>
      <c r="X2647" s="118" t="str">
        <f ca="1">_xlfn.XLOOKUP(G2647&amp;$X$2,BS_CONTROLE[CHAVE],BS_CONTROLE[Quantidade_11],"-")</f>
        <v>-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339" t="str">
        <f>IF(FN_MC!K2670="","*",FN_MC!K2670)</f>
        <v>*</v>
      </c>
      <c r="O2648" s="339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str">
        <f ca="1">_xlfn.XLOOKUP(G2648&amp;$V$2,BS_CONTROLE[CHAVE],BS_CONTROLE[Quantidade_11],"-")</f>
        <v>-</v>
      </c>
      <c r="W2648" s="118" t="str">
        <f ca="1">_xlfn.XLOOKUP(G2648&amp;$W$2,BS_CONTROLE[CHAVE],BS_CONTROLE[Quantidade_11],"-")</f>
        <v>-</v>
      </c>
      <c r="X2648" s="118" t="str">
        <f ca="1">_xlfn.XLOOKUP(G2648&amp;$X$2,BS_CONTROLE[CHAVE],BS_CONTROLE[Quantidade_11],"-")</f>
        <v>-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338" t="str">
        <f>IF(FN_MC!K2671="","*",FN_MC!K2671)</f>
        <v>*</v>
      </c>
      <c r="O2649" s="338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str">
        <f ca="1">_xlfn.XLOOKUP(G2649&amp;$V$2,BS_CONTROLE[CHAVE],BS_CONTROLE[Quantidade_11],"-")</f>
        <v>-</v>
      </c>
      <c r="W2649" s="118" t="str">
        <f ca="1">_xlfn.XLOOKUP(G2649&amp;$W$2,BS_CONTROLE[CHAVE],BS_CONTROLE[Quantidade_11],"-")</f>
        <v>-</v>
      </c>
      <c r="X2649" s="118" t="str">
        <f ca="1">_xlfn.XLOOKUP(G2649&amp;$X$2,BS_CONTROLE[CHAVE],BS_CONTROLE[Quantidade_11],"-")</f>
        <v>-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339" t="str">
        <f>IF(FN_MC!K2672="","*",FN_MC!K2672)</f>
        <v>*</v>
      </c>
      <c r="O2650" s="339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str">
        <f ca="1">_xlfn.XLOOKUP(G2650&amp;$V$2,BS_CONTROLE[CHAVE],BS_CONTROLE[Quantidade_11],"-")</f>
        <v>-</v>
      </c>
      <c r="W2650" s="118" t="str">
        <f ca="1">_xlfn.XLOOKUP(G2650&amp;$W$2,BS_CONTROLE[CHAVE],BS_CONTROLE[Quantidade_11],"-")</f>
        <v>-</v>
      </c>
      <c r="X2650" s="118" t="str">
        <f ca="1">_xlfn.XLOOKUP(G2650&amp;$X$2,BS_CONTROLE[CHAVE],BS_CONTROLE[Quantidade_11],"-")</f>
        <v>-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339" t="str">
        <f>IF(FN_MC!K2673="","*",FN_MC!K2673)</f>
        <v>*</v>
      </c>
      <c r="O2651" s="339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str">
        <f ca="1">_xlfn.XLOOKUP(G2651&amp;$V$2,BS_CONTROLE[CHAVE],BS_CONTROLE[Quantidade_11],"-")</f>
        <v>-</v>
      </c>
      <c r="W2651" s="118" t="str">
        <f ca="1">_xlfn.XLOOKUP(G2651&amp;$W$2,BS_CONTROLE[CHAVE],BS_CONTROLE[Quantidade_11],"-")</f>
        <v>-</v>
      </c>
      <c r="X2651" s="118" t="str">
        <f ca="1">_xlfn.XLOOKUP(G2651&amp;$X$2,BS_CONTROLE[CHAVE],BS_CONTROLE[Quantidade_11],"-")</f>
        <v>-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338" t="str">
        <f>IF(FN_MC!K2674="","*",FN_MC!K2674)</f>
        <v>*</v>
      </c>
      <c r="O2652" s="338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str">
        <f ca="1">_xlfn.XLOOKUP(G2652&amp;$V$2,BS_CONTROLE[CHAVE],BS_CONTROLE[Quantidade_11],"-")</f>
        <v>-</v>
      </c>
      <c r="W2652" s="118" t="str">
        <f ca="1">_xlfn.XLOOKUP(G2652&amp;$W$2,BS_CONTROLE[CHAVE],BS_CONTROLE[Quantidade_11],"-")</f>
        <v>-</v>
      </c>
      <c r="X2652" s="118" t="str">
        <f ca="1">_xlfn.XLOOKUP(G2652&amp;$X$2,BS_CONTROLE[CHAVE],BS_CONTROLE[Quantidade_11],"-")</f>
        <v>-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339" t="str">
        <f>IF(FN_MC!K2675="","*",FN_MC!K2675)</f>
        <v>*</v>
      </c>
      <c r="O2653" s="339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str">
        <f ca="1">_xlfn.XLOOKUP(G2653&amp;$V$2,BS_CONTROLE[CHAVE],BS_CONTROLE[Quantidade_11],"-")</f>
        <v>-</v>
      </c>
      <c r="W2653" s="118" t="str">
        <f ca="1">_xlfn.XLOOKUP(G2653&amp;$W$2,BS_CONTROLE[CHAVE],BS_CONTROLE[Quantidade_11],"-")</f>
        <v>-</v>
      </c>
      <c r="X2653" s="118" t="str">
        <f ca="1">_xlfn.XLOOKUP(G2653&amp;$X$2,BS_CONTROLE[CHAVE],BS_CONTROLE[Quantidade_11],"-")</f>
        <v>-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339" t="str">
        <f>IF(FN_MC!K2676="","*",FN_MC!K2676)</f>
        <v>*</v>
      </c>
      <c r="O2654" s="339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str">
        <f ca="1">_xlfn.XLOOKUP(G2654&amp;$V$2,BS_CONTROLE[CHAVE],BS_CONTROLE[Quantidade_11],"-")</f>
        <v>-</v>
      </c>
      <c r="W2654" s="118" t="str">
        <f ca="1">_xlfn.XLOOKUP(G2654&amp;$W$2,BS_CONTROLE[CHAVE],BS_CONTROLE[Quantidade_11],"-")</f>
        <v>-</v>
      </c>
      <c r="X2654" s="118" t="str">
        <f ca="1">_xlfn.XLOOKUP(G2654&amp;$X$2,BS_CONTROLE[CHAVE],BS_CONTROLE[Quantidade_11],"-")</f>
        <v>-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338" t="str">
        <f>IF(FN_MC!K2677="","*",FN_MC!K2677)</f>
        <v>*</v>
      </c>
      <c r="O2655" s="338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str">
        <f ca="1">_xlfn.XLOOKUP(G2655&amp;$V$2,BS_CONTROLE[CHAVE],BS_CONTROLE[Quantidade_11],"-")</f>
        <v>-</v>
      </c>
      <c r="W2655" s="118" t="str">
        <f ca="1">_xlfn.XLOOKUP(G2655&amp;$W$2,BS_CONTROLE[CHAVE],BS_CONTROLE[Quantidade_11],"-")</f>
        <v>-</v>
      </c>
      <c r="X2655" s="118" t="str">
        <f ca="1">_xlfn.XLOOKUP(G2655&amp;$X$2,BS_CONTROLE[CHAVE],BS_CONTROLE[Quantidade_11],"-")</f>
        <v>-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339" t="str">
        <f>IF(FN_MC!K2678="","*",FN_MC!K2678)</f>
        <v>*</v>
      </c>
      <c r="O2656" s="339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str">
        <f ca="1">_xlfn.XLOOKUP(G2656&amp;$V$2,BS_CONTROLE[CHAVE],BS_CONTROLE[Quantidade_11],"-")</f>
        <v>-</v>
      </c>
      <c r="W2656" s="118" t="str">
        <f ca="1">_xlfn.XLOOKUP(G2656&amp;$W$2,BS_CONTROLE[CHAVE],BS_CONTROLE[Quantidade_11],"-")</f>
        <v>-</v>
      </c>
      <c r="X2656" s="118" t="str">
        <f ca="1">_xlfn.XLOOKUP(G2656&amp;$X$2,BS_CONTROLE[CHAVE],BS_CONTROLE[Quantidade_11],"-")</f>
        <v>-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339" t="str">
        <f>IF(FN_MC!K2679="","*",FN_MC!K2679)</f>
        <v>*</v>
      </c>
      <c r="O2657" s="339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str">
        <f ca="1">_xlfn.XLOOKUP(G2657&amp;$V$2,BS_CONTROLE[CHAVE],BS_CONTROLE[Quantidade_11],"-")</f>
        <v>-</v>
      </c>
      <c r="W2657" s="118" t="str">
        <f ca="1">_xlfn.XLOOKUP(G2657&amp;$W$2,BS_CONTROLE[CHAVE],BS_CONTROLE[Quantidade_11],"-")</f>
        <v>-</v>
      </c>
      <c r="X2657" s="118" t="str">
        <f ca="1">_xlfn.XLOOKUP(G2657&amp;$X$2,BS_CONTROLE[CHAVE],BS_CONTROLE[Quantidade_11],"-")</f>
        <v>-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338" t="str">
        <f>IF(FN_MC!K2680="","*",FN_MC!K2680)</f>
        <v>*</v>
      </c>
      <c r="O2658" s="338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str">
        <f ca="1">_xlfn.XLOOKUP(G2658&amp;$V$2,BS_CONTROLE[CHAVE],BS_CONTROLE[Quantidade_11],"-")</f>
        <v>-</v>
      </c>
      <c r="W2658" s="118" t="str">
        <f ca="1">_xlfn.XLOOKUP(G2658&amp;$W$2,BS_CONTROLE[CHAVE],BS_CONTROLE[Quantidade_11],"-")</f>
        <v>-</v>
      </c>
      <c r="X2658" s="118" t="str">
        <f ca="1">_xlfn.XLOOKUP(G2658&amp;$X$2,BS_CONTROLE[CHAVE],BS_CONTROLE[Quantidade_11],"-")</f>
        <v>-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339" t="str">
        <f>IF(FN_MC!K2681="","*",FN_MC!K2681)</f>
        <v>*</v>
      </c>
      <c r="O2659" s="339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str">
        <f ca="1">_xlfn.XLOOKUP(G2659&amp;$V$2,BS_CONTROLE[CHAVE],BS_CONTROLE[Quantidade_11],"-")</f>
        <v>-</v>
      </c>
      <c r="W2659" s="118" t="str">
        <f ca="1">_xlfn.XLOOKUP(G2659&amp;$W$2,BS_CONTROLE[CHAVE],BS_CONTROLE[Quantidade_11],"-")</f>
        <v>-</v>
      </c>
      <c r="X2659" s="118" t="str">
        <f ca="1">_xlfn.XLOOKUP(G2659&amp;$X$2,BS_CONTROLE[CHAVE],BS_CONTROLE[Quantidade_11],"-")</f>
        <v>-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339" t="str">
        <f>IF(FN_MC!K2682="","*",FN_MC!K2682)</f>
        <v>*</v>
      </c>
      <c r="O2660" s="339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str">
        <f ca="1">_xlfn.XLOOKUP(G2660&amp;$V$2,BS_CONTROLE[CHAVE],BS_CONTROLE[Quantidade_11],"-")</f>
        <v>-</v>
      </c>
      <c r="W2660" s="118" t="str">
        <f ca="1">_xlfn.XLOOKUP(G2660&amp;$W$2,BS_CONTROLE[CHAVE],BS_CONTROLE[Quantidade_11],"-")</f>
        <v>-</v>
      </c>
      <c r="X2660" s="118" t="str">
        <f ca="1">_xlfn.XLOOKUP(G2660&amp;$X$2,BS_CONTROLE[CHAVE],BS_CONTROLE[Quantidade_11],"-")</f>
        <v>-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338" t="str">
        <f>IF(FN_MC!K2683="","*",FN_MC!K2683)</f>
        <v>*</v>
      </c>
      <c r="O2661" s="338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str">
        <f ca="1">_xlfn.XLOOKUP(G2661&amp;$V$2,BS_CONTROLE[CHAVE],BS_CONTROLE[Quantidade_11],"-")</f>
        <v>-</v>
      </c>
      <c r="W2661" s="118" t="str">
        <f ca="1">_xlfn.XLOOKUP(G2661&amp;$W$2,BS_CONTROLE[CHAVE],BS_CONTROLE[Quantidade_11],"-")</f>
        <v>-</v>
      </c>
      <c r="X2661" s="118" t="str">
        <f ca="1">_xlfn.XLOOKUP(G2661&amp;$X$2,BS_CONTROLE[CHAVE],BS_CONTROLE[Quantidade_11],"-")</f>
        <v>-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339" t="str">
        <f>IF(FN_MC!K2684="","*",FN_MC!K2684)</f>
        <v>*</v>
      </c>
      <c r="O2662" s="339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str">
        <f ca="1">_xlfn.XLOOKUP(G2662&amp;$V$2,BS_CONTROLE[CHAVE],BS_CONTROLE[Quantidade_11],"-")</f>
        <v>-</v>
      </c>
      <c r="W2662" s="118" t="str">
        <f ca="1">_xlfn.XLOOKUP(G2662&amp;$W$2,BS_CONTROLE[CHAVE],BS_CONTROLE[Quantidade_11],"-")</f>
        <v>-</v>
      </c>
      <c r="X2662" s="118" t="str">
        <f ca="1">_xlfn.XLOOKUP(G2662&amp;$X$2,BS_CONTROLE[CHAVE],BS_CONTROLE[Quantidade_11],"-")</f>
        <v>-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339" t="str">
        <f>IF(FN_MC!K2685="","*",FN_MC!K2685)</f>
        <v>*</v>
      </c>
      <c r="O2663" s="339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str">
        <f ca="1">_xlfn.XLOOKUP(G2663&amp;$V$2,BS_CONTROLE[CHAVE],BS_CONTROLE[Quantidade_11],"-")</f>
        <v>-</v>
      </c>
      <c r="W2663" s="118" t="str">
        <f ca="1">_xlfn.XLOOKUP(G2663&amp;$W$2,BS_CONTROLE[CHAVE],BS_CONTROLE[Quantidade_11],"-")</f>
        <v>-</v>
      </c>
      <c r="X2663" s="118" t="str">
        <f ca="1">_xlfn.XLOOKUP(G2663&amp;$X$2,BS_CONTROLE[CHAVE],BS_CONTROLE[Quantidade_11],"-")</f>
        <v>-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338" t="str">
        <f>IF(FN_MC!K2686="","*",FN_MC!K2686)</f>
        <v>*</v>
      </c>
      <c r="O2664" s="338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str">
        <f ca="1">_xlfn.XLOOKUP(G2664&amp;$V$2,BS_CONTROLE[CHAVE],BS_CONTROLE[Quantidade_11],"-")</f>
        <v>-</v>
      </c>
      <c r="W2664" s="118" t="str">
        <f ca="1">_xlfn.XLOOKUP(G2664&amp;$W$2,BS_CONTROLE[CHAVE],BS_CONTROLE[Quantidade_11],"-")</f>
        <v>-</v>
      </c>
      <c r="X2664" s="118" t="str">
        <f ca="1">_xlfn.XLOOKUP(G2664&amp;$X$2,BS_CONTROLE[CHAVE],BS_CONTROLE[Quantidade_11],"-")</f>
        <v>-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339" t="str">
        <f>IF(FN_MC!K2687="","*",FN_MC!K2687)</f>
        <v>*</v>
      </c>
      <c r="O2665" s="339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str">
        <f ca="1">_xlfn.XLOOKUP(G2665&amp;$V$2,BS_CONTROLE[CHAVE],BS_CONTROLE[Quantidade_11],"-")</f>
        <v>-</v>
      </c>
      <c r="W2665" s="118" t="str">
        <f ca="1">_xlfn.XLOOKUP(G2665&amp;$W$2,BS_CONTROLE[CHAVE],BS_CONTROLE[Quantidade_11],"-")</f>
        <v>-</v>
      </c>
      <c r="X2665" s="118" t="str">
        <f ca="1">_xlfn.XLOOKUP(G2665&amp;$X$2,BS_CONTROLE[CHAVE],BS_CONTROLE[Quantidade_11],"-")</f>
        <v>-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339" t="str">
        <f>IF(FN_MC!K2688="","*",FN_MC!K2688)</f>
        <v>*</v>
      </c>
      <c r="O2666" s="339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str">
        <f ca="1">_xlfn.XLOOKUP(G2666&amp;$V$2,BS_CONTROLE[CHAVE],BS_CONTROLE[Quantidade_11],"-")</f>
        <v>-</v>
      </c>
      <c r="W2666" s="118" t="str">
        <f ca="1">_xlfn.XLOOKUP(G2666&amp;$W$2,BS_CONTROLE[CHAVE],BS_CONTROLE[Quantidade_11],"-")</f>
        <v>-</v>
      </c>
      <c r="X2666" s="118" t="str">
        <f ca="1">_xlfn.XLOOKUP(G2666&amp;$X$2,BS_CONTROLE[CHAVE],BS_CONTROLE[Quantidade_11],"-")</f>
        <v>-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338" t="str">
        <f>IF(FN_MC!K2689="","*",FN_MC!K2689)</f>
        <v>*</v>
      </c>
      <c r="O2667" s="338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str">
        <f ca="1">_xlfn.XLOOKUP(G2667&amp;$V$2,BS_CONTROLE[CHAVE],BS_CONTROLE[Quantidade_11],"-")</f>
        <v>-</v>
      </c>
      <c r="W2667" s="118" t="str">
        <f ca="1">_xlfn.XLOOKUP(G2667&amp;$W$2,BS_CONTROLE[CHAVE],BS_CONTROLE[Quantidade_11],"-")</f>
        <v>-</v>
      </c>
      <c r="X2667" s="118" t="str">
        <f ca="1">_xlfn.XLOOKUP(G2667&amp;$X$2,BS_CONTROLE[CHAVE],BS_CONTROLE[Quantidade_11],"-")</f>
        <v>-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339" t="str">
        <f>IF(FN_MC!K2690="","*",FN_MC!K2690)</f>
        <v>*</v>
      </c>
      <c r="O2668" s="339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str">
        <f ca="1">_xlfn.XLOOKUP(G2668&amp;$V$2,BS_CONTROLE[CHAVE],BS_CONTROLE[Quantidade_11],"-")</f>
        <v>-</v>
      </c>
      <c r="W2668" s="118" t="str">
        <f ca="1">_xlfn.XLOOKUP(G2668&amp;$W$2,BS_CONTROLE[CHAVE],BS_CONTROLE[Quantidade_11],"-")</f>
        <v>-</v>
      </c>
      <c r="X2668" s="118" t="str">
        <f ca="1">_xlfn.XLOOKUP(G2668&amp;$X$2,BS_CONTROLE[CHAVE],BS_CONTROLE[Quantidade_11],"-")</f>
        <v>-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339" t="str">
        <f>IF(FN_MC!K2691="","*",FN_MC!K2691)</f>
        <v>*</v>
      </c>
      <c r="O2669" s="339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str">
        <f ca="1">_xlfn.XLOOKUP(G2669&amp;$V$2,BS_CONTROLE[CHAVE],BS_CONTROLE[Quantidade_11],"-")</f>
        <v>-</v>
      </c>
      <c r="W2669" s="118" t="str">
        <f ca="1">_xlfn.XLOOKUP(G2669&amp;$W$2,BS_CONTROLE[CHAVE],BS_CONTROLE[Quantidade_11],"-")</f>
        <v>-</v>
      </c>
      <c r="X2669" s="118" t="str">
        <f ca="1">_xlfn.XLOOKUP(G2669&amp;$X$2,BS_CONTROLE[CHAVE],BS_CONTROLE[Quantidade_11],"-")</f>
        <v>-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338" t="str">
        <f>IF(FN_MC!K2692="","*",FN_MC!K2692)</f>
        <v>*</v>
      </c>
      <c r="O2670" s="338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str">
        <f ca="1">_xlfn.XLOOKUP(G2670&amp;$V$2,BS_CONTROLE[CHAVE],BS_CONTROLE[Quantidade_11],"-")</f>
        <v>-</v>
      </c>
      <c r="W2670" s="118" t="str">
        <f ca="1">_xlfn.XLOOKUP(G2670&amp;$W$2,BS_CONTROLE[CHAVE],BS_CONTROLE[Quantidade_11],"-")</f>
        <v>-</v>
      </c>
      <c r="X2670" s="118" t="str">
        <f ca="1">_xlfn.XLOOKUP(G2670&amp;$X$2,BS_CONTROLE[CHAVE],BS_CONTROLE[Quantidade_11],"-")</f>
        <v>-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339" t="str">
        <f>IF(FN_MC!K2693="","*",FN_MC!K2693)</f>
        <v>*</v>
      </c>
      <c r="O2671" s="339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str">
        <f ca="1">_xlfn.XLOOKUP(G2671&amp;$V$2,BS_CONTROLE[CHAVE],BS_CONTROLE[Quantidade_11],"-")</f>
        <v>-</v>
      </c>
      <c r="W2671" s="118" t="str">
        <f ca="1">_xlfn.XLOOKUP(G2671&amp;$W$2,BS_CONTROLE[CHAVE],BS_CONTROLE[Quantidade_11],"-")</f>
        <v>-</v>
      </c>
      <c r="X2671" s="118" t="str">
        <f ca="1">_xlfn.XLOOKUP(G2671&amp;$X$2,BS_CONTROLE[CHAVE],BS_CONTROLE[Quantidade_11],"-")</f>
        <v>-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339" t="str">
        <f>IF(FN_MC!K2694="","*",FN_MC!K2694)</f>
        <v>*</v>
      </c>
      <c r="O2672" s="339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str">
        <f ca="1">_xlfn.XLOOKUP(G2672&amp;$V$2,BS_CONTROLE[CHAVE],BS_CONTROLE[Quantidade_11],"-")</f>
        <v>-</v>
      </c>
      <c r="W2672" s="118" t="str">
        <f ca="1">_xlfn.XLOOKUP(G2672&amp;$W$2,BS_CONTROLE[CHAVE],BS_CONTROLE[Quantidade_11],"-")</f>
        <v>-</v>
      </c>
      <c r="X2672" s="118" t="str">
        <f ca="1">_xlfn.XLOOKUP(G2672&amp;$X$2,BS_CONTROLE[CHAVE],BS_CONTROLE[Quantidade_11],"-")</f>
        <v>-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338" t="str">
        <f>IF(FN_MC!K2695="","*",FN_MC!K2695)</f>
        <v>*</v>
      </c>
      <c r="O2673" s="338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str">
        <f ca="1">_xlfn.XLOOKUP(G2673&amp;$V$2,BS_CONTROLE[CHAVE],BS_CONTROLE[Quantidade_11],"-")</f>
        <v>-</v>
      </c>
      <c r="W2673" s="118" t="str">
        <f ca="1">_xlfn.XLOOKUP(G2673&amp;$W$2,BS_CONTROLE[CHAVE],BS_CONTROLE[Quantidade_11],"-")</f>
        <v>-</v>
      </c>
      <c r="X2673" s="118" t="str">
        <f ca="1">_xlfn.XLOOKUP(G2673&amp;$X$2,BS_CONTROLE[CHAVE],BS_CONTROLE[Quantidade_11],"-")</f>
        <v>-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339" t="str">
        <f>IF(FN_MC!K2696="","*",FN_MC!K2696)</f>
        <v>*</v>
      </c>
      <c r="O2674" s="339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str">
        <f ca="1">_xlfn.XLOOKUP(G2674&amp;$V$2,BS_CONTROLE[CHAVE],BS_CONTROLE[Quantidade_11],"-")</f>
        <v>-</v>
      </c>
      <c r="W2674" s="118" t="str">
        <f ca="1">_xlfn.XLOOKUP(G2674&amp;$W$2,BS_CONTROLE[CHAVE],BS_CONTROLE[Quantidade_11],"-")</f>
        <v>-</v>
      </c>
      <c r="X2674" s="118" t="str">
        <f ca="1">_xlfn.XLOOKUP(G2674&amp;$X$2,BS_CONTROLE[CHAVE],BS_CONTROLE[Quantidade_11],"-")</f>
        <v>-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339" t="str">
        <f>IF(FN_MC!K2697="","*",FN_MC!K2697)</f>
        <v>*</v>
      </c>
      <c r="O2675" s="339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str">
        <f ca="1">_xlfn.XLOOKUP(G2675&amp;$V$2,BS_CONTROLE[CHAVE],BS_CONTROLE[Quantidade_11],"-")</f>
        <v>-</v>
      </c>
      <c r="W2675" s="118" t="str">
        <f ca="1">_xlfn.XLOOKUP(G2675&amp;$W$2,BS_CONTROLE[CHAVE],BS_CONTROLE[Quantidade_11],"-")</f>
        <v>-</v>
      </c>
      <c r="X2675" s="118" t="str">
        <f ca="1">_xlfn.XLOOKUP(G2675&amp;$X$2,BS_CONTROLE[CHAVE],BS_CONTROLE[Quantidade_11],"-")</f>
        <v>-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338" t="str">
        <f>IF(FN_MC!K2698="","*",FN_MC!K2698)</f>
        <v>*</v>
      </c>
      <c r="O2676" s="338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str">
        <f ca="1">_xlfn.XLOOKUP(G2676&amp;$V$2,BS_CONTROLE[CHAVE],BS_CONTROLE[Quantidade_11],"-")</f>
        <v>-</v>
      </c>
      <c r="W2676" s="118" t="str">
        <f ca="1">_xlfn.XLOOKUP(G2676&amp;$W$2,BS_CONTROLE[CHAVE],BS_CONTROLE[Quantidade_11],"-")</f>
        <v>-</v>
      </c>
      <c r="X2676" s="118" t="str">
        <f ca="1">_xlfn.XLOOKUP(G2676&amp;$X$2,BS_CONTROLE[CHAVE],BS_CONTROLE[Quantidade_11],"-")</f>
        <v>-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339" t="str">
        <f>IF(FN_MC!K2699="","*",FN_MC!K2699)</f>
        <v>*</v>
      </c>
      <c r="O2677" s="339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str">
        <f ca="1">_xlfn.XLOOKUP(G2677&amp;$V$2,BS_CONTROLE[CHAVE],BS_CONTROLE[Quantidade_11],"-")</f>
        <v>-</v>
      </c>
      <c r="W2677" s="118" t="str">
        <f ca="1">_xlfn.XLOOKUP(G2677&amp;$W$2,BS_CONTROLE[CHAVE],BS_CONTROLE[Quantidade_11],"-")</f>
        <v>-</v>
      </c>
      <c r="X2677" s="118" t="str">
        <f ca="1">_xlfn.XLOOKUP(G2677&amp;$X$2,BS_CONTROLE[CHAVE],BS_CONTROLE[Quantidade_11],"-")</f>
        <v>-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339" t="str">
        <f>IF(FN_MC!K2700="","*",FN_MC!K2700)</f>
        <v>*</v>
      </c>
      <c r="O2678" s="339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str">
        <f ca="1">_xlfn.XLOOKUP(G2678&amp;$V$2,BS_CONTROLE[CHAVE],BS_CONTROLE[Quantidade_11],"-")</f>
        <v>-</v>
      </c>
      <c r="W2678" s="118" t="str">
        <f ca="1">_xlfn.XLOOKUP(G2678&amp;$W$2,BS_CONTROLE[CHAVE],BS_CONTROLE[Quantidade_11],"-")</f>
        <v>-</v>
      </c>
      <c r="X2678" s="118" t="str">
        <f ca="1">_xlfn.XLOOKUP(G2678&amp;$X$2,BS_CONTROLE[CHAVE],BS_CONTROLE[Quantidade_11],"-")</f>
        <v>-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338" t="str">
        <f>IF(FN_MC!K2701="","*",FN_MC!K2701)</f>
        <v>*</v>
      </c>
      <c r="O2679" s="338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str">
        <f ca="1">_xlfn.XLOOKUP(G2679&amp;$V$2,BS_CONTROLE[CHAVE],BS_CONTROLE[Quantidade_11],"-")</f>
        <v>-</v>
      </c>
      <c r="W2679" s="118" t="str">
        <f ca="1">_xlfn.XLOOKUP(G2679&amp;$W$2,BS_CONTROLE[CHAVE],BS_CONTROLE[Quantidade_11],"-")</f>
        <v>-</v>
      </c>
      <c r="X2679" s="118" t="str">
        <f ca="1">_xlfn.XLOOKUP(G2679&amp;$X$2,BS_CONTROLE[CHAVE],BS_CONTROLE[Quantidade_11],"-")</f>
        <v>-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339" t="str">
        <f>IF(FN_MC!K2702="","*",FN_MC!K2702)</f>
        <v>*</v>
      </c>
      <c r="O2680" s="339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str">
        <f ca="1">_xlfn.XLOOKUP(G2680&amp;$V$2,BS_CONTROLE[CHAVE],BS_CONTROLE[Quantidade_11],"-")</f>
        <v>-</v>
      </c>
      <c r="W2680" s="118" t="str">
        <f ca="1">_xlfn.XLOOKUP(G2680&amp;$W$2,BS_CONTROLE[CHAVE],BS_CONTROLE[Quantidade_11],"-")</f>
        <v>-</v>
      </c>
      <c r="X2680" s="118" t="str">
        <f ca="1">_xlfn.XLOOKUP(G2680&amp;$X$2,BS_CONTROLE[CHAVE],BS_CONTROLE[Quantidade_11],"-")</f>
        <v>-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339" t="str">
        <f>IF(FN_MC!K2703="","*",FN_MC!K2703)</f>
        <v>*</v>
      </c>
      <c r="O2681" s="339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str">
        <f ca="1">_xlfn.XLOOKUP(G2681&amp;$V$2,BS_CONTROLE[CHAVE],BS_CONTROLE[Quantidade_11],"-")</f>
        <v>-</v>
      </c>
      <c r="W2681" s="118" t="str">
        <f ca="1">_xlfn.XLOOKUP(G2681&amp;$W$2,BS_CONTROLE[CHAVE],BS_CONTROLE[Quantidade_11],"-")</f>
        <v>-</v>
      </c>
      <c r="X2681" s="118" t="str">
        <f ca="1">_xlfn.XLOOKUP(G2681&amp;$X$2,BS_CONTROLE[CHAVE],BS_CONTROLE[Quantidade_11],"-")</f>
        <v>-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338" t="str">
        <f>IF(FN_MC!K2704="","*",FN_MC!K2704)</f>
        <v>*</v>
      </c>
      <c r="O2682" s="338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str">
        <f ca="1">_xlfn.XLOOKUP(G2682&amp;$V$2,BS_CONTROLE[CHAVE],BS_CONTROLE[Quantidade_11],"-")</f>
        <v>-</v>
      </c>
      <c r="W2682" s="118" t="str">
        <f ca="1">_xlfn.XLOOKUP(G2682&amp;$W$2,BS_CONTROLE[CHAVE],BS_CONTROLE[Quantidade_11],"-")</f>
        <v>-</v>
      </c>
      <c r="X2682" s="118" t="str">
        <f ca="1">_xlfn.XLOOKUP(G2682&amp;$X$2,BS_CONTROLE[CHAVE],BS_CONTROLE[Quantidade_11],"-")</f>
        <v>-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339" t="str">
        <f>IF(FN_MC!K2705="","*",FN_MC!K2705)</f>
        <v>*</v>
      </c>
      <c r="O2683" s="339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str">
        <f ca="1">_xlfn.XLOOKUP(G2683&amp;$V$2,BS_CONTROLE[CHAVE],BS_CONTROLE[Quantidade_11],"-")</f>
        <v>-</v>
      </c>
      <c r="W2683" s="118" t="str">
        <f ca="1">_xlfn.XLOOKUP(G2683&amp;$W$2,BS_CONTROLE[CHAVE],BS_CONTROLE[Quantidade_11],"-")</f>
        <v>-</v>
      </c>
      <c r="X2683" s="118" t="str">
        <f ca="1">_xlfn.XLOOKUP(G2683&amp;$X$2,BS_CONTROLE[CHAVE],BS_CONTROLE[Quantidade_11],"-")</f>
        <v>-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339" t="str">
        <f>IF(FN_MC!K2706="","*",FN_MC!K2706)</f>
        <v>*</v>
      </c>
      <c r="O2684" s="339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str">
        <f ca="1">_xlfn.XLOOKUP(G2684&amp;$V$2,BS_CONTROLE[CHAVE],BS_CONTROLE[Quantidade_11],"-")</f>
        <v>-</v>
      </c>
      <c r="W2684" s="118" t="str">
        <f ca="1">_xlfn.XLOOKUP(G2684&amp;$W$2,BS_CONTROLE[CHAVE],BS_CONTROLE[Quantidade_11],"-")</f>
        <v>-</v>
      </c>
      <c r="X2684" s="118" t="str">
        <f ca="1">_xlfn.XLOOKUP(G2684&amp;$X$2,BS_CONTROLE[CHAVE],BS_CONTROLE[Quantidade_11],"-")</f>
        <v>-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338" t="str">
        <f>IF(FN_MC!K2707="","*",FN_MC!K2707)</f>
        <v>*</v>
      </c>
      <c r="O2685" s="338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str">
        <f ca="1">_xlfn.XLOOKUP(G2685&amp;$V$2,BS_CONTROLE[CHAVE],BS_CONTROLE[Quantidade_11],"-")</f>
        <v>-</v>
      </c>
      <c r="W2685" s="118" t="str">
        <f ca="1">_xlfn.XLOOKUP(G2685&amp;$W$2,BS_CONTROLE[CHAVE],BS_CONTROLE[Quantidade_11],"-")</f>
        <v>-</v>
      </c>
      <c r="X2685" s="118" t="str">
        <f ca="1">_xlfn.XLOOKUP(G2685&amp;$X$2,BS_CONTROLE[CHAVE],BS_CONTROLE[Quantidade_11],"-")</f>
        <v>-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339" t="str">
        <f>IF(FN_MC!K2708="","*",FN_MC!K2708)</f>
        <v>*</v>
      </c>
      <c r="O2686" s="339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str">
        <f ca="1">_xlfn.XLOOKUP(G2686&amp;$V$2,BS_CONTROLE[CHAVE],BS_CONTROLE[Quantidade_11],"-")</f>
        <v>-</v>
      </c>
      <c r="W2686" s="118" t="str">
        <f ca="1">_xlfn.XLOOKUP(G2686&amp;$W$2,BS_CONTROLE[CHAVE],BS_CONTROLE[Quantidade_11],"-")</f>
        <v>-</v>
      </c>
      <c r="X2686" s="118" t="str">
        <f ca="1">_xlfn.XLOOKUP(G2686&amp;$X$2,BS_CONTROLE[CHAVE],BS_CONTROLE[Quantidade_11],"-")</f>
        <v>-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339" t="str">
        <f>IF(FN_MC!K2709="","*",FN_MC!K2709)</f>
        <v>*</v>
      </c>
      <c r="O2687" s="339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str">
        <f ca="1">_xlfn.XLOOKUP(G2687&amp;$V$2,BS_CONTROLE[CHAVE],BS_CONTROLE[Quantidade_11],"-")</f>
        <v>-</v>
      </c>
      <c r="W2687" s="118" t="str">
        <f ca="1">_xlfn.XLOOKUP(G2687&amp;$W$2,BS_CONTROLE[CHAVE],BS_CONTROLE[Quantidade_11],"-")</f>
        <v>-</v>
      </c>
      <c r="X2687" s="118" t="str">
        <f ca="1">_xlfn.XLOOKUP(G2687&amp;$X$2,BS_CONTROLE[CHAVE],BS_CONTROLE[Quantidade_11],"-")</f>
        <v>-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338" t="str">
        <f>IF(FN_MC!K2710="","*",FN_MC!K2710)</f>
        <v>*</v>
      </c>
      <c r="O2688" s="338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str">
        <f ca="1">_xlfn.XLOOKUP(G2688&amp;$V$2,BS_CONTROLE[CHAVE],BS_CONTROLE[Quantidade_11],"-")</f>
        <v>-</v>
      </c>
      <c r="W2688" s="118" t="str">
        <f ca="1">_xlfn.XLOOKUP(G2688&amp;$W$2,BS_CONTROLE[CHAVE],BS_CONTROLE[Quantidade_11],"-")</f>
        <v>-</v>
      </c>
      <c r="X2688" s="118" t="str">
        <f ca="1">_xlfn.XLOOKUP(G2688&amp;$X$2,BS_CONTROLE[CHAVE],BS_CONTROLE[Quantidade_11],"-")</f>
        <v>-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339" t="str">
        <f>IF(FN_MC!K2711="","*",FN_MC!K2711)</f>
        <v>*</v>
      </c>
      <c r="O2689" s="339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str">
        <f ca="1">_xlfn.XLOOKUP(G2689&amp;$V$2,BS_CONTROLE[CHAVE],BS_CONTROLE[Quantidade_11],"-")</f>
        <v>-</v>
      </c>
      <c r="W2689" s="118" t="str">
        <f ca="1">_xlfn.XLOOKUP(G2689&amp;$W$2,BS_CONTROLE[CHAVE],BS_CONTROLE[Quantidade_11],"-")</f>
        <v>-</v>
      </c>
      <c r="X2689" s="118" t="str">
        <f ca="1">_xlfn.XLOOKUP(G2689&amp;$X$2,BS_CONTROLE[CHAVE],BS_CONTROLE[Quantidade_11],"-")</f>
        <v>-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339" t="str">
        <f>IF(FN_MC!K2712="","*",FN_MC!K2712)</f>
        <v>*</v>
      </c>
      <c r="O2690" s="339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str">
        <f ca="1">_xlfn.XLOOKUP(G2690&amp;$V$2,BS_CONTROLE[CHAVE],BS_CONTROLE[Quantidade_11],"-")</f>
        <v>-</v>
      </c>
      <c r="W2690" s="118" t="str">
        <f ca="1">_xlfn.XLOOKUP(G2690&amp;$W$2,BS_CONTROLE[CHAVE],BS_CONTROLE[Quantidade_11],"-")</f>
        <v>-</v>
      </c>
      <c r="X2690" s="118" t="str">
        <f ca="1">_xlfn.XLOOKUP(G2690&amp;$X$2,BS_CONTROLE[CHAVE],BS_CONTROLE[Quantidade_11],"-")</f>
        <v>-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338" t="str">
        <f>IF(FN_MC!K2713="","*",FN_MC!K2713)</f>
        <v>*</v>
      </c>
      <c r="O2691" s="338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str">
        <f ca="1">_xlfn.XLOOKUP(G2691&amp;$V$2,BS_CONTROLE[CHAVE],BS_CONTROLE[Quantidade_11],"-")</f>
        <v>-</v>
      </c>
      <c r="W2691" s="118" t="str">
        <f ca="1">_xlfn.XLOOKUP(G2691&amp;$W$2,BS_CONTROLE[CHAVE],BS_CONTROLE[Quantidade_11],"-")</f>
        <v>-</v>
      </c>
      <c r="X2691" s="118" t="str">
        <f ca="1">_xlfn.XLOOKUP(G2691&amp;$X$2,BS_CONTROLE[CHAVE],BS_CONTROLE[Quantidade_11],"-")</f>
        <v>-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339" t="str">
        <f>IF(FN_MC!K2714="","*",FN_MC!K2714)</f>
        <v>*</v>
      </c>
      <c r="O2692" s="339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str">
        <f ca="1">_xlfn.XLOOKUP(G2692&amp;$V$2,BS_CONTROLE[CHAVE],BS_CONTROLE[Quantidade_11],"-")</f>
        <v>-</v>
      </c>
      <c r="W2692" s="118" t="str">
        <f ca="1">_xlfn.XLOOKUP(G2692&amp;$W$2,BS_CONTROLE[CHAVE],BS_CONTROLE[Quantidade_11],"-")</f>
        <v>-</v>
      </c>
      <c r="X2692" s="118" t="str">
        <f ca="1">_xlfn.XLOOKUP(G2692&amp;$X$2,BS_CONTROLE[CHAVE],BS_CONTROLE[Quantidade_11],"-")</f>
        <v>-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339" t="str">
        <f>IF(FN_MC!K2715="","*",FN_MC!K2715)</f>
        <v>*</v>
      </c>
      <c r="O2693" s="339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str">
        <f ca="1">_xlfn.XLOOKUP(G2693&amp;$V$2,BS_CONTROLE[CHAVE],BS_CONTROLE[Quantidade_11],"-")</f>
        <v>-</v>
      </c>
      <c r="W2693" s="118" t="str">
        <f ca="1">_xlfn.XLOOKUP(G2693&amp;$W$2,BS_CONTROLE[CHAVE],BS_CONTROLE[Quantidade_11],"-")</f>
        <v>-</v>
      </c>
      <c r="X2693" s="118" t="str">
        <f ca="1">_xlfn.XLOOKUP(G2693&amp;$X$2,BS_CONTROLE[CHAVE],BS_CONTROLE[Quantidade_11],"-")</f>
        <v>-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338" t="str">
        <f>IF(FN_MC!K2716="","*",FN_MC!K2716)</f>
        <v>*</v>
      </c>
      <c r="O2694" s="338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str">
        <f ca="1">_xlfn.XLOOKUP(G2694&amp;$V$2,BS_CONTROLE[CHAVE],BS_CONTROLE[Quantidade_11],"-")</f>
        <v>-</v>
      </c>
      <c r="W2694" s="118" t="str">
        <f ca="1">_xlfn.XLOOKUP(G2694&amp;$W$2,BS_CONTROLE[CHAVE],BS_CONTROLE[Quantidade_11],"-")</f>
        <v>-</v>
      </c>
      <c r="X2694" s="118" t="str">
        <f ca="1">_xlfn.XLOOKUP(G2694&amp;$X$2,BS_CONTROLE[CHAVE],BS_CONTROLE[Quantidade_11],"-")</f>
        <v>-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339" t="str">
        <f>IF(FN_MC!K2717="","*",FN_MC!K2717)</f>
        <v>*</v>
      </c>
      <c r="O2695" s="339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str">
        <f ca="1">_xlfn.XLOOKUP(G2695&amp;$V$2,BS_CONTROLE[CHAVE],BS_CONTROLE[Quantidade_11],"-")</f>
        <v>-</v>
      </c>
      <c r="W2695" s="118" t="str">
        <f ca="1">_xlfn.XLOOKUP(G2695&amp;$W$2,BS_CONTROLE[CHAVE],BS_CONTROLE[Quantidade_11],"-")</f>
        <v>-</v>
      </c>
      <c r="X2695" s="118" t="str">
        <f ca="1">_xlfn.XLOOKUP(G2695&amp;$X$2,BS_CONTROLE[CHAVE],BS_CONTROLE[Quantidade_11],"-")</f>
        <v>-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339" t="str">
        <f>IF(FN_MC!K2718="","*",FN_MC!K2718)</f>
        <v>*</v>
      </c>
      <c r="O2696" s="339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str">
        <f ca="1">_xlfn.XLOOKUP(G2696&amp;$V$2,BS_CONTROLE[CHAVE],BS_CONTROLE[Quantidade_11],"-")</f>
        <v>-</v>
      </c>
      <c r="W2696" s="118" t="str">
        <f ca="1">_xlfn.XLOOKUP(G2696&amp;$W$2,BS_CONTROLE[CHAVE],BS_CONTROLE[Quantidade_11],"-")</f>
        <v>-</v>
      </c>
      <c r="X2696" s="118" t="str">
        <f ca="1">_xlfn.XLOOKUP(G2696&amp;$X$2,BS_CONTROLE[CHAVE],BS_CONTROLE[Quantidade_11],"-")</f>
        <v>-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338" t="str">
        <f>IF(FN_MC!K2719="","*",FN_MC!K2719)</f>
        <v>*</v>
      </c>
      <c r="O2697" s="338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str">
        <f ca="1">_xlfn.XLOOKUP(G2697&amp;$V$2,BS_CONTROLE[CHAVE],BS_CONTROLE[Quantidade_11],"-")</f>
        <v>-</v>
      </c>
      <c r="W2697" s="118" t="str">
        <f ca="1">_xlfn.XLOOKUP(G2697&amp;$W$2,BS_CONTROLE[CHAVE],BS_CONTROLE[Quantidade_11],"-")</f>
        <v>-</v>
      </c>
      <c r="X2697" s="118" t="str">
        <f ca="1">_xlfn.XLOOKUP(G2697&amp;$X$2,BS_CONTROLE[CHAVE],BS_CONTROLE[Quantidade_11],"-")</f>
        <v>-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339" t="str">
        <f>IF(FN_MC!K2720="","*",FN_MC!K2720)</f>
        <v>*</v>
      </c>
      <c r="O2698" s="339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str">
        <f ca="1">_xlfn.XLOOKUP(G2698&amp;$V$2,BS_CONTROLE[CHAVE],BS_CONTROLE[Quantidade_11],"-")</f>
        <v>-</v>
      </c>
      <c r="W2698" s="118" t="str">
        <f ca="1">_xlfn.XLOOKUP(G2698&amp;$W$2,BS_CONTROLE[CHAVE],BS_CONTROLE[Quantidade_11],"-")</f>
        <v>-</v>
      </c>
      <c r="X2698" s="118" t="str">
        <f ca="1">_xlfn.XLOOKUP(G2698&amp;$X$2,BS_CONTROLE[CHAVE],BS_CONTROLE[Quantidade_11],"-")</f>
        <v>-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339" t="str">
        <f>IF(FN_MC!K2721="","*",FN_MC!K2721)</f>
        <v>*</v>
      </c>
      <c r="O2699" s="339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str">
        <f ca="1">_xlfn.XLOOKUP(G2699&amp;$V$2,BS_CONTROLE[CHAVE],BS_CONTROLE[Quantidade_11],"-")</f>
        <v>-</v>
      </c>
      <c r="W2699" s="118" t="str">
        <f ca="1">_xlfn.XLOOKUP(G2699&amp;$W$2,BS_CONTROLE[CHAVE],BS_CONTROLE[Quantidade_11],"-")</f>
        <v>-</v>
      </c>
      <c r="X2699" s="118" t="str">
        <f ca="1">_xlfn.XLOOKUP(G2699&amp;$X$2,BS_CONTROLE[CHAVE],BS_CONTROLE[Quantidade_11],"-")</f>
        <v>-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338" t="str">
        <f>IF(FN_MC!K2722="","*",FN_MC!K2722)</f>
        <v>*</v>
      </c>
      <c r="O2700" s="338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str">
        <f ca="1">_xlfn.XLOOKUP(G2700&amp;$V$2,BS_CONTROLE[CHAVE],BS_CONTROLE[Quantidade_11],"-")</f>
        <v>-</v>
      </c>
      <c r="W2700" s="118" t="str">
        <f ca="1">_xlfn.XLOOKUP(G2700&amp;$W$2,BS_CONTROLE[CHAVE],BS_CONTROLE[Quantidade_11],"-")</f>
        <v>-</v>
      </c>
      <c r="X2700" s="118" t="str">
        <f ca="1">_xlfn.XLOOKUP(G2700&amp;$X$2,BS_CONTROLE[CHAVE],BS_CONTROLE[Quantidade_11],"-")</f>
        <v>-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339" t="str">
        <f>IF(FN_MC!K2723="","*",FN_MC!K2723)</f>
        <v>*</v>
      </c>
      <c r="O2701" s="339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str">
        <f ca="1">_xlfn.XLOOKUP(G2701&amp;$V$2,BS_CONTROLE[CHAVE],BS_CONTROLE[Quantidade_11],"-")</f>
        <v>-</v>
      </c>
      <c r="W2701" s="118" t="str">
        <f ca="1">_xlfn.XLOOKUP(G2701&amp;$W$2,BS_CONTROLE[CHAVE],BS_CONTROLE[Quantidade_11],"-")</f>
        <v>-</v>
      </c>
      <c r="X2701" s="118" t="str">
        <f ca="1">_xlfn.XLOOKUP(G2701&amp;$X$2,BS_CONTROLE[CHAVE],BS_CONTROLE[Quantidade_11],"-")</f>
        <v>-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339" t="str">
        <f>IF(FN_MC!K2724="","*",FN_MC!K2724)</f>
        <v>*</v>
      </c>
      <c r="O2702" s="339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str">
        <f ca="1">_xlfn.XLOOKUP(G2702&amp;$V$2,BS_CONTROLE[CHAVE],BS_CONTROLE[Quantidade_11],"-")</f>
        <v>-</v>
      </c>
      <c r="W2702" s="118" t="str">
        <f ca="1">_xlfn.XLOOKUP(G2702&amp;$W$2,BS_CONTROLE[CHAVE],BS_CONTROLE[Quantidade_11],"-")</f>
        <v>-</v>
      </c>
      <c r="X2702" s="118" t="str">
        <f ca="1">_xlfn.XLOOKUP(G2702&amp;$X$2,BS_CONTROLE[CHAVE],BS_CONTROLE[Quantidade_11],"-")</f>
        <v>-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338" t="str">
        <f>IF(FN_MC!K2725="","*",FN_MC!K2725)</f>
        <v>*</v>
      </c>
      <c r="O2703" s="338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str">
        <f ca="1">_xlfn.XLOOKUP(G2703&amp;$V$2,BS_CONTROLE[CHAVE],BS_CONTROLE[Quantidade_11],"-")</f>
        <v>-</v>
      </c>
      <c r="W2703" s="118" t="str">
        <f ca="1">_xlfn.XLOOKUP(G2703&amp;$W$2,BS_CONTROLE[CHAVE],BS_CONTROLE[Quantidade_11],"-")</f>
        <v>-</v>
      </c>
      <c r="X2703" s="118" t="str">
        <f ca="1">_xlfn.XLOOKUP(G2703&amp;$X$2,BS_CONTROLE[CHAVE],BS_CONTROLE[Quantidade_11],"-")</f>
        <v>-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339" t="str">
        <f>IF(FN_MC!K2726="","*",FN_MC!K2726)</f>
        <v>*</v>
      </c>
      <c r="O2704" s="339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str">
        <f ca="1">_xlfn.XLOOKUP(G2704&amp;$V$2,BS_CONTROLE[CHAVE],BS_CONTROLE[Quantidade_11],"-")</f>
        <v>-</v>
      </c>
      <c r="W2704" s="118" t="str">
        <f ca="1">_xlfn.XLOOKUP(G2704&amp;$W$2,BS_CONTROLE[CHAVE],BS_CONTROLE[Quantidade_11],"-")</f>
        <v>-</v>
      </c>
      <c r="X2704" s="118" t="str">
        <f ca="1">_xlfn.XLOOKUP(G2704&amp;$X$2,BS_CONTROLE[CHAVE],BS_CONTROLE[Quantidade_11],"-")</f>
        <v>-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339" t="str">
        <f>IF(FN_MC!K2727="","*",FN_MC!K2727)</f>
        <v>*</v>
      </c>
      <c r="O2705" s="339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str">
        <f ca="1">_xlfn.XLOOKUP(G2705&amp;$V$2,BS_CONTROLE[CHAVE],BS_CONTROLE[Quantidade_11],"-")</f>
        <v>-</v>
      </c>
      <c r="W2705" s="118" t="str">
        <f ca="1">_xlfn.XLOOKUP(G2705&amp;$W$2,BS_CONTROLE[CHAVE],BS_CONTROLE[Quantidade_11],"-")</f>
        <v>-</v>
      </c>
      <c r="X2705" s="118" t="str">
        <f ca="1">_xlfn.XLOOKUP(G2705&amp;$X$2,BS_CONTROLE[CHAVE],BS_CONTROLE[Quantidade_11],"-")</f>
        <v>-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338" t="str">
        <f>IF(FN_MC!K2728="","*",FN_MC!K2728)</f>
        <v>*</v>
      </c>
      <c r="O2706" s="338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str">
        <f ca="1">_xlfn.XLOOKUP(G2706&amp;$V$2,BS_CONTROLE[CHAVE],BS_CONTROLE[Quantidade_11],"-")</f>
        <v>-</v>
      </c>
      <c r="W2706" s="118" t="str">
        <f ca="1">_xlfn.XLOOKUP(G2706&amp;$W$2,BS_CONTROLE[CHAVE],BS_CONTROLE[Quantidade_11],"-")</f>
        <v>-</v>
      </c>
      <c r="X2706" s="118" t="str">
        <f ca="1">_xlfn.XLOOKUP(G2706&amp;$X$2,BS_CONTROLE[CHAVE],BS_CONTROLE[Quantidade_11],"-")</f>
        <v>-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339" t="str">
        <f>IF(FN_MC!K2729="","*",FN_MC!K2729)</f>
        <v>*</v>
      </c>
      <c r="O2707" s="339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str">
        <f ca="1">_xlfn.XLOOKUP(G2707&amp;$V$2,BS_CONTROLE[CHAVE],BS_CONTROLE[Quantidade_11],"-")</f>
        <v>-</v>
      </c>
      <c r="W2707" s="118" t="str">
        <f ca="1">_xlfn.XLOOKUP(G2707&amp;$W$2,BS_CONTROLE[CHAVE],BS_CONTROLE[Quantidade_11],"-")</f>
        <v>-</v>
      </c>
      <c r="X2707" s="118" t="str">
        <f ca="1">_xlfn.XLOOKUP(G2707&amp;$X$2,BS_CONTROLE[CHAVE],BS_CONTROLE[Quantidade_11],"-")</f>
        <v>-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339" t="str">
        <f>IF(FN_MC!K2730="","*",FN_MC!K2730)</f>
        <v>*</v>
      </c>
      <c r="O2708" s="339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str">
        <f ca="1">_xlfn.XLOOKUP(G2708&amp;$V$2,BS_CONTROLE[CHAVE],BS_CONTROLE[Quantidade_11],"-")</f>
        <v>-</v>
      </c>
      <c r="W2708" s="118" t="str">
        <f ca="1">_xlfn.XLOOKUP(G2708&amp;$W$2,BS_CONTROLE[CHAVE],BS_CONTROLE[Quantidade_11],"-")</f>
        <v>-</v>
      </c>
      <c r="X2708" s="118" t="str">
        <f ca="1">_xlfn.XLOOKUP(G2708&amp;$X$2,BS_CONTROLE[CHAVE],BS_CONTROLE[Quantidade_11],"-")</f>
        <v>-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338" t="str">
        <f>IF(FN_MC!K2731="","*",FN_MC!K2731)</f>
        <v>*</v>
      </c>
      <c r="O2709" s="338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str">
        <f ca="1">_xlfn.XLOOKUP(G2709&amp;$V$2,BS_CONTROLE[CHAVE],BS_CONTROLE[Quantidade_11],"-")</f>
        <v>-</v>
      </c>
      <c r="W2709" s="118" t="str">
        <f ca="1">_xlfn.XLOOKUP(G2709&amp;$W$2,BS_CONTROLE[CHAVE],BS_CONTROLE[Quantidade_11],"-")</f>
        <v>-</v>
      </c>
      <c r="X2709" s="118" t="str">
        <f ca="1">_xlfn.XLOOKUP(G2709&amp;$X$2,BS_CONTROLE[CHAVE],BS_CONTROLE[Quantidade_11],"-")</f>
        <v>-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339" t="str">
        <f>IF(FN_MC!K2732="","*",FN_MC!K2732)</f>
        <v>*</v>
      </c>
      <c r="O2710" s="339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str">
        <f ca="1">_xlfn.XLOOKUP(G2710&amp;$V$2,BS_CONTROLE[CHAVE],BS_CONTROLE[Quantidade_11],"-")</f>
        <v>-</v>
      </c>
      <c r="W2710" s="118" t="str">
        <f ca="1">_xlfn.XLOOKUP(G2710&amp;$W$2,BS_CONTROLE[CHAVE],BS_CONTROLE[Quantidade_11],"-")</f>
        <v>-</v>
      </c>
      <c r="X2710" s="118" t="str">
        <f ca="1">_xlfn.XLOOKUP(G2710&amp;$X$2,BS_CONTROLE[CHAVE],BS_CONTROLE[Quantidade_11],"-")</f>
        <v>-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339" t="str">
        <f>IF(FN_MC!K2733="","*",FN_MC!K2733)</f>
        <v>*</v>
      </c>
      <c r="O2711" s="339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str">
        <f ca="1">_xlfn.XLOOKUP(G2711&amp;$V$2,BS_CONTROLE[CHAVE],BS_CONTROLE[Quantidade_11],"-")</f>
        <v>-</v>
      </c>
      <c r="W2711" s="118" t="str">
        <f ca="1">_xlfn.XLOOKUP(G2711&amp;$W$2,BS_CONTROLE[CHAVE],BS_CONTROLE[Quantidade_11],"-")</f>
        <v>-</v>
      </c>
      <c r="X2711" s="118" t="str">
        <f ca="1">_xlfn.XLOOKUP(G2711&amp;$X$2,BS_CONTROLE[CHAVE],BS_CONTROLE[Quantidade_11],"-")</f>
        <v>-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338" t="str">
        <f>IF(FN_MC!K2734="","*",FN_MC!K2734)</f>
        <v>*</v>
      </c>
      <c r="O2712" s="338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str">
        <f ca="1">_xlfn.XLOOKUP(G2712&amp;$V$2,BS_CONTROLE[CHAVE],BS_CONTROLE[Quantidade_11],"-")</f>
        <v>-</v>
      </c>
      <c r="W2712" s="118" t="str">
        <f ca="1">_xlfn.XLOOKUP(G2712&amp;$W$2,BS_CONTROLE[CHAVE],BS_CONTROLE[Quantidade_11],"-")</f>
        <v>-</v>
      </c>
      <c r="X2712" s="118" t="str">
        <f ca="1">_xlfn.XLOOKUP(G2712&amp;$X$2,BS_CONTROLE[CHAVE],BS_CONTROLE[Quantidade_11],"-")</f>
        <v>-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339" t="str">
        <f>IF(FN_MC!K2735="","*",FN_MC!K2735)</f>
        <v>*</v>
      </c>
      <c r="O2713" s="339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str">
        <f ca="1">_xlfn.XLOOKUP(G2713&amp;$V$2,BS_CONTROLE[CHAVE],BS_CONTROLE[Quantidade_11],"-")</f>
        <v>-</v>
      </c>
      <c r="W2713" s="118" t="str">
        <f ca="1">_xlfn.XLOOKUP(G2713&amp;$W$2,BS_CONTROLE[CHAVE],BS_CONTROLE[Quantidade_11],"-")</f>
        <v>-</v>
      </c>
      <c r="X2713" s="118" t="str">
        <f ca="1">_xlfn.XLOOKUP(G2713&amp;$X$2,BS_CONTROLE[CHAVE],BS_CONTROLE[Quantidade_11],"-")</f>
        <v>-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339" t="str">
        <f>IF(FN_MC!K2736="","*",FN_MC!K2736)</f>
        <v>*</v>
      </c>
      <c r="O2714" s="339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str">
        <f ca="1">_xlfn.XLOOKUP(G2714&amp;$V$2,BS_CONTROLE[CHAVE],BS_CONTROLE[Quantidade_11],"-")</f>
        <v>-</v>
      </c>
      <c r="W2714" s="118" t="str">
        <f ca="1">_xlfn.XLOOKUP(G2714&amp;$W$2,BS_CONTROLE[CHAVE],BS_CONTROLE[Quantidade_11],"-")</f>
        <v>-</v>
      </c>
      <c r="X2714" s="118" t="str">
        <f ca="1">_xlfn.XLOOKUP(G2714&amp;$X$2,BS_CONTROLE[CHAVE],BS_CONTROLE[Quantidade_11],"-")</f>
        <v>-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338" t="str">
        <f>IF(FN_MC!K2737="","*",FN_MC!K2737)</f>
        <v>*</v>
      </c>
      <c r="O2715" s="338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str">
        <f ca="1">_xlfn.XLOOKUP(G2715&amp;$V$2,BS_CONTROLE[CHAVE],BS_CONTROLE[Quantidade_11],"-")</f>
        <v>-</v>
      </c>
      <c r="W2715" s="118" t="str">
        <f ca="1">_xlfn.XLOOKUP(G2715&amp;$W$2,BS_CONTROLE[CHAVE],BS_CONTROLE[Quantidade_11],"-")</f>
        <v>-</v>
      </c>
      <c r="X2715" s="118" t="str">
        <f ca="1">_xlfn.XLOOKUP(G2715&amp;$X$2,BS_CONTROLE[CHAVE],BS_CONTROLE[Quantidade_11],"-")</f>
        <v>-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339" t="str">
        <f>IF(FN_MC!K2738="","*",FN_MC!K2738)</f>
        <v>*</v>
      </c>
      <c r="O2716" s="339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str">
        <f ca="1">_xlfn.XLOOKUP(G2716&amp;$V$2,BS_CONTROLE[CHAVE],BS_CONTROLE[Quantidade_11],"-")</f>
        <v>-</v>
      </c>
      <c r="W2716" s="118" t="str">
        <f ca="1">_xlfn.XLOOKUP(G2716&amp;$W$2,BS_CONTROLE[CHAVE],BS_CONTROLE[Quantidade_11],"-")</f>
        <v>-</v>
      </c>
      <c r="X2716" s="118" t="str">
        <f ca="1">_xlfn.XLOOKUP(G2716&amp;$X$2,BS_CONTROLE[CHAVE],BS_CONTROLE[Quantidade_11],"-")</f>
        <v>-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339" t="str">
        <f>IF(FN_MC!K2739="","*",FN_MC!K2739)</f>
        <v>*</v>
      </c>
      <c r="O2717" s="339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str">
        <f ca="1">_xlfn.XLOOKUP(G2717&amp;$V$2,BS_CONTROLE[CHAVE],BS_CONTROLE[Quantidade_11],"-")</f>
        <v>-</v>
      </c>
      <c r="W2717" s="118" t="str">
        <f ca="1">_xlfn.XLOOKUP(G2717&amp;$W$2,BS_CONTROLE[CHAVE],BS_CONTROLE[Quantidade_11],"-")</f>
        <v>-</v>
      </c>
      <c r="X2717" s="118" t="str">
        <f ca="1">_xlfn.XLOOKUP(G2717&amp;$X$2,BS_CONTROLE[CHAVE],BS_CONTROLE[Quantidade_11],"-")</f>
        <v>-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338" t="str">
        <f>IF(FN_MC!K2740="","*",FN_MC!K2740)</f>
        <v>*</v>
      </c>
      <c r="O2718" s="338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str">
        <f ca="1">_xlfn.XLOOKUP(G2718&amp;$V$2,BS_CONTROLE[CHAVE],BS_CONTROLE[Quantidade_11],"-")</f>
        <v>-</v>
      </c>
      <c r="W2718" s="118" t="str">
        <f ca="1">_xlfn.XLOOKUP(G2718&amp;$W$2,BS_CONTROLE[CHAVE],BS_CONTROLE[Quantidade_11],"-")</f>
        <v>-</v>
      </c>
      <c r="X2718" s="118" t="str">
        <f ca="1">_xlfn.XLOOKUP(G2718&amp;$X$2,BS_CONTROLE[CHAVE],BS_CONTROLE[Quantidade_11],"-")</f>
        <v>-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339" t="str">
        <f>IF(FN_MC!K2741="","*",FN_MC!K2741)</f>
        <v>*</v>
      </c>
      <c r="O2719" s="339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str">
        <f ca="1">_xlfn.XLOOKUP(G2719&amp;$V$2,BS_CONTROLE[CHAVE],BS_CONTROLE[Quantidade_11],"-")</f>
        <v>-</v>
      </c>
      <c r="W2719" s="118" t="str">
        <f ca="1">_xlfn.XLOOKUP(G2719&amp;$W$2,BS_CONTROLE[CHAVE],BS_CONTROLE[Quantidade_11],"-")</f>
        <v>-</v>
      </c>
      <c r="X2719" s="118" t="str">
        <f ca="1">_xlfn.XLOOKUP(G2719&amp;$X$2,BS_CONTROLE[CHAVE],BS_CONTROLE[Quantidade_11],"-")</f>
        <v>-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339" t="str">
        <f>IF(FN_MC!K2742="","*",FN_MC!K2742)</f>
        <v>*</v>
      </c>
      <c r="O2720" s="339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str">
        <f ca="1">_xlfn.XLOOKUP(G2720&amp;$V$2,BS_CONTROLE[CHAVE],BS_CONTROLE[Quantidade_11],"-")</f>
        <v>-</v>
      </c>
      <c r="W2720" s="118" t="str">
        <f ca="1">_xlfn.XLOOKUP(G2720&amp;$W$2,BS_CONTROLE[CHAVE],BS_CONTROLE[Quantidade_11],"-")</f>
        <v>-</v>
      </c>
      <c r="X2720" s="118" t="str">
        <f ca="1">_xlfn.XLOOKUP(G2720&amp;$X$2,BS_CONTROLE[CHAVE],BS_CONTROLE[Quantidade_11],"-")</f>
        <v>-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338" t="str">
        <f>IF(FN_MC!K2743="","*",FN_MC!K2743)</f>
        <v>*</v>
      </c>
      <c r="O2721" s="338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str">
        <f ca="1">_xlfn.XLOOKUP(G2721&amp;$V$2,BS_CONTROLE[CHAVE],BS_CONTROLE[Quantidade_11],"-")</f>
        <v>-</v>
      </c>
      <c r="W2721" s="118" t="str">
        <f ca="1">_xlfn.XLOOKUP(G2721&amp;$W$2,BS_CONTROLE[CHAVE],BS_CONTROLE[Quantidade_11],"-")</f>
        <v>-</v>
      </c>
      <c r="X2721" s="118" t="str">
        <f ca="1">_xlfn.XLOOKUP(G2721&amp;$X$2,BS_CONTROLE[CHAVE],BS_CONTROLE[Quantidade_11],"-")</f>
        <v>-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339" t="str">
        <f>IF(FN_MC!K2744="","*",FN_MC!K2744)</f>
        <v>*</v>
      </c>
      <c r="O2722" s="339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str">
        <f ca="1">_xlfn.XLOOKUP(G2722&amp;$V$2,BS_CONTROLE[CHAVE],BS_CONTROLE[Quantidade_11],"-")</f>
        <v>-</v>
      </c>
      <c r="W2722" s="118" t="str">
        <f ca="1">_xlfn.XLOOKUP(G2722&amp;$W$2,BS_CONTROLE[CHAVE],BS_CONTROLE[Quantidade_11],"-")</f>
        <v>-</v>
      </c>
      <c r="X2722" s="118" t="str">
        <f ca="1">_xlfn.XLOOKUP(G2722&amp;$X$2,BS_CONTROLE[CHAVE],BS_CONTROLE[Quantidade_11],"-")</f>
        <v>-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339" t="str">
        <f>IF(FN_MC!K2745="","*",FN_MC!K2745)</f>
        <v>*</v>
      </c>
      <c r="O2723" s="339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str">
        <f ca="1">_xlfn.XLOOKUP(G2723&amp;$V$2,BS_CONTROLE[CHAVE],BS_CONTROLE[Quantidade_11],"-")</f>
        <v>-</v>
      </c>
      <c r="W2723" s="118" t="str">
        <f ca="1">_xlfn.XLOOKUP(G2723&amp;$W$2,BS_CONTROLE[CHAVE],BS_CONTROLE[Quantidade_11],"-")</f>
        <v>-</v>
      </c>
      <c r="X2723" s="118" t="str">
        <f ca="1">_xlfn.XLOOKUP(G2723&amp;$X$2,BS_CONTROLE[CHAVE],BS_CONTROLE[Quantidade_11],"-")</f>
        <v>-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338" t="str">
        <f>IF(FN_MC!K2746="","*",FN_MC!K2746)</f>
        <v>*</v>
      </c>
      <c r="O2724" s="338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str">
        <f ca="1">_xlfn.XLOOKUP(G2724&amp;$V$2,BS_CONTROLE[CHAVE],BS_CONTROLE[Quantidade_11],"-")</f>
        <v>-</v>
      </c>
      <c r="W2724" s="118" t="str">
        <f ca="1">_xlfn.XLOOKUP(G2724&amp;$W$2,BS_CONTROLE[CHAVE],BS_CONTROLE[Quantidade_11],"-")</f>
        <v>-</v>
      </c>
      <c r="X2724" s="118" t="str">
        <f ca="1">_xlfn.XLOOKUP(G2724&amp;$X$2,BS_CONTROLE[CHAVE],BS_CONTROLE[Quantidade_11],"-")</f>
        <v>-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339" t="str">
        <f>IF(FN_MC!K2747="","*",FN_MC!K2747)</f>
        <v>*</v>
      </c>
      <c r="O2725" s="339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str">
        <f ca="1">_xlfn.XLOOKUP(G2725&amp;$V$2,BS_CONTROLE[CHAVE],BS_CONTROLE[Quantidade_11],"-")</f>
        <v>-</v>
      </c>
      <c r="W2725" s="118" t="str">
        <f ca="1">_xlfn.XLOOKUP(G2725&amp;$W$2,BS_CONTROLE[CHAVE],BS_CONTROLE[Quantidade_11],"-")</f>
        <v>-</v>
      </c>
      <c r="X2725" s="118" t="str">
        <f ca="1">_xlfn.XLOOKUP(G2725&amp;$X$2,BS_CONTROLE[CHAVE],BS_CONTROLE[Quantidade_11],"-")</f>
        <v>-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339" t="str">
        <f>IF(FN_MC!K2748="","*",FN_MC!K2748)</f>
        <v>*</v>
      </c>
      <c r="O2726" s="339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str">
        <f ca="1">_xlfn.XLOOKUP(G2726&amp;$V$2,BS_CONTROLE[CHAVE],BS_CONTROLE[Quantidade_11],"-")</f>
        <v>-</v>
      </c>
      <c r="W2726" s="118" t="str">
        <f ca="1">_xlfn.XLOOKUP(G2726&amp;$W$2,BS_CONTROLE[CHAVE],BS_CONTROLE[Quantidade_11],"-")</f>
        <v>-</v>
      </c>
      <c r="X2726" s="118" t="str">
        <f ca="1">_xlfn.XLOOKUP(G2726&amp;$X$2,BS_CONTROLE[CHAVE],BS_CONTROLE[Quantidade_11],"-")</f>
        <v>-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338" t="str">
        <f>IF(FN_MC!K2749="","*",FN_MC!K2749)</f>
        <v>*</v>
      </c>
      <c r="O2727" s="338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str">
        <f ca="1">_xlfn.XLOOKUP(G2727&amp;$V$2,BS_CONTROLE[CHAVE],BS_CONTROLE[Quantidade_11],"-")</f>
        <v>-</v>
      </c>
      <c r="W2727" s="118" t="str">
        <f ca="1">_xlfn.XLOOKUP(G2727&amp;$W$2,BS_CONTROLE[CHAVE],BS_CONTROLE[Quantidade_11],"-")</f>
        <v>-</v>
      </c>
      <c r="X2727" s="118" t="str">
        <f ca="1">_xlfn.XLOOKUP(G2727&amp;$X$2,BS_CONTROLE[CHAVE],BS_CONTROLE[Quantidade_11],"-")</f>
        <v>-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339" t="str">
        <f>IF(FN_MC!K2750="","*",FN_MC!K2750)</f>
        <v>*</v>
      </c>
      <c r="O2728" s="339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str">
        <f ca="1">_xlfn.XLOOKUP(G2728&amp;$V$2,BS_CONTROLE[CHAVE],BS_CONTROLE[Quantidade_11],"-")</f>
        <v>-</v>
      </c>
      <c r="W2728" s="118" t="str">
        <f ca="1">_xlfn.XLOOKUP(G2728&amp;$W$2,BS_CONTROLE[CHAVE],BS_CONTROLE[Quantidade_11],"-")</f>
        <v>-</v>
      </c>
      <c r="X2728" s="118" t="str">
        <f ca="1">_xlfn.XLOOKUP(G2728&amp;$X$2,BS_CONTROLE[CHAVE],BS_CONTROLE[Quantidade_11],"-")</f>
        <v>-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339" t="str">
        <f>IF(FN_MC!K2751="","*",FN_MC!K2751)</f>
        <v>*</v>
      </c>
      <c r="O2729" s="339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str">
        <f ca="1">_xlfn.XLOOKUP(G2729&amp;$V$2,BS_CONTROLE[CHAVE],BS_CONTROLE[Quantidade_11],"-")</f>
        <v>-</v>
      </c>
      <c r="W2729" s="118" t="str">
        <f ca="1">_xlfn.XLOOKUP(G2729&amp;$W$2,BS_CONTROLE[CHAVE],BS_CONTROLE[Quantidade_11],"-")</f>
        <v>-</v>
      </c>
      <c r="X2729" s="118" t="str">
        <f ca="1">_xlfn.XLOOKUP(G2729&amp;$X$2,BS_CONTROLE[CHAVE],BS_CONTROLE[Quantidade_11],"-")</f>
        <v>-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338" t="str">
        <f>IF(FN_MC!K2752="","*",FN_MC!K2752)</f>
        <v>*</v>
      </c>
      <c r="O2730" s="338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str">
        <f ca="1">_xlfn.XLOOKUP(G2730&amp;$V$2,BS_CONTROLE[CHAVE],BS_CONTROLE[Quantidade_11],"-")</f>
        <v>-</v>
      </c>
      <c r="W2730" s="118" t="str">
        <f ca="1">_xlfn.XLOOKUP(G2730&amp;$W$2,BS_CONTROLE[CHAVE],BS_CONTROLE[Quantidade_11],"-")</f>
        <v>-</v>
      </c>
      <c r="X2730" s="118" t="str">
        <f ca="1">_xlfn.XLOOKUP(G2730&amp;$X$2,BS_CONTROLE[CHAVE],BS_CONTROLE[Quantidade_11],"-")</f>
        <v>-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339" t="str">
        <f>IF(FN_MC!K2753="","*",FN_MC!K2753)</f>
        <v>*</v>
      </c>
      <c r="O2731" s="339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str">
        <f ca="1">_xlfn.XLOOKUP(G2731&amp;$V$2,BS_CONTROLE[CHAVE],BS_CONTROLE[Quantidade_11],"-")</f>
        <v>-</v>
      </c>
      <c r="W2731" s="118" t="str">
        <f ca="1">_xlfn.XLOOKUP(G2731&amp;$W$2,BS_CONTROLE[CHAVE],BS_CONTROLE[Quantidade_11],"-")</f>
        <v>-</v>
      </c>
      <c r="X2731" s="118" t="str">
        <f ca="1">_xlfn.XLOOKUP(G2731&amp;$X$2,BS_CONTROLE[CHAVE],BS_CONTROLE[Quantidade_11],"-")</f>
        <v>-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339" t="str">
        <f>IF(FN_MC!K2754="","*",FN_MC!K2754)</f>
        <v>*</v>
      </c>
      <c r="O2732" s="339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str">
        <f ca="1">_xlfn.XLOOKUP(G2732&amp;$V$2,BS_CONTROLE[CHAVE],BS_CONTROLE[Quantidade_11],"-")</f>
        <v>-</v>
      </c>
      <c r="W2732" s="118" t="str">
        <f ca="1">_xlfn.XLOOKUP(G2732&amp;$W$2,BS_CONTROLE[CHAVE],BS_CONTROLE[Quantidade_11],"-")</f>
        <v>-</v>
      </c>
      <c r="X2732" s="118" t="str">
        <f ca="1">_xlfn.XLOOKUP(G2732&amp;$X$2,BS_CONTROLE[CHAVE],BS_CONTROLE[Quantidade_11],"-")</f>
        <v>-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338" t="str">
        <f>IF(FN_MC!K2755="","*",FN_MC!K2755)</f>
        <v>*</v>
      </c>
      <c r="O2733" s="338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str">
        <f ca="1">_xlfn.XLOOKUP(G2733&amp;$V$2,BS_CONTROLE[CHAVE],BS_CONTROLE[Quantidade_11],"-")</f>
        <v>-</v>
      </c>
      <c r="W2733" s="118" t="str">
        <f ca="1">_xlfn.XLOOKUP(G2733&amp;$W$2,BS_CONTROLE[CHAVE],BS_CONTROLE[Quantidade_11],"-")</f>
        <v>-</v>
      </c>
      <c r="X2733" s="118" t="str">
        <f ca="1">_xlfn.XLOOKUP(G2733&amp;$X$2,BS_CONTROLE[CHAVE],BS_CONTROLE[Quantidade_11],"-")</f>
        <v>-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339" t="str">
        <f>IF(FN_MC!K2756="","*",FN_MC!K2756)</f>
        <v>*</v>
      </c>
      <c r="O2734" s="339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str">
        <f ca="1">_xlfn.XLOOKUP(G2734&amp;$V$2,BS_CONTROLE[CHAVE],BS_CONTROLE[Quantidade_11],"-")</f>
        <v>-</v>
      </c>
      <c r="W2734" s="118" t="str">
        <f ca="1">_xlfn.XLOOKUP(G2734&amp;$W$2,BS_CONTROLE[CHAVE],BS_CONTROLE[Quantidade_11],"-")</f>
        <v>-</v>
      </c>
      <c r="X2734" s="118" t="str">
        <f ca="1">_xlfn.XLOOKUP(G2734&amp;$X$2,BS_CONTROLE[CHAVE],BS_CONTROLE[Quantidade_11],"-")</f>
        <v>-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339" t="str">
        <f>IF(FN_MC!K2757="","*",FN_MC!K2757)</f>
        <v>*</v>
      </c>
      <c r="O2735" s="339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str">
        <f ca="1">_xlfn.XLOOKUP(G2735&amp;$V$2,BS_CONTROLE[CHAVE],BS_CONTROLE[Quantidade_11],"-")</f>
        <v>-</v>
      </c>
      <c r="W2735" s="118" t="str">
        <f ca="1">_xlfn.XLOOKUP(G2735&amp;$W$2,BS_CONTROLE[CHAVE],BS_CONTROLE[Quantidade_11],"-")</f>
        <v>-</v>
      </c>
      <c r="X2735" s="118" t="str">
        <f ca="1">_xlfn.XLOOKUP(G2735&amp;$X$2,BS_CONTROLE[CHAVE],BS_CONTROLE[Quantidade_11],"-")</f>
        <v>-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338" t="str">
        <f>IF(FN_MC!K2758="","*",FN_MC!K2758)</f>
        <v>*</v>
      </c>
      <c r="O2736" s="338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str">
        <f ca="1">_xlfn.XLOOKUP(G2736&amp;$V$2,BS_CONTROLE[CHAVE],BS_CONTROLE[Quantidade_11],"-")</f>
        <v>-</v>
      </c>
      <c r="W2736" s="118" t="str">
        <f ca="1">_xlfn.XLOOKUP(G2736&amp;$W$2,BS_CONTROLE[CHAVE],BS_CONTROLE[Quantidade_11],"-")</f>
        <v>-</v>
      </c>
      <c r="X2736" s="118" t="str">
        <f ca="1">_xlfn.XLOOKUP(G2736&amp;$X$2,BS_CONTROLE[CHAVE],BS_CONTROLE[Quantidade_11],"-")</f>
        <v>-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339" t="str">
        <f>IF(FN_MC!K2759="","*",FN_MC!K2759)</f>
        <v>*</v>
      </c>
      <c r="O2737" s="339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str">
        <f ca="1">_xlfn.XLOOKUP(G2737&amp;$V$2,BS_CONTROLE[CHAVE],BS_CONTROLE[Quantidade_11],"-")</f>
        <v>-</v>
      </c>
      <c r="W2737" s="118" t="str">
        <f ca="1">_xlfn.XLOOKUP(G2737&amp;$W$2,BS_CONTROLE[CHAVE],BS_CONTROLE[Quantidade_11],"-")</f>
        <v>-</v>
      </c>
      <c r="X2737" s="118" t="str">
        <f ca="1">_xlfn.XLOOKUP(G2737&amp;$X$2,BS_CONTROLE[CHAVE],BS_CONTROLE[Quantidade_11],"-")</f>
        <v>-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339" t="str">
        <f>IF(FN_MC!K2760="","*",FN_MC!K2760)</f>
        <v>*</v>
      </c>
      <c r="O2738" s="339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str">
        <f ca="1">_xlfn.XLOOKUP(G2738&amp;$V$2,BS_CONTROLE[CHAVE],BS_CONTROLE[Quantidade_11],"-")</f>
        <v>-</v>
      </c>
      <c r="W2738" s="118" t="str">
        <f ca="1">_xlfn.XLOOKUP(G2738&amp;$W$2,BS_CONTROLE[CHAVE],BS_CONTROLE[Quantidade_11],"-")</f>
        <v>-</v>
      </c>
      <c r="X2738" s="118" t="str">
        <f ca="1">_xlfn.XLOOKUP(G2738&amp;$X$2,BS_CONTROLE[CHAVE],BS_CONTROLE[Quantidade_11],"-")</f>
        <v>-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338" t="str">
        <f>IF(FN_MC!K2761="","*",FN_MC!K2761)</f>
        <v>*</v>
      </c>
      <c r="O2739" s="338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str">
        <f ca="1">_xlfn.XLOOKUP(G2739&amp;$V$2,BS_CONTROLE[CHAVE],BS_CONTROLE[Quantidade_11],"-")</f>
        <v>-</v>
      </c>
      <c r="W2739" s="118" t="str">
        <f ca="1">_xlfn.XLOOKUP(G2739&amp;$W$2,BS_CONTROLE[CHAVE],BS_CONTROLE[Quantidade_11],"-")</f>
        <v>-</v>
      </c>
      <c r="X2739" s="118" t="str">
        <f ca="1">_xlfn.XLOOKUP(G2739&amp;$X$2,BS_CONTROLE[CHAVE],BS_CONTROLE[Quantidade_11],"-")</f>
        <v>-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339" t="str">
        <f>IF(FN_MC!K2762="","*",FN_MC!K2762)</f>
        <v>*</v>
      </c>
      <c r="O2740" s="339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str">
        <f ca="1">_xlfn.XLOOKUP(G2740&amp;$V$2,BS_CONTROLE[CHAVE],BS_CONTROLE[Quantidade_11],"-")</f>
        <v>-</v>
      </c>
      <c r="W2740" s="118" t="str">
        <f ca="1">_xlfn.XLOOKUP(G2740&amp;$W$2,BS_CONTROLE[CHAVE],BS_CONTROLE[Quantidade_11],"-")</f>
        <v>-</v>
      </c>
      <c r="X2740" s="118" t="str">
        <f ca="1">_xlfn.XLOOKUP(G2740&amp;$X$2,BS_CONTROLE[CHAVE],BS_CONTROLE[Quantidade_11],"-")</f>
        <v>-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339" t="str">
        <f>IF(FN_MC!K2763="","*",FN_MC!K2763)</f>
        <v>*</v>
      </c>
      <c r="O2741" s="339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str">
        <f ca="1">_xlfn.XLOOKUP(G2741&amp;$V$2,BS_CONTROLE[CHAVE],BS_CONTROLE[Quantidade_11],"-")</f>
        <v>-</v>
      </c>
      <c r="W2741" s="118" t="str">
        <f ca="1">_xlfn.XLOOKUP(G2741&amp;$W$2,BS_CONTROLE[CHAVE],BS_CONTROLE[Quantidade_11],"-")</f>
        <v>-</v>
      </c>
      <c r="X2741" s="118" t="str">
        <f ca="1">_xlfn.XLOOKUP(G2741&amp;$X$2,BS_CONTROLE[CHAVE],BS_CONTROLE[Quantidade_11],"-")</f>
        <v>-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338" t="str">
        <f>IF(FN_MC!K2764="","*",FN_MC!K2764)</f>
        <v>*</v>
      </c>
      <c r="O2742" s="338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str">
        <f ca="1">_xlfn.XLOOKUP(G2742&amp;$V$2,BS_CONTROLE[CHAVE],BS_CONTROLE[Quantidade_11],"-")</f>
        <v>-</v>
      </c>
      <c r="W2742" s="118" t="str">
        <f ca="1">_xlfn.XLOOKUP(G2742&amp;$W$2,BS_CONTROLE[CHAVE],BS_CONTROLE[Quantidade_11],"-")</f>
        <v>-</v>
      </c>
      <c r="X2742" s="118" t="str">
        <f ca="1">_xlfn.XLOOKUP(G2742&amp;$X$2,BS_CONTROLE[CHAVE],BS_CONTROLE[Quantidade_11],"-")</f>
        <v>-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339" t="str">
        <f>IF(FN_MC!K2765="","*",FN_MC!K2765)</f>
        <v>*</v>
      </c>
      <c r="O2743" s="339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str">
        <f ca="1">_xlfn.XLOOKUP(G2743&amp;$V$2,BS_CONTROLE[CHAVE],BS_CONTROLE[Quantidade_11],"-")</f>
        <v>-</v>
      </c>
      <c r="W2743" s="118" t="str">
        <f ca="1">_xlfn.XLOOKUP(G2743&amp;$W$2,BS_CONTROLE[CHAVE],BS_CONTROLE[Quantidade_11],"-")</f>
        <v>-</v>
      </c>
      <c r="X2743" s="118" t="str">
        <f ca="1">_xlfn.XLOOKUP(G2743&amp;$X$2,BS_CONTROLE[CHAVE],BS_CONTROLE[Quantidade_11],"-")</f>
        <v>-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339" t="str">
        <f>IF(FN_MC!K2766="","*",FN_MC!K2766)</f>
        <v>*</v>
      </c>
      <c r="O2744" s="339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str">
        <f ca="1">_xlfn.XLOOKUP(G2744&amp;$V$2,BS_CONTROLE[CHAVE],BS_CONTROLE[Quantidade_11],"-")</f>
        <v>-</v>
      </c>
      <c r="W2744" s="118" t="str">
        <f ca="1">_xlfn.XLOOKUP(G2744&amp;$W$2,BS_CONTROLE[CHAVE],BS_CONTROLE[Quantidade_11],"-")</f>
        <v>-</v>
      </c>
      <c r="X2744" s="118" t="str">
        <f ca="1">_xlfn.XLOOKUP(G2744&amp;$X$2,BS_CONTROLE[CHAVE],BS_CONTROLE[Quantidade_11],"-")</f>
        <v>-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338" t="str">
        <f>IF(FN_MC!K2767="","*",FN_MC!K2767)</f>
        <v>*</v>
      </c>
      <c r="O2745" s="338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str">
        <f ca="1">_xlfn.XLOOKUP(G2745&amp;$V$2,BS_CONTROLE[CHAVE],BS_CONTROLE[Quantidade_11],"-")</f>
        <v>-</v>
      </c>
      <c r="W2745" s="118" t="str">
        <f ca="1">_xlfn.XLOOKUP(G2745&amp;$W$2,BS_CONTROLE[CHAVE],BS_CONTROLE[Quantidade_11],"-")</f>
        <v>-</v>
      </c>
      <c r="X2745" s="118" t="str">
        <f ca="1">_xlfn.XLOOKUP(G2745&amp;$X$2,BS_CONTROLE[CHAVE],BS_CONTROLE[Quantidade_11],"-")</f>
        <v>-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339" t="str">
        <f>IF(FN_MC!K2768="","*",FN_MC!K2768)</f>
        <v>*</v>
      </c>
      <c r="O2746" s="339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str">
        <f ca="1">_xlfn.XLOOKUP(G2746&amp;$V$2,BS_CONTROLE[CHAVE],BS_CONTROLE[Quantidade_11],"-")</f>
        <v>-</v>
      </c>
      <c r="W2746" s="118" t="str">
        <f ca="1">_xlfn.XLOOKUP(G2746&amp;$W$2,BS_CONTROLE[CHAVE],BS_CONTROLE[Quantidade_11],"-")</f>
        <v>-</v>
      </c>
      <c r="X2746" s="118" t="str">
        <f ca="1">_xlfn.XLOOKUP(G2746&amp;$X$2,BS_CONTROLE[CHAVE],BS_CONTROLE[Quantidade_11],"-")</f>
        <v>-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339" t="str">
        <f>IF(FN_MC!K2769="","*",FN_MC!K2769)</f>
        <v>*</v>
      </c>
      <c r="O2747" s="339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str">
        <f ca="1">_xlfn.XLOOKUP(G2747&amp;$V$2,BS_CONTROLE[CHAVE],BS_CONTROLE[Quantidade_11],"-")</f>
        <v>-</v>
      </c>
      <c r="W2747" s="118" t="str">
        <f ca="1">_xlfn.XLOOKUP(G2747&amp;$W$2,BS_CONTROLE[CHAVE],BS_CONTROLE[Quantidade_11],"-")</f>
        <v>-</v>
      </c>
      <c r="X2747" s="118" t="str">
        <f ca="1">_xlfn.XLOOKUP(G2747&amp;$X$2,BS_CONTROLE[CHAVE],BS_CONTROLE[Quantidade_11],"-")</f>
        <v>-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338" t="str">
        <f>IF(FN_MC!K2770="","*",FN_MC!K2770)</f>
        <v>*</v>
      </c>
      <c r="O2748" s="338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str">
        <f ca="1">_xlfn.XLOOKUP(G2748&amp;$V$2,BS_CONTROLE[CHAVE],BS_CONTROLE[Quantidade_11],"-")</f>
        <v>-</v>
      </c>
      <c r="W2748" s="118" t="str">
        <f ca="1">_xlfn.XLOOKUP(G2748&amp;$W$2,BS_CONTROLE[CHAVE],BS_CONTROLE[Quantidade_11],"-")</f>
        <v>-</v>
      </c>
      <c r="X2748" s="118" t="str">
        <f ca="1">_xlfn.XLOOKUP(G2748&amp;$X$2,BS_CONTROLE[CHAVE],BS_CONTROLE[Quantidade_11],"-")</f>
        <v>-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339" t="str">
        <f>IF(FN_MC!K2771="","*",FN_MC!K2771)</f>
        <v>*</v>
      </c>
      <c r="O2749" s="339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str">
        <f ca="1">_xlfn.XLOOKUP(G2749&amp;$V$2,BS_CONTROLE[CHAVE],BS_CONTROLE[Quantidade_11],"-")</f>
        <v>-</v>
      </c>
      <c r="W2749" s="118" t="str">
        <f ca="1">_xlfn.XLOOKUP(G2749&amp;$W$2,BS_CONTROLE[CHAVE],BS_CONTROLE[Quantidade_11],"-")</f>
        <v>-</v>
      </c>
      <c r="X2749" s="118" t="str">
        <f ca="1">_xlfn.XLOOKUP(G2749&amp;$X$2,BS_CONTROLE[CHAVE],BS_CONTROLE[Quantidade_11],"-")</f>
        <v>-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339" t="str">
        <f>IF(FN_MC!K2772="","*",FN_MC!K2772)</f>
        <v>*</v>
      </c>
      <c r="O2750" s="339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str">
        <f ca="1">_xlfn.XLOOKUP(G2750&amp;$V$2,BS_CONTROLE[CHAVE],BS_CONTROLE[Quantidade_11],"-")</f>
        <v>-</v>
      </c>
      <c r="W2750" s="118" t="str">
        <f ca="1">_xlfn.XLOOKUP(G2750&amp;$W$2,BS_CONTROLE[CHAVE],BS_CONTROLE[Quantidade_11],"-")</f>
        <v>-</v>
      </c>
      <c r="X2750" s="118" t="str">
        <f ca="1">_xlfn.XLOOKUP(G2750&amp;$X$2,BS_CONTROLE[CHAVE],BS_CONTROLE[Quantidade_11],"-")</f>
        <v>-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338" t="str">
        <f>IF(FN_MC!K2773="","*",FN_MC!K2773)</f>
        <v>*</v>
      </c>
      <c r="O2751" s="338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str">
        <f ca="1">_xlfn.XLOOKUP(G2751&amp;$V$2,BS_CONTROLE[CHAVE],BS_CONTROLE[Quantidade_11],"-")</f>
        <v>-</v>
      </c>
      <c r="W2751" s="118" t="str">
        <f ca="1">_xlfn.XLOOKUP(G2751&amp;$W$2,BS_CONTROLE[CHAVE],BS_CONTROLE[Quantidade_11],"-")</f>
        <v>-</v>
      </c>
      <c r="X2751" s="118" t="str">
        <f ca="1">_xlfn.XLOOKUP(G2751&amp;$X$2,BS_CONTROLE[CHAVE],BS_CONTROLE[Quantidade_11],"-")</f>
        <v>-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339" t="str">
        <f>IF(FN_MC!K2774="","*",FN_MC!K2774)</f>
        <v>*</v>
      </c>
      <c r="O2752" s="339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str">
        <f ca="1">_xlfn.XLOOKUP(G2752&amp;$V$2,BS_CONTROLE[CHAVE],BS_CONTROLE[Quantidade_11],"-")</f>
        <v>-</v>
      </c>
      <c r="W2752" s="118" t="str">
        <f ca="1">_xlfn.XLOOKUP(G2752&amp;$W$2,BS_CONTROLE[CHAVE],BS_CONTROLE[Quantidade_11],"-")</f>
        <v>-</v>
      </c>
      <c r="X2752" s="118" t="str">
        <f ca="1">_xlfn.XLOOKUP(G2752&amp;$X$2,BS_CONTROLE[CHAVE],BS_CONTROLE[Quantidade_11],"-")</f>
        <v>-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339" t="str">
        <f>IF(FN_MC!K2775="","*",FN_MC!K2775)</f>
        <v>*</v>
      </c>
      <c r="O2753" s="339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str">
        <f ca="1">_xlfn.XLOOKUP(G2753&amp;$V$2,BS_CONTROLE[CHAVE],BS_CONTROLE[Quantidade_11],"-")</f>
        <v>-</v>
      </c>
      <c r="W2753" s="118" t="str">
        <f ca="1">_xlfn.XLOOKUP(G2753&amp;$W$2,BS_CONTROLE[CHAVE],BS_CONTROLE[Quantidade_11],"-")</f>
        <v>-</v>
      </c>
      <c r="X2753" s="118" t="str">
        <f ca="1">_xlfn.XLOOKUP(G2753&amp;$X$2,BS_CONTROLE[CHAVE],BS_CONTROLE[Quantidade_11],"-")</f>
        <v>-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338" t="str">
        <f>IF(FN_MC!K2776="","*",FN_MC!K2776)</f>
        <v>*</v>
      </c>
      <c r="O2754" s="338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str">
        <f ca="1">_xlfn.XLOOKUP(G2754&amp;$V$2,BS_CONTROLE[CHAVE],BS_CONTROLE[Quantidade_11],"-")</f>
        <v>-</v>
      </c>
      <c r="W2754" s="118" t="str">
        <f ca="1">_xlfn.XLOOKUP(G2754&amp;$W$2,BS_CONTROLE[CHAVE],BS_CONTROLE[Quantidade_11],"-")</f>
        <v>-</v>
      </c>
      <c r="X2754" s="118" t="str">
        <f ca="1">_xlfn.XLOOKUP(G2754&amp;$X$2,BS_CONTROLE[CHAVE],BS_CONTROLE[Quantidade_11],"-")</f>
        <v>-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339" t="str">
        <f>IF(FN_MC!K2777="","*",FN_MC!K2777)</f>
        <v>*</v>
      </c>
      <c r="O2755" s="339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str">
        <f ca="1">_xlfn.XLOOKUP(G2755&amp;$V$2,BS_CONTROLE[CHAVE],BS_CONTROLE[Quantidade_11],"-")</f>
        <v>-</v>
      </c>
      <c r="W2755" s="118" t="str">
        <f ca="1">_xlfn.XLOOKUP(G2755&amp;$W$2,BS_CONTROLE[CHAVE],BS_CONTROLE[Quantidade_11],"-")</f>
        <v>-</v>
      </c>
      <c r="X2755" s="118" t="str">
        <f ca="1">_xlfn.XLOOKUP(G2755&amp;$X$2,BS_CONTROLE[CHAVE],BS_CONTROLE[Quantidade_11],"-")</f>
        <v>-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339" t="str">
        <f>IF(FN_MC!K2778="","*",FN_MC!K2778)</f>
        <v>*</v>
      </c>
      <c r="O2756" s="339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str">
        <f ca="1">_xlfn.XLOOKUP(G2756&amp;$V$2,BS_CONTROLE[CHAVE],BS_CONTROLE[Quantidade_11],"-")</f>
        <v>-</v>
      </c>
      <c r="W2756" s="118" t="str">
        <f ca="1">_xlfn.XLOOKUP(G2756&amp;$W$2,BS_CONTROLE[CHAVE],BS_CONTROLE[Quantidade_11],"-")</f>
        <v>-</v>
      </c>
      <c r="X2756" s="118" t="str">
        <f ca="1">_xlfn.XLOOKUP(G2756&amp;$X$2,BS_CONTROLE[CHAVE],BS_CONTROLE[Quantidade_11],"-")</f>
        <v>-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338" t="str">
        <f>IF(FN_MC!K2779="","*",FN_MC!K2779)</f>
        <v>*</v>
      </c>
      <c r="O2757" s="338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str">
        <f ca="1">_xlfn.XLOOKUP(G2757&amp;$V$2,BS_CONTROLE[CHAVE],BS_CONTROLE[Quantidade_11],"-")</f>
        <v>-</v>
      </c>
      <c r="W2757" s="118" t="str">
        <f ca="1">_xlfn.XLOOKUP(G2757&amp;$W$2,BS_CONTROLE[CHAVE],BS_CONTROLE[Quantidade_11],"-")</f>
        <v>-</v>
      </c>
      <c r="X2757" s="118" t="str">
        <f ca="1">_xlfn.XLOOKUP(G2757&amp;$X$2,BS_CONTROLE[CHAVE],BS_CONTROLE[Quantidade_11],"-")</f>
        <v>-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339" t="str">
        <f>IF(FN_MC!K2780="","*",FN_MC!K2780)</f>
        <v>*</v>
      </c>
      <c r="O2758" s="339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str">
        <f ca="1">_xlfn.XLOOKUP(G2758&amp;$V$2,BS_CONTROLE[CHAVE],BS_CONTROLE[Quantidade_11],"-")</f>
        <v>-</v>
      </c>
      <c r="W2758" s="118" t="str">
        <f ca="1">_xlfn.XLOOKUP(G2758&amp;$W$2,BS_CONTROLE[CHAVE],BS_CONTROLE[Quantidade_11],"-")</f>
        <v>-</v>
      </c>
      <c r="X2758" s="118" t="str">
        <f ca="1">_xlfn.XLOOKUP(G2758&amp;$X$2,BS_CONTROLE[CHAVE],BS_CONTROLE[Quantidade_11],"-")</f>
        <v>-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339" t="str">
        <f>IF(FN_MC!K2781="","*",FN_MC!K2781)</f>
        <v>*</v>
      </c>
      <c r="O2759" s="339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str">
        <f ca="1">_xlfn.XLOOKUP(G2759&amp;$V$2,BS_CONTROLE[CHAVE],BS_CONTROLE[Quantidade_11],"-")</f>
        <v>-</v>
      </c>
      <c r="W2759" s="118" t="str">
        <f ca="1">_xlfn.XLOOKUP(G2759&amp;$W$2,BS_CONTROLE[CHAVE],BS_CONTROLE[Quantidade_11],"-")</f>
        <v>-</v>
      </c>
      <c r="X2759" s="118" t="str">
        <f ca="1">_xlfn.XLOOKUP(G2759&amp;$X$2,BS_CONTROLE[CHAVE],BS_CONTROLE[Quantidade_11],"-")</f>
        <v>-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338" t="str">
        <f>IF(FN_MC!K2782="","*",FN_MC!K2782)</f>
        <v>*</v>
      </c>
      <c r="O2760" s="338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str">
        <f ca="1">_xlfn.XLOOKUP(G2760&amp;$V$2,BS_CONTROLE[CHAVE],BS_CONTROLE[Quantidade_11],"-")</f>
        <v>-</v>
      </c>
      <c r="W2760" s="118" t="str">
        <f ca="1">_xlfn.XLOOKUP(G2760&amp;$W$2,BS_CONTROLE[CHAVE],BS_CONTROLE[Quantidade_11],"-")</f>
        <v>-</v>
      </c>
      <c r="X2760" s="118" t="str">
        <f ca="1">_xlfn.XLOOKUP(G2760&amp;$X$2,BS_CONTROLE[CHAVE],BS_CONTROLE[Quantidade_11],"-")</f>
        <v>-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339" t="str">
        <f>IF(FN_MC!K2783="","*",FN_MC!K2783)</f>
        <v>*</v>
      </c>
      <c r="O2761" s="339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str">
        <f ca="1">_xlfn.XLOOKUP(G2761&amp;$V$2,BS_CONTROLE[CHAVE],BS_CONTROLE[Quantidade_11],"-")</f>
        <v>-</v>
      </c>
      <c r="W2761" s="118" t="str">
        <f ca="1">_xlfn.XLOOKUP(G2761&amp;$W$2,BS_CONTROLE[CHAVE],BS_CONTROLE[Quantidade_11],"-")</f>
        <v>-</v>
      </c>
      <c r="X2761" s="118" t="str">
        <f ca="1">_xlfn.XLOOKUP(G2761&amp;$X$2,BS_CONTROLE[CHAVE],BS_CONTROLE[Quantidade_11],"-")</f>
        <v>-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339" t="str">
        <f>IF(FN_MC!K2784="","*",FN_MC!K2784)</f>
        <v>*</v>
      </c>
      <c r="O2762" s="339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str">
        <f ca="1">_xlfn.XLOOKUP(G2762&amp;$V$2,BS_CONTROLE[CHAVE],BS_CONTROLE[Quantidade_11],"-")</f>
        <v>-</v>
      </c>
      <c r="W2762" s="118" t="str">
        <f ca="1">_xlfn.XLOOKUP(G2762&amp;$W$2,BS_CONTROLE[CHAVE],BS_CONTROLE[Quantidade_11],"-")</f>
        <v>-</v>
      </c>
      <c r="X2762" s="118" t="str">
        <f ca="1">_xlfn.XLOOKUP(G2762&amp;$X$2,BS_CONTROLE[CHAVE],BS_CONTROLE[Quantidade_11],"-")</f>
        <v>-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338" t="str">
        <f>IF(FN_MC!K2785="","*",FN_MC!K2785)</f>
        <v>*</v>
      </c>
      <c r="O2763" s="338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str">
        <f ca="1">_xlfn.XLOOKUP(G2763&amp;$V$2,BS_CONTROLE[CHAVE],BS_CONTROLE[Quantidade_11],"-")</f>
        <v>-</v>
      </c>
      <c r="W2763" s="118" t="str">
        <f ca="1">_xlfn.XLOOKUP(G2763&amp;$W$2,BS_CONTROLE[CHAVE],BS_CONTROLE[Quantidade_11],"-")</f>
        <v>-</v>
      </c>
      <c r="X2763" s="118" t="str">
        <f ca="1">_xlfn.XLOOKUP(G2763&amp;$X$2,BS_CONTROLE[CHAVE],BS_CONTROLE[Quantidade_11],"-")</f>
        <v>-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339" t="str">
        <f>IF(FN_MC!K2786="","*",FN_MC!K2786)</f>
        <v>*</v>
      </c>
      <c r="O2764" s="339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str">
        <f ca="1">_xlfn.XLOOKUP(G2764&amp;$V$2,BS_CONTROLE[CHAVE],BS_CONTROLE[Quantidade_11],"-")</f>
        <v>-</v>
      </c>
      <c r="W2764" s="118" t="str">
        <f ca="1">_xlfn.XLOOKUP(G2764&amp;$W$2,BS_CONTROLE[CHAVE],BS_CONTROLE[Quantidade_11],"-")</f>
        <v>-</v>
      </c>
      <c r="X2764" s="118" t="str">
        <f ca="1">_xlfn.XLOOKUP(G2764&amp;$X$2,BS_CONTROLE[CHAVE],BS_CONTROLE[Quantidade_11],"-")</f>
        <v>-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339" t="str">
        <f>IF(FN_MC!K2787="","*",FN_MC!K2787)</f>
        <v>*</v>
      </c>
      <c r="O2765" s="339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str">
        <f ca="1">_xlfn.XLOOKUP(G2765&amp;$V$2,BS_CONTROLE[CHAVE],BS_CONTROLE[Quantidade_11],"-")</f>
        <v>-</v>
      </c>
      <c r="W2765" s="118" t="str">
        <f ca="1">_xlfn.XLOOKUP(G2765&amp;$W$2,BS_CONTROLE[CHAVE],BS_CONTROLE[Quantidade_11],"-")</f>
        <v>-</v>
      </c>
      <c r="X2765" s="118" t="str">
        <f ca="1">_xlfn.XLOOKUP(G2765&amp;$X$2,BS_CONTROLE[CHAVE],BS_CONTROLE[Quantidade_11],"-")</f>
        <v>-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338" t="str">
        <f>IF(FN_MC!K2788="","*",FN_MC!K2788)</f>
        <v>*</v>
      </c>
      <c r="O2766" s="338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str">
        <f ca="1">_xlfn.XLOOKUP(G2766&amp;$V$2,BS_CONTROLE[CHAVE],BS_CONTROLE[Quantidade_11],"-")</f>
        <v>-</v>
      </c>
      <c r="W2766" s="118" t="str">
        <f ca="1">_xlfn.XLOOKUP(G2766&amp;$W$2,BS_CONTROLE[CHAVE],BS_CONTROLE[Quantidade_11],"-")</f>
        <v>-</v>
      </c>
      <c r="X2766" s="118" t="str">
        <f ca="1">_xlfn.XLOOKUP(G2766&amp;$X$2,BS_CONTROLE[CHAVE],BS_CONTROLE[Quantidade_11],"-")</f>
        <v>-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339" t="str">
        <f>IF(FN_MC!K2789="","*",FN_MC!K2789)</f>
        <v>*</v>
      </c>
      <c r="O2767" s="339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str">
        <f ca="1">_xlfn.XLOOKUP(G2767&amp;$V$2,BS_CONTROLE[CHAVE],BS_CONTROLE[Quantidade_11],"-")</f>
        <v>-</v>
      </c>
      <c r="W2767" s="118" t="str">
        <f ca="1">_xlfn.XLOOKUP(G2767&amp;$W$2,BS_CONTROLE[CHAVE],BS_CONTROLE[Quantidade_11],"-")</f>
        <v>-</v>
      </c>
      <c r="X2767" s="118" t="str">
        <f ca="1">_xlfn.XLOOKUP(G2767&amp;$X$2,BS_CONTROLE[CHAVE],BS_CONTROLE[Quantidade_11],"-")</f>
        <v>-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339" t="str">
        <f>IF(FN_MC!K2790="","*",FN_MC!K2790)</f>
        <v>*</v>
      </c>
      <c r="O2768" s="339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str">
        <f ca="1">_xlfn.XLOOKUP(G2768&amp;$V$2,BS_CONTROLE[CHAVE],BS_CONTROLE[Quantidade_11],"-")</f>
        <v>-</v>
      </c>
      <c r="W2768" s="118" t="str">
        <f ca="1">_xlfn.XLOOKUP(G2768&amp;$W$2,BS_CONTROLE[CHAVE],BS_CONTROLE[Quantidade_11],"-")</f>
        <v>-</v>
      </c>
      <c r="X2768" s="118" t="str">
        <f ca="1">_xlfn.XLOOKUP(G2768&amp;$X$2,BS_CONTROLE[CHAVE],BS_CONTROLE[Quantidade_11],"-")</f>
        <v>-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338" t="str">
        <f>IF(FN_MC!K2791="","*",FN_MC!K2791)</f>
        <v>*</v>
      </c>
      <c r="O2769" s="338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str">
        <f ca="1">_xlfn.XLOOKUP(G2769&amp;$V$2,BS_CONTROLE[CHAVE],BS_CONTROLE[Quantidade_11],"-")</f>
        <v>-</v>
      </c>
      <c r="W2769" s="118" t="str">
        <f ca="1">_xlfn.XLOOKUP(G2769&amp;$W$2,BS_CONTROLE[CHAVE],BS_CONTROLE[Quantidade_11],"-")</f>
        <v>-</v>
      </c>
      <c r="X2769" s="118" t="str">
        <f ca="1">_xlfn.XLOOKUP(G2769&amp;$X$2,BS_CONTROLE[CHAVE],BS_CONTROLE[Quantidade_11],"-")</f>
        <v>-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339" t="str">
        <f>IF(FN_MC!K2792="","*",FN_MC!K2792)</f>
        <v>*</v>
      </c>
      <c r="O2770" s="339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str">
        <f ca="1">_xlfn.XLOOKUP(G2770&amp;$V$2,BS_CONTROLE[CHAVE],BS_CONTROLE[Quantidade_11],"-")</f>
        <v>-</v>
      </c>
      <c r="W2770" s="118" t="str">
        <f ca="1">_xlfn.XLOOKUP(G2770&amp;$W$2,BS_CONTROLE[CHAVE],BS_CONTROLE[Quantidade_11],"-")</f>
        <v>-</v>
      </c>
      <c r="X2770" s="118" t="str">
        <f ca="1">_xlfn.XLOOKUP(G2770&amp;$X$2,BS_CONTROLE[CHAVE],BS_CONTROLE[Quantidade_11],"-")</f>
        <v>-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339" t="str">
        <f>IF(FN_MC!K2793="","*",FN_MC!K2793)</f>
        <v>*</v>
      </c>
      <c r="O2771" s="339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str">
        <f ca="1">_xlfn.XLOOKUP(G2771&amp;$V$2,BS_CONTROLE[CHAVE],BS_CONTROLE[Quantidade_11],"-")</f>
        <v>-</v>
      </c>
      <c r="W2771" s="118" t="str">
        <f ca="1">_xlfn.XLOOKUP(G2771&amp;$W$2,BS_CONTROLE[CHAVE],BS_CONTROLE[Quantidade_11],"-")</f>
        <v>-</v>
      </c>
      <c r="X2771" s="118" t="str">
        <f ca="1">_xlfn.XLOOKUP(G2771&amp;$X$2,BS_CONTROLE[CHAVE],BS_CONTROLE[Quantidade_11],"-")</f>
        <v>-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338" t="str">
        <f>IF(FN_MC!K2794="","*",FN_MC!K2794)</f>
        <v>*</v>
      </c>
      <c r="O2772" s="338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str">
        <f ca="1">_xlfn.XLOOKUP(G2772&amp;$V$2,BS_CONTROLE[CHAVE],BS_CONTROLE[Quantidade_11],"-")</f>
        <v>-</v>
      </c>
      <c r="W2772" s="118" t="str">
        <f ca="1">_xlfn.XLOOKUP(G2772&amp;$W$2,BS_CONTROLE[CHAVE],BS_CONTROLE[Quantidade_11],"-")</f>
        <v>-</v>
      </c>
      <c r="X2772" s="118" t="str">
        <f ca="1">_xlfn.XLOOKUP(G2772&amp;$X$2,BS_CONTROLE[CHAVE],BS_CONTROLE[Quantidade_11],"-")</f>
        <v>-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339" t="str">
        <f>IF(FN_MC!K2795="","*",FN_MC!K2795)</f>
        <v>*</v>
      </c>
      <c r="O2773" s="339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str">
        <f ca="1">_xlfn.XLOOKUP(G2773&amp;$V$2,BS_CONTROLE[CHAVE],BS_CONTROLE[Quantidade_11],"-")</f>
        <v>-</v>
      </c>
      <c r="W2773" s="118" t="str">
        <f ca="1">_xlfn.XLOOKUP(G2773&amp;$W$2,BS_CONTROLE[CHAVE],BS_CONTROLE[Quantidade_11],"-")</f>
        <v>-</v>
      </c>
      <c r="X2773" s="118" t="str">
        <f ca="1">_xlfn.XLOOKUP(G2773&amp;$X$2,BS_CONTROLE[CHAVE],BS_CONTROLE[Quantidade_11],"-")</f>
        <v>-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339" t="str">
        <f>IF(FN_MC!K2796="","*",FN_MC!K2796)</f>
        <v>*</v>
      </c>
      <c r="O2774" s="339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str">
        <f ca="1">_xlfn.XLOOKUP(G2774&amp;$V$2,BS_CONTROLE[CHAVE],BS_CONTROLE[Quantidade_11],"-")</f>
        <v>-</v>
      </c>
      <c r="W2774" s="118" t="str">
        <f ca="1">_xlfn.XLOOKUP(G2774&amp;$W$2,BS_CONTROLE[CHAVE],BS_CONTROLE[Quantidade_11],"-")</f>
        <v>-</v>
      </c>
      <c r="X2774" s="118" t="str">
        <f ca="1">_xlfn.XLOOKUP(G2774&amp;$X$2,BS_CONTROLE[CHAVE],BS_CONTROLE[Quantidade_11],"-")</f>
        <v>-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338" t="str">
        <f>IF(FN_MC!K2797="","*",FN_MC!K2797)</f>
        <v>*</v>
      </c>
      <c r="O2775" s="338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str">
        <f ca="1">_xlfn.XLOOKUP(G2775&amp;$V$2,BS_CONTROLE[CHAVE],BS_CONTROLE[Quantidade_11],"-")</f>
        <v>-</v>
      </c>
      <c r="W2775" s="118" t="str">
        <f ca="1">_xlfn.XLOOKUP(G2775&amp;$W$2,BS_CONTROLE[CHAVE],BS_CONTROLE[Quantidade_11],"-")</f>
        <v>-</v>
      </c>
      <c r="X2775" s="118" t="str">
        <f ca="1">_xlfn.XLOOKUP(G2775&amp;$X$2,BS_CONTROLE[CHAVE],BS_CONTROLE[Quantidade_11],"-")</f>
        <v>-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339" t="str">
        <f>IF(FN_MC!K2798="","*",FN_MC!K2798)</f>
        <v>*</v>
      </c>
      <c r="O2776" s="339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str">
        <f ca="1">_xlfn.XLOOKUP(G2776&amp;$V$2,BS_CONTROLE[CHAVE],BS_CONTROLE[Quantidade_11],"-")</f>
        <v>-</v>
      </c>
      <c r="W2776" s="118" t="str">
        <f ca="1">_xlfn.XLOOKUP(G2776&amp;$W$2,BS_CONTROLE[CHAVE],BS_CONTROLE[Quantidade_11],"-")</f>
        <v>-</v>
      </c>
      <c r="X2776" s="118" t="str">
        <f ca="1">_xlfn.XLOOKUP(G2776&amp;$X$2,BS_CONTROLE[CHAVE],BS_CONTROLE[Quantidade_11],"-")</f>
        <v>-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339" t="str">
        <f>IF(FN_MC!K2799="","*",FN_MC!K2799)</f>
        <v>*</v>
      </c>
      <c r="O2777" s="339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str">
        <f ca="1">_xlfn.XLOOKUP(G2777&amp;$V$2,BS_CONTROLE[CHAVE],BS_CONTROLE[Quantidade_11],"-")</f>
        <v>-</v>
      </c>
      <c r="W2777" s="118" t="str">
        <f ca="1">_xlfn.XLOOKUP(G2777&amp;$W$2,BS_CONTROLE[CHAVE],BS_CONTROLE[Quantidade_11],"-")</f>
        <v>-</v>
      </c>
      <c r="X2777" s="118" t="str">
        <f ca="1">_xlfn.XLOOKUP(G2777&amp;$X$2,BS_CONTROLE[CHAVE],BS_CONTROLE[Quantidade_11],"-")</f>
        <v>-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338" t="str">
        <f>IF(FN_MC!K2800="","*",FN_MC!K2800)</f>
        <v>*</v>
      </c>
      <c r="O2778" s="338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str">
        <f ca="1">_xlfn.XLOOKUP(G2778&amp;$V$2,BS_CONTROLE[CHAVE],BS_CONTROLE[Quantidade_11],"-")</f>
        <v>-</v>
      </c>
      <c r="W2778" s="118" t="str">
        <f ca="1">_xlfn.XLOOKUP(G2778&amp;$W$2,BS_CONTROLE[CHAVE],BS_CONTROLE[Quantidade_11],"-")</f>
        <v>-</v>
      </c>
      <c r="X2778" s="118" t="str">
        <f ca="1">_xlfn.XLOOKUP(G2778&amp;$X$2,BS_CONTROLE[CHAVE],BS_CONTROLE[Quantidade_11],"-")</f>
        <v>-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339" t="str">
        <f>IF(FN_MC!K2801="","*",FN_MC!K2801)</f>
        <v>*</v>
      </c>
      <c r="O2779" s="339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str">
        <f ca="1">_xlfn.XLOOKUP(G2779&amp;$V$2,BS_CONTROLE[CHAVE],BS_CONTROLE[Quantidade_11],"-")</f>
        <v>-</v>
      </c>
      <c r="W2779" s="118" t="str">
        <f ca="1">_xlfn.XLOOKUP(G2779&amp;$W$2,BS_CONTROLE[CHAVE],BS_CONTROLE[Quantidade_11],"-")</f>
        <v>-</v>
      </c>
      <c r="X2779" s="118" t="str">
        <f ca="1">_xlfn.XLOOKUP(G2779&amp;$X$2,BS_CONTROLE[CHAVE],BS_CONTROLE[Quantidade_11],"-")</f>
        <v>-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339" t="str">
        <f>IF(FN_MC!K2802="","*",FN_MC!K2802)</f>
        <v>*</v>
      </c>
      <c r="O2780" s="339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str">
        <f ca="1">_xlfn.XLOOKUP(G2780&amp;$V$2,BS_CONTROLE[CHAVE],BS_CONTROLE[Quantidade_11],"-")</f>
        <v>-</v>
      </c>
      <c r="W2780" s="118" t="str">
        <f ca="1">_xlfn.XLOOKUP(G2780&amp;$W$2,BS_CONTROLE[CHAVE],BS_CONTROLE[Quantidade_11],"-")</f>
        <v>-</v>
      </c>
      <c r="X2780" s="118" t="str">
        <f ca="1">_xlfn.XLOOKUP(G2780&amp;$X$2,BS_CONTROLE[CHAVE],BS_CONTROLE[Quantidade_11],"-")</f>
        <v>-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338" t="str">
        <f>IF(FN_MC!K2803="","*",FN_MC!K2803)</f>
        <v>*</v>
      </c>
      <c r="O2781" s="338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str">
        <f ca="1">_xlfn.XLOOKUP(G2781&amp;$V$2,BS_CONTROLE[CHAVE],BS_CONTROLE[Quantidade_11],"-")</f>
        <v>-</v>
      </c>
      <c r="W2781" s="118" t="str">
        <f ca="1">_xlfn.XLOOKUP(G2781&amp;$W$2,BS_CONTROLE[CHAVE],BS_CONTROLE[Quantidade_11],"-")</f>
        <v>-</v>
      </c>
      <c r="X2781" s="118" t="str">
        <f ca="1">_xlfn.XLOOKUP(G2781&amp;$X$2,BS_CONTROLE[CHAVE],BS_CONTROLE[Quantidade_11],"-")</f>
        <v>-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339" t="str">
        <f>IF(FN_MC!K2804="","*",FN_MC!K2804)</f>
        <v>*</v>
      </c>
      <c r="O2782" s="339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str">
        <f ca="1">_xlfn.XLOOKUP(G2782&amp;$V$2,BS_CONTROLE[CHAVE],BS_CONTROLE[Quantidade_11],"-")</f>
        <v>-</v>
      </c>
      <c r="W2782" s="118" t="str">
        <f ca="1">_xlfn.XLOOKUP(G2782&amp;$W$2,BS_CONTROLE[CHAVE],BS_CONTROLE[Quantidade_11],"-")</f>
        <v>-</v>
      </c>
      <c r="X2782" s="118" t="str">
        <f ca="1">_xlfn.XLOOKUP(G2782&amp;$X$2,BS_CONTROLE[CHAVE],BS_CONTROLE[Quantidade_11],"-")</f>
        <v>-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339" t="str">
        <f>IF(FN_MC!K2805="","*",FN_MC!K2805)</f>
        <v>*</v>
      </c>
      <c r="O2783" s="339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str">
        <f ca="1">_xlfn.XLOOKUP(G2783&amp;$V$2,BS_CONTROLE[CHAVE],BS_CONTROLE[Quantidade_11],"-")</f>
        <v>-</v>
      </c>
      <c r="W2783" s="118" t="str">
        <f ca="1">_xlfn.XLOOKUP(G2783&amp;$W$2,BS_CONTROLE[CHAVE],BS_CONTROLE[Quantidade_11],"-")</f>
        <v>-</v>
      </c>
      <c r="X2783" s="118" t="str">
        <f ca="1">_xlfn.XLOOKUP(G2783&amp;$X$2,BS_CONTROLE[CHAVE],BS_CONTROLE[Quantidade_11],"-")</f>
        <v>-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338" t="str">
        <f>IF(FN_MC!K2806="","*",FN_MC!K2806)</f>
        <v>*</v>
      </c>
      <c r="O2784" s="338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str">
        <f ca="1">_xlfn.XLOOKUP(G2784&amp;$V$2,BS_CONTROLE[CHAVE],BS_CONTROLE[Quantidade_11],"-")</f>
        <v>-</v>
      </c>
      <c r="W2784" s="118" t="str">
        <f ca="1">_xlfn.XLOOKUP(G2784&amp;$W$2,BS_CONTROLE[CHAVE],BS_CONTROLE[Quantidade_11],"-")</f>
        <v>-</v>
      </c>
      <c r="X2784" s="118" t="str">
        <f ca="1">_xlfn.XLOOKUP(G2784&amp;$X$2,BS_CONTROLE[CHAVE],BS_CONTROLE[Quantidade_11],"-")</f>
        <v>-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339" t="str">
        <f>IF(FN_MC!K2807="","*",FN_MC!K2807)</f>
        <v>*</v>
      </c>
      <c r="O2785" s="339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str">
        <f ca="1">_xlfn.XLOOKUP(G2785&amp;$V$2,BS_CONTROLE[CHAVE],BS_CONTROLE[Quantidade_11],"-")</f>
        <v>-</v>
      </c>
      <c r="W2785" s="118" t="str">
        <f ca="1">_xlfn.XLOOKUP(G2785&amp;$W$2,BS_CONTROLE[CHAVE],BS_CONTROLE[Quantidade_11],"-")</f>
        <v>-</v>
      </c>
      <c r="X2785" s="118" t="str">
        <f ca="1">_xlfn.XLOOKUP(G2785&amp;$X$2,BS_CONTROLE[CHAVE],BS_CONTROLE[Quantidade_11],"-")</f>
        <v>-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339" t="str">
        <f>IF(FN_MC!K2808="","*",FN_MC!K2808)</f>
        <v>*</v>
      </c>
      <c r="O2786" s="339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str">
        <f ca="1">_xlfn.XLOOKUP(G2786&amp;$V$2,BS_CONTROLE[CHAVE],BS_CONTROLE[Quantidade_11],"-")</f>
        <v>-</v>
      </c>
      <c r="W2786" s="118" t="str">
        <f ca="1">_xlfn.XLOOKUP(G2786&amp;$W$2,BS_CONTROLE[CHAVE],BS_CONTROLE[Quantidade_11],"-")</f>
        <v>-</v>
      </c>
      <c r="X2786" s="118" t="str">
        <f ca="1">_xlfn.XLOOKUP(G2786&amp;$X$2,BS_CONTROLE[CHAVE],BS_CONTROLE[Quantidade_11],"-")</f>
        <v>-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338" t="str">
        <f>IF(FN_MC!K2809="","*",FN_MC!K2809)</f>
        <v>*</v>
      </c>
      <c r="O2787" s="338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str">
        <f ca="1">_xlfn.XLOOKUP(G2787&amp;$V$2,BS_CONTROLE[CHAVE],BS_CONTROLE[Quantidade_11],"-")</f>
        <v>-</v>
      </c>
      <c r="W2787" s="118" t="str">
        <f ca="1">_xlfn.XLOOKUP(G2787&amp;$W$2,BS_CONTROLE[CHAVE],BS_CONTROLE[Quantidade_11],"-")</f>
        <v>-</v>
      </c>
      <c r="X2787" s="118" t="str">
        <f ca="1">_xlfn.XLOOKUP(G2787&amp;$X$2,BS_CONTROLE[CHAVE],BS_CONTROLE[Quantidade_11],"-")</f>
        <v>-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339" t="str">
        <f>IF(FN_MC!K2810="","*",FN_MC!K2810)</f>
        <v>*</v>
      </c>
      <c r="O2788" s="339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str">
        <f ca="1">_xlfn.XLOOKUP(G2788&amp;$V$2,BS_CONTROLE[CHAVE],BS_CONTROLE[Quantidade_11],"-")</f>
        <v>-</v>
      </c>
      <c r="W2788" s="118" t="str">
        <f ca="1">_xlfn.XLOOKUP(G2788&amp;$W$2,BS_CONTROLE[CHAVE],BS_CONTROLE[Quantidade_11],"-")</f>
        <v>-</v>
      </c>
      <c r="X2788" s="118" t="str">
        <f ca="1">_xlfn.XLOOKUP(G2788&amp;$X$2,BS_CONTROLE[CHAVE],BS_CONTROLE[Quantidade_11],"-")</f>
        <v>-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339" t="str">
        <f>IF(FN_MC!K2811="","*",FN_MC!K2811)</f>
        <v>*</v>
      </c>
      <c r="O2789" s="339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str">
        <f ca="1">_xlfn.XLOOKUP(G2789&amp;$V$2,BS_CONTROLE[CHAVE],BS_CONTROLE[Quantidade_11],"-")</f>
        <v>-</v>
      </c>
      <c r="W2789" s="118" t="str">
        <f ca="1">_xlfn.XLOOKUP(G2789&amp;$W$2,BS_CONTROLE[CHAVE],BS_CONTROLE[Quantidade_11],"-")</f>
        <v>-</v>
      </c>
      <c r="X2789" s="118" t="str">
        <f ca="1">_xlfn.XLOOKUP(G2789&amp;$X$2,BS_CONTROLE[CHAVE],BS_CONTROLE[Quantidade_11],"-")</f>
        <v>-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338" t="str">
        <f>IF(FN_MC!K2812="","*",FN_MC!K2812)</f>
        <v>*</v>
      </c>
      <c r="O2790" s="338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str">
        <f ca="1">_xlfn.XLOOKUP(G2790&amp;$V$2,BS_CONTROLE[CHAVE],BS_CONTROLE[Quantidade_11],"-")</f>
        <v>-</v>
      </c>
      <c r="W2790" s="118" t="str">
        <f ca="1">_xlfn.XLOOKUP(G2790&amp;$W$2,BS_CONTROLE[CHAVE],BS_CONTROLE[Quantidade_11],"-")</f>
        <v>-</v>
      </c>
      <c r="X2790" s="118" t="str">
        <f ca="1">_xlfn.XLOOKUP(G2790&amp;$X$2,BS_CONTROLE[CHAVE],BS_CONTROLE[Quantidade_11],"-")</f>
        <v>-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339" t="str">
        <f>IF(FN_MC!K2813="","*",FN_MC!K2813)</f>
        <v>*</v>
      </c>
      <c r="O2791" s="339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str">
        <f ca="1">_xlfn.XLOOKUP(G2791&amp;$V$2,BS_CONTROLE[CHAVE],BS_CONTROLE[Quantidade_11],"-")</f>
        <v>-</v>
      </c>
      <c r="W2791" s="118" t="str">
        <f ca="1">_xlfn.XLOOKUP(G2791&amp;$W$2,BS_CONTROLE[CHAVE],BS_CONTROLE[Quantidade_11],"-")</f>
        <v>-</v>
      </c>
      <c r="X2791" s="118" t="str">
        <f ca="1">_xlfn.XLOOKUP(G2791&amp;$X$2,BS_CONTROLE[CHAVE],BS_CONTROLE[Quantidade_11],"-")</f>
        <v>-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339" t="str">
        <f>IF(FN_MC!K2814="","*",FN_MC!K2814)</f>
        <v>*</v>
      </c>
      <c r="O2792" s="339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str">
        <f ca="1">_xlfn.XLOOKUP(G2792&amp;$V$2,BS_CONTROLE[CHAVE],BS_CONTROLE[Quantidade_11],"-")</f>
        <v>-</v>
      </c>
      <c r="W2792" s="118" t="str">
        <f ca="1">_xlfn.XLOOKUP(G2792&amp;$W$2,BS_CONTROLE[CHAVE],BS_CONTROLE[Quantidade_11],"-")</f>
        <v>-</v>
      </c>
      <c r="X2792" s="118" t="str">
        <f ca="1">_xlfn.XLOOKUP(G2792&amp;$X$2,BS_CONTROLE[CHAVE],BS_CONTROLE[Quantidade_11],"-")</f>
        <v>-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338" t="str">
        <f>IF(FN_MC!K2815="","*",FN_MC!K2815)</f>
        <v>*</v>
      </c>
      <c r="O2793" s="338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str">
        <f ca="1">_xlfn.XLOOKUP(G2793&amp;$V$2,BS_CONTROLE[CHAVE],BS_CONTROLE[Quantidade_11],"-")</f>
        <v>-</v>
      </c>
      <c r="W2793" s="118" t="str">
        <f ca="1">_xlfn.XLOOKUP(G2793&amp;$W$2,BS_CONTROLE[CHAVE],BS_CONTROLE[Quantidade_11],"-")</f>
        <v>-</v>
      </c>
      <c r="X2793" s="118" t="str">
        <f ca="1">_xlfn.XLOOKUP(G2793&amp;$X$2,BS_CONTROLE[CHAVE],BS_CONTROLE[Quantidade_11],"-")</f>
        <v>-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339" t="str">
        <f>IF(FN_MC!K2816="","*",FN_MC!K2816)</f>
        <v>*</v>
      </c>
      <c r="O2794" s="339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str">
        <f ca="1">_xlfn.XLOOKUP(G2794&amp;$V$2,BS_CONTROLE[CHAVE],BS_CONTROLE[Quantidade_11],"-")</f>
        <v>-</v>
      </c>
      <c r="W2794" s="118" t="str">
        <f ca="1">_xlfn.XLOOKUP(G2794&amp;$W$2,BS_CONTROLE[CHAVE],BS_CONTROLE[Quantidade_11],"-")</f>
        <v>-</v>
      </c>
      <c r="X2794" s="118" t="str">
        <f ca="1">_xlfn.XLOOKUP(G2794&amp;$X$2,BS_CONTROLE[CHAVE],BS_CONTROLE[Quantidade_11],"-")</f>
        <v>-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339" t="str">
        <f>IF(FN_MC!K2817="","*",FN_MC!K2817)</f>
        <v>*</v>
      </c>
      <c r="O2795" s="339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str">
        <f ca="1">_xlfn.XLOOKUP(G2795&amp;$V$2,BS_CONTROLE[CHAVE],BS_CONTROLE[Quantidade_11],"-")</f>
        <v>-</v>
      </c>
      <c r="W2795" s="118" t="str">
        <f ca="1">_xlfn.XLOOKUP(G2795&amp;$W$2,BS_CONTROLE[CHAVE],BS_CONTROLE[Quantidade_11],"-")</f>
        <v>-</v>
      </c>
      <c r="X2795" s="118" t="str">
        <f ca="1">_xlfn.XLOOKUP(G2795&amp;$X$2,BS_CONTROLE[CHAVE],BS_CONTROLE[Quantidade_11],"-")</f>
        <v>-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338" t="str">
        <f>IF(FN_MC!K2818="","*",FN_MC!K2818)</f>
        <v>*</v>
      </c>
      <c r="O2796" s="338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str">
        <f ca="1">_xlfn.XLOOKUP(G2796&amp;$V$2,BS_CONTROLE[CHAVE],BS_CONTROLE[Quantidade_11],"-")</f>
        <v>-</v>
      </c>
      <c r="W2796" s="118" t="str">
        <f ca="1">_xlfn.XLOOKUP(G2796&amp;$W$2,BS_CONTROLE[CHAVE],BS_CONTROLE[Quantidade_11],"-")</f>
        <v>-</v>
      </c>
      <c r="X2796" s="118" t="str">
        <f ca="1">_xlfn.XLOOKUP(G2796&amp;$X$2,BS_CONTROLE[CHAVE],BS_CONTROLE[Quantidade_11],"-")</f>
        <v>-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339" t="str">
        <f>IF(FN_MC!K2819="","*",FN_MC!K2819)</f>
        <v>*</v>
      </c>
      <c r="O2797" s="339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str">
        <f ca="1">_xlfn.XLOOKUP(G2797&amp;$V$2,BS_CONTROLE[CHAVE],BS_CONTROLE[Quantidade_11],"-")</f>
        <v>-</v>
      </c>
      <c r="W2797" s="118" t="str">
        <f ca="1">_xlfn.XLOOKUP(G2797&amp;$W$2,BS_CONTROLE[CHAVE],BS_CONTROLE[Quantidade_11],"-")</f>
        <v>-</v>
      </c>
      <c r="X2797" s="118" t="str">
        <f ca="1">_xlfn.XLOOKUP(G2797&amp;$X$2,BS_CONTROLE[CHAVE],BS_CONTROLE[Quantidade_11],"-")</f>
        <v>-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339" t="str">
        <f>IF(FN_MC!K2820="","*",FN_MC!K2820)</f>
        <v>*</v>
      </c>
      <c r="O2798" s="339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str">
        <f ca="1">_xlfn.XLOOKUP(G2798&amp;$V$2,BS_CONTROLE[CHAVE],BS_CONTROLE[Quantidade_11],"-")</f>
        <v>-</v>
      </c>
      <c r="W2798" s="118" t="str">
        <f ca="1">_xlfn.XLOOKUP(G2798&amp;$W$2,BS_CONTROLE[CHAVE],BS_CONTROLE[Quantidade_11],"-")</f>
        <v>-</v>
      </c>
      <c r="X2798" s="118" t="str">
        <f ca="1">_xlfn.XLOOKUP(G2798&amp;$X$2,BS_CONTROLE[CHAVE],BS_CONTROLE[Quantidade_11],"-")</f>
        <v>-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338" t="str">
        <f>IF(FN_MC!K2821="","*",FN_MC!K2821)</f>
        <v>*</v>
      </c>
      <c r="O2799" s="338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str">
        <f ca="1">_xlfn.XLOOKUP(G2799&amp;$V$2,BS_CONTROLE[CHAVE],BS_CONTROLE[Quantidade_11],"-")</f>
        <v>-</v>
      </c>
      <c r="W2799" s="118" t="str">
        <f ca="1">_xlfn.XLOOKUP(G2799&amp;$W$2,BS_CONTROLE[CHAVE],BS_CONTROLE[Quantidade_11],"-")</f>
        <v>-</v>
      </c>
      <c r="X2799" s="118" t="str">
        <f ca="1">_xlfn.XLOOKUP(G2799&amp;$X$2,BS_CONTROLE[CHAVE],BS_CONTROLE[Quantidade_11],"-")</f>
        <v>-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339" t="str">
        <f>IF(FN_MC!K2822="","*",FN_MC!K2822)</f>
        <v>*</v>
      </c>
      <c r="O2800" s="339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str">
        <f ca="1">_xlfn.XLOOKUP(G2800&amp;$V$2,BS_CONTROLE[CHAVE],BS_CONTROLE[Quantidade_11],"-")</f>
        <v>-</v>
      </c>
      <c r="W2800" s="118" t="str">
        <f ca="1">_xlfn.XLOOKUP(G2800&amp;$W$2,BS_CONTROLE[CHAVE],BS_CONTROLE[Quantidade_11],"-")</f>
        <v>-</v>
      </c>
      <c r="X2800" s="118" t="str">
        <f ca="1">_xlfn.XLOOKUP(G2800&amp;$X$2,BS_CONTROLE[CHAVE],BS_CONTROLE[Quantidade_11],"-")</f>
        <v>-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339" t="str">
        <f>IF(FN_MC!K2823="","*",FN_MC!K2823)</f>
        <v>*</v>
      </c>
      <c r="O2801" s="339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str">
        <f ca="1">_xlfn.XLOOKUP(G2801&amp;$V$2,BS_CONTROLE[CHAVE],BS_CONTROLE[Quantidade_11],"-")</f>
        <v>-</v>
      </c>
      <c r="W2801" s="118" t="str">
        <f ca="1">_xlfn.XLOOKUP(G2801&amp;$W$2,BS_CONTROLE[CHAVE],BS_CONTROLE[Quantidade_11],"-")</f>
        <v>-</v>
      </c>
      <c r="X2801" s="118" t="str">
        <f ca="1">_xlfn.XLOOKUP(G2801&amp;$X$2,BS_CONTROLE[CHAVE],BS_CONTROLE[Quantidade_11],"-")</f>
        <v>-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338" t="str">
        <f>IF(FN_MC!K2824="","*",FN_MC!K2824)</f>
        <v>*</v>
      </c>
      <c r="O2802" s="338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str">
        <f ca="1">_xlfn.XLOOKUP(G2802&amp;$V$2,BS_CONTROLE[CHAVE],BS_CONTROLE[Quantidade_11],"-")</f>
        <v>-</v>
      </c>
      <c r="W2802" s="118" t="str">
        <f ca="1">_xlfn.XLOOKUP(G2802&amp;$W$2,BS_CONTROLE[CHAVE],BS_CONTROLE[Quantidade_11],"-")</f>
        <v>-</v>
      </c>
      <c r="X2802" s="118" t="str">
        <f ca="1">_xlfn.XLOOKUP(G2802&amp;$X$2,BS_CONTROLE[CHAVE],BS_CONTROLE[Quantidade_11],"-")</f>
        <v>-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339" t="str">
        <f>IF(FN_MC!K2825="","*",FN_MC!K2825)</f>
        <v>*</v>
      </c>
      <c r="O2803" s="339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str">
        <f ca="1">_xlfn.XLOOKUP(G2803&amp;$V$2,BS_CONTROLE[CHAVE],BS_CONTROLE[Quantidade_11],"-")</f>
        <v>-</v>
      </c>
      <c r="W2803" s="118" t="str">
        <f ca="1">_xlfn.XLOOKUP(G2803&amp;$W$2,BS_CONTROLE[CHAVE],BS_CONTROLE[Quantidade_11],"-")</f>
        <v>-</v>
      </c>
      <c r="X2803" s="118" t="str">
        <f ca="1">_xlfn.XLOOKUP(G2803&amp;$X$2,BS_CONTROLE[CHAVE],BS_CONTROLE[Quantidade_11],"-")</f>
        <v>-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339" t="str">
        <f>IF(FN_MC!K2826="","*",FN_MC!K2826)</f>
        <v>*</v>
      </c>
      <c r="O2804" s="339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str">
        <f ca="1">_xlfn.XLOOKUP(G2804&amp;$V$2,BS_CONTROLE[CHAVE],BS_CONTROLE[Quantidade_11],"-")</f>
        <v>-</v>
      </c>
      <c r="W2804" s="118" t="str">
        <f ca="1">_xlfn.XLOOKUP(G2804&amp;$W$2,BS_CONTROLE[CHAVE],BS_CONTROLE[Quantidade_11],"-")</f>
        <v>-</v>
      </c>
      <c r="X2804" s="118" t="str">
        <f ca="1">_xlfn.XLOOKUP(G2804&amp;$X$2,BS_CONTROLE[CHAVE],BS_CONTROLE[Quantidade_11],"-")</f>
        <v>-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338" t="str">
        <f>IF(FN_MC!K2827="","*",FN_MC!K2827)</f>
        <v>*</v>
      </c>
      <c r="O2805" s="338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str">
        <f ca="1">_xlfn.XLOOKUP(G2805&amp;$V$2,BS_CONTROLE[CHAVE],BS_CONTROLE[Quantidade_11],"-")</f>
        <v>-</v>
      </c>
      <c r="W2805" s="118" t="str">
        <f ca="1">_xlfn.XLOOKUP(G2805&amp;$W$2,BS_CONTROLE[CHAVE],BS_CONTROLE[Quantidade_11],"-")</f>
        <v>-</v>
      </c>
      <c r="X2805" s="118" t="str">
        <f ca="1">_xlfn.XLOOKUP(G2805&amp;$X$2,BS_CONTROLE[CHAVE],BS_CONTROLE[Quantidade_11],"-")</f>
        <v>-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339" t="str">
        <f>IF(FN_MC!K2828="","*",FN_MC!K2828)</f>
        <v>*</v>
      </c>
      <c r="O2806" s="339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str">
        <f ca="1">_xlfn.XLOOKUP(G2806&amp;$V$2,BS_CONTROLE[CHAVE],BS_CONTROLE[Quantidade_11],"-")</f>
        <v>-</v>
      </c>
      <c r="W2806" s="118" t="str">
        <f ca="1">_xlfn.XLOOKUP(G2806&amp;$W$2,BS_CONTROLE[CHAVE],BS_CONTROLE[Quantidade_11],"-")</f>
        <v>-</v>
      </c>
      <c r="X2806" s="118" t="str">
        <f ca="1">_xlfn.XLOOKUP(G2806&amp;$X$2,BS_CONTROLE[CHAVE],BS_CONTROLE[Quantidade_11],"-")</f>
        <v>-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339" t="str">
        <f>IF(FN_MC!K2829="","*",FN_MC!K2829)</f>
        <v>*</v>
      </c>
      <c r="O2807" s="339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str">
        <f ca="1">_xlfn.XLOOKUP(G2807&amp;$V$2,BS_CONTROLE[CHAVE],BS_CONTROLE[Quantidade_11],"-")</f>
        <v>-</v>
      </c>
      <c r="W2807" s="118" t="str">
        <f ca="1">_xlfn.XLOOKUP(G2807&amp;$W$2,BS_CONTROLE[CHAVE],BS_CONTROLE[Quantidade_11],"-")</f>
        <v>-</v>
      </c>
      <c r="X2807" s="118" t="str">
        <f ca="1">_xlfn.XLOOKUP(G2807&amp;$X$2,BS_CONTROLE[CHAVE],BS_CONTROLE[Quantidade_11],"-")</f>
        <v>-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338" t="str">
        <f>IF(FN_MC!K2830="","*",FN_MC!K2830)</f>
        <v>*</v>
      </c>
      <c r="O2808" s="338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str">
        <f ca="1">_xlfn.XLOOKUP(G2808&amp;$V$2,BS_CONTROLE[CHAVE],BS_CONTROLE[Quantidade_11],"-")</f>
        <v>-</v>
      </c>
      <c r="W2808" s="118" t="str">
        <f ca="1">_xlfn.XLOOKUP(G2808&amp;$W$2,BS_CONTROLE[CHAVE],BS_CONTROLE[Quantidade_11],"-")</f>
        <v>-</v>
      </c>
      <c r="X2808" s="118" t="str">
        <f ca="1">_xlfn.XLOOKUP(G2808&amp;$X$2,BS_CONTROLE[CHAVE],BS_CONTROLE[Quantidade_11],"-")</f>
        <v>-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339" t="str">
        <f>IF(FN_MC!K2831="","*",FN_MC!K2831)</f>
        <v>*</v>
      </c>
      <c r="O2809" s="339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str">
        <f ca="1">_xlfn.XLOOKUP(G2809&amp;$V$2,BS_CONTROLE[CHAVE],BS_CONTROLE[Quantidade_11],"-")</f>
        <v>-</v>
      </c>
      <c r="W2809" s="118" t="str">
        <f ca="1">_xlfn.XLOOKUP(G2809&amp;$W$2,BS_CONTROLE[CHAVE],BS_CONTROLE[Quantidade_11],"-")</f>
        <v>-</v>
      </c>
      <c r="X2809" s="118" t="str">
        <f ca="1">_xlfn.XLOOKUP(G2809&amp;$X$2,BS_CONTROLE[CHAVE],BS_CONTROLE[Quantidade_11],"-")</f>
        <v>-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339" t="str">
        <f>IF(FN_MC!K2832="","*",FN_MC!K2832)</f>
        <v>*</v>
      </c>
      <c r="O2810" s="339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str">
        <f ca="1">_xlfn.XLOOKUP(G2810&amp;$V$2,BS_CONTROLE[CHAVE],BS_CONTROLE[Quantidade_11],"-")</f>
        <v>-</v>
      </c>
      <c r="W2810" s="118" t="str">
        <f ca="1">_xlfn.XLOOKUP(G2810&amp;$W$2,BS_CONTROLE[CHAVE],BS_CONTROLE[Quantidade_11],"-")</f>
        <v>-</v>
      </c>
      <c r="X2810" s="118" t="str">
        <f ca="1">_xlfn.XLOOKUP(G2810&amp;$X$2,BS_CONTROLE[CHAVE],BS_CONTROLE[Quantidade_11],"-")</f>
        <v>-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338" t="str">
        <f>IF(FN_MC!K2833="","*",FN_MC!K2833)</f>
        <v>*</v>
      </c>
      <c r="O2811" s="338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str">
        <f ca="1">_xlfn.XLOOKUP(G2811&amp;$V$2,BS_CONTROLE[CHAVE],BS_CONTROLE[Quantidade_11],"-")</f>
        <v>-</v>
      </c>
      <c r="W2811" s="118" t="str">
        <f ca="1">_xlfn.XLOOKUP(G2811&amp;$W$2,BS_CONTROLE[CHAVE],BS_CONTROLE[Quantidade_11],"-")</f>
        <v>-</v>
      </c>
      <c r="X2811" s="118" t="str">
        <f ca="1">_xlfn.XLOOKUP(G2811&amp;$X$2,BS_CONTROLE[CHAVE],BS_CONTROLE[Quantidade_11],"-")</f>
        <v>-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339" t="str">
        <f>IF(FN_MC!K2834="","*",FN_MC!K2834)</f>
        <v>*</v>
      </c>
      <c r="O2812" s="339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str">
        <f ca="1">_xlfn.XLOOKUP(G2812&amp;$V$2,BS_CONTROLE[CHAVE],BS_CONTROLE[Quantidade_11],"-")</f>
        <v>-</v>
      </c>
      <c r="W2812" s="118" t="str">
        <f ca="1">_xlfn.XLOOKUP(G2812&amp;$W$2,BS_CONTROLE[CHAVE],BS_CONTROLE[Quantidade_11],"-")</f>
        <v>-</v>
      </c>
      <c r="X2812" s="118" t="str">
        <f ca="1">_xlfn.XLOOKUP(G2812&amp;$X$2,BS_CONTROLE[CHAVE],BS_CONTROLE[Quantidade_11],"-")</f>
        <v>-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339" t="str">
        <f>IF(FN_MC!K2835="","*",FN_MC!K2835)</f>
        <v>*</v>
      </c>
      <c r="O2813" s="339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str">
        <f ca="1">_xlfn.XLOOKUP(G2813&amp;$V$2,BS_CONTROLE[CHAVE],BS_CONTROLE[Quantidade_11],"-")</f>
        <v>-</v>
      </c>
      <c r="W2813" s="118" t="str">
        <f ca="1">_xlfn.XLOOKUP(G2813&amp;$W$2,BS_CONTROLE[CHAVE],BS_CONTROLE[Quantidade_11],"-")</f>
        <v>-</v>
      </c>
      <c r="X2813" s="118" t="str">
        <f ca="1">_xlfn.XLOOKUP(G2813&amp;$X$2,BS_CONTROLE[CHAVE],BS_CONTROLE[Quantidade_11],"-")</f>
        <v>-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338" t="str">
        <f>IF(FN_MC!K2836="","*",FN_MC!K2836)</f>
        <v>*</v>
      </c>
      <c r="O2814" s="338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str">
        <f ca="1">_xlfn.XLOOKUP(G2814&amp;$V$2,BS_CONTROLE[CHAVE],BS_CONTROLE[Quantidade_11],"-")</f>
        <v>-</v>
      </c>
      <c r="W2814" s="118" t="str">
        <f ca="1">_xlfn.XLOOKUP(G2814&amp;$W$2,BS_CONTROLE[CHAVE],BS_CONTROLE[Quantidade_11],"-")</f>
        <v>-</v>
      </c>
      <c r="X2814" s="118" t="str">
        <f ca="1">_xlfn.XLOOKUP(G2814&amp;$X$2,BS_CONTROLE[CHAVE],BS_CONTROLE[Quantidade_11],"-")</f>
        <v>-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339" t="str">
        <f>IF(FN_MC!K2837="","*",FN_MC!K2837)</f>
        <v>*</v>
      </c>
      <c r="O2815" s="339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str">
        <f ca="1">_xlfn.XLOOKUP(G2815&amp;$V$2,BS_CONTROLE[CHAVE],BS_CONTROLE[Quantidade_11],"-")</f>
        <v>-</v>
      </c>
      <c r="W2815" s="118" t="str">
        <f ca="1">_xlfn.XLOOKUP(G2815&amp;$W$2,BS_CONTROLE[CHAVE],BS_CONTROLE[Quantidade_11],"-")</f>
        <v>-</v>
      </c>
      <c r="X2815" s="118" t="str">
        <f ca="1">_xlfn.XLOOKUP(G2815&amp;$X$2,BS_CONTROLE[CHAVE],BS_CONTROLE[Quantidade_11],"-")</f>
        <v>-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339" t="str">
        <f>IF(FN_MC!K2838="","*",FN_MC!K2838)</f>
        <v>*</v>
      </c>
      <c r="O2816" s="339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str">
        <f ca="1">_xlfn.XLOOKUP(G2816&amp;$V$2,BS_CONTROLE[CHAVE],BS_CONTROLE[Quantidade_11],"-")</f>
        <v>-</v>
      </c>
      <c r="W2816" s="118" t="str">
        <f ca="1">_xlfn.XLOOKUP(G2816&amp;$W$2,BS_CONTROLE[CHAVE],BS_CONTROLE[Quantidade_11],"-")</f>
        <v>-</v>
      </c>
      <c r="X2816" s="118" t="str">
        <f ca="1">_xlfn.XLOOKUP(G2816&amp;$X$2,BS_CONTROLE[CHAVE],BS_CONTROLE[Quantidade_11],"-")</f>
        <v>-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338" t="str">
        <f>IF(FN_MC!K2839="","*",FN_MC!K2839)</f>
        <v>*</v>
      </c>
      <c r="O2817" s="338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str">
        <f ca="1">_xlfn.XLOOKUP(G2817&amp;$V$2,BS_CONTROLE[CHAVE],BS_CONTROLE[Quantidade_11],"-")</f>
        <v>-</v>
      </c>
      <c r="W2817" s="118" t="str">
        <f ca="1">_xlfn.XLOOKUP(G2817&amp;$W$2,BS_CONTROLE[CHAVE],BS_CONTROLE[Quantidade_11],"-")</f>
        <v>-</v>
      </c>
      <c r="X2817" s="118" t="str">
        <f ca="1">_xlfn.XLOOKUP(G2817&amp;$X$2,BS_CONTROLE[CHAVE],BS_CONTROLE[Quantidade_11],"-")</f>
        <v>-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339" t="str">
        <f>IF(FN_MC!K2840="","*",FN_MC!K2840)</f>
        <v>*</v>
      </c>
      <c r="O2818" s="339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str">
        <f ca="1">_xlfn.XLOOKUP(G2818&amp;$V$2,BS_CONTROLE[CHAVE],BS_CONTROLE[Quantidade_11],"-")</f>
        <v>-</v>
      </c>
      <c r="W2818" s="118" t="str">
        <f ca="1">_xlfn.XLOOKUP(G2818&amp;$W$2,BS_CONTROLE[CHAVE],BS_CONTROLE[Quantidade_11],"-")</f>
        <v>-</v>
      </c>
      <c r="X2818" s="118" t="str">
        <f ca="1">_xlfn.XLOOKUP(G2818&amp;$X$2,BS_CONTROLE[CHAVE],BS_CONTROLE[Quantidade_11],"-")</f>
        <v>-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339" t="str">
        <f>IF(FN_MC!K2841="","*",FN_MC!K2841)</f>
        <v>*</v>
      </c>
      <c r="O2819" s="339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str">
        <f ca="1">_xlfn.XLOOKUP(G2819&amp;$V$2,BS_CONTROLE[CHAVE],BS_CONTROLE[Quantidade_11],"-")</f>
        <v>-</v>
      </c>
      <c r="W2819" s="118" t="str">
        <f ca="1">_xlfn.XLOOKUP(G2819&amp;$W$2,BS_CONTROLE[CHAVE],BS_CONTROLE[Quantidade_11],"-")</f>
        <v>-</v>
      </c>
      <c r="X2819" s="118" t="str">
        <f ca="1">_xlfn.XLOOKUP(G2819&amp;$X$2,BS_CONTROLE[CHAVE],BS_CONTROLE[Quantidade_11],"-")</f>
        <v>-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338" t="str">
        <f>IF(FN_MC!K2842="","*",FN_MC!K2842)</f>
        <v>*</v>
      </c>
      <c r="O2820" s="338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str">
        <f ca="1">_xlfn.XLOOKUP(G2820&amp;$V$2,BS_CONTROLE[CHAVE],BS_CONTROLE[Quantidade_11],"-")</f>
        <v>-</v>
      </c>
      <c r="W2820" s="118" t="str">
        <f ca="1">_xlfn.XLOOKUP(G2820&amp;$W$2,BS_CONTROLE[CHAVE],BS_CONTROLE[Quantidade_11],"-")</f>
        <v>-</v>
      </c>
      <c r="X2820" s="118" t="str">
        <f ca="1">_xlfn.XLOOKUP(G2820&amp;$X$2,BS_CONTROLE[CHAVE],BS_CONTROLE[Quantidade_11],"-")</f>
        <v>-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339" t="str">
        <f>IF(FN_MC!K2843="","*",FN_MC!K2843)</f>
        <v>*</v>
      </c>
      <c r="O2821" s="339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str">
        <f ca="1">_xlfn.XLOOKUP(G2821&amp;$V$2,BS_CONTROLE[CHAVE],BS_CONTROLE[Quantidade_11],"-")</f>
        <v>-</v>
      </c>
      <c r="W2821" s="118" t="str">
        <f ca="1">_xlfn.XLOOKUP(G2821&amp;$W$2,BS_CONTROLE[CHAVE],BS_CONTROLE[Quantidade_11],"-")</f>
        <v>-</v>
      </c>
      <c r="X2821" s="118" t="str">
        <f ca="1">_xlfn.XLOOKUP(G2821&amp;$X$2,BS_CONTROLE[CHAVE],BS_CONTROLE[Quantidade_11],"-")</f>
        <v>-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339" t="str">
        <f>IF(FN_MC!K2844="","*",FN_MC!K2844)</f>
        <v>*</v>
      </c>
      <c r="O2822" s="339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str">
        <f ca="1">_xlfn.XLOOKUP(G2822&amp;$V$2,BS_CONTROLE[CHAVE],BS_CONTROLE[Quantidade_11],"-")</f>
        <v>-</v>
      </c>
      <c r="W2822" s="118" t="str">
        <f ca="1">_xlfn.XLOOKUP(G2822&amp;$W$2,BS_CONTROLE[CHAVE],BS_CONTROLE[Quantidade_11],"-")</f>
        <v>-</v>
      </c>
      <c r="X2822" s="118" t="str">
        <f ca="1">_xlfn.XLOOKUP(G2822&amp;$X$2,BS_CONTROLE[CHAVE],BS_CONTROLE[Quantidade_11],"-")</f>
        <v>-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338" t="str">
        <f>IF(FN_MC!K2845="","*",FN_MC!K2845)</f>
        <v>*</v>
      </c>
      <c r="O2823" s="338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str">
        <f ca="1">_xlfn.XLOOKUP(G2823&amp;$V$2,BS_CONTROLE[CHAVE],BS_CONTROLE[Quantidade_11],"-")</f>
        <v>-</v>
      </c>
      <c r="W2823" s="118" t="str">
        <f ca="1">_xlfn.XLOOKUP(G2823&amp;$W$2,BS_CONTROLE[CHAVE],BS_CONTROLE[Quantidade_11],"-")</f>
        <v>-</v>
      </c>
      <c r="X2823" s="118" t="str">
        <f ca="1">_xlfn.XLOOKUP(G2823&amp;$X$2,BS_CONTROLE[CHAVE],BS_CONTROLE[Quantidade_11],"-")</f>
        <v>-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339" t="str">
        <f>IF(FN_MC!K2846="","*",FN_MC!K2846)</f>
        <v>*</v>
      </c>
      <c r="O2824" s="339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str">
        <f ca="1">_xlfn.XLOOKUP(G2824&amp;$V$2,BS_CONTROLE[CHAVE],BS_CONTROLE[Quantidade_11],"-")</f>
        <v>-</v>
      </c>
      <c r="W2824" s="118" t="str">
        <f ca="1">_xlfn.XLOOKUP(G2824&amp;$W$2,BS_CONTROLE[CHAVE],BS_CONTROLE[Quantidade_11],"-")</f>
        <v>-</v>
      </c>
      <c r="X2824" s="118" t="str">
        <f ca="1">_xlfn.XLOOKUP(G2824&amp;$X$2,BS_CONTROLE[CHAVE],BS_CONTROLE[Quantidade_11],"-")</f>
        <v>-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339" t="str">
        <f>IF(FN_MC!K2847="","*",FN_MC!K2847)</f>
        <v>*</v>
      </c>
      <c r="O2825" s="339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str">
        <f ca="1">_xlfn.XLOOKUP(G2825&amp;$V$2,BS_CONTROLE[CHAVE],BS_CONTROLE[Quantidade_11],"-")</f>
        <v>-</v>
      </c>
      <c r="W2825" s="118" t="str">
        <f ca="1">_xlfn.XLOOKUP(G2825&amp;$W$2,BS_CONTROLE[CHAVE],BS_CONTROLE[Quantidade_11],"-")</f>
        <v>-</v>
      </c>
      <c r="X2825" s="118" t="str">
        <f ca="1">_xlfn.XLOOKUP(G2825&amp;$X$2,BS_CONTROLE[CHAVE],BS_CONTROLE[Quantidade_11],"-")</f>
        <v>-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338" t="str">
        <f>IF(FN_MC!K2848="","*",FN_MC!K2848)</f>
        <v>*</v>
      </c>
      <c r="O2826" s="338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str">
        <f ca="1">_xlfn.XLOOKUP(G2826&amp;$V$2,BS_CONTROLE[CHAVE],BS_CONTROLE[Quantidade_11],"-")</f>
        <v>-</v>
      </c>
      <c r="W2826" s="118" t="str">
        <f ca="1">_xlfn.XLOOKUP(G2826&amp;$W$2,BS_CONTROLE[CHAVE],BS_CONTROLE[Quantidade_11],"-")</f>
        <v>-</v>
      </c>
      <c r="X2826" s="118" t="str">
        <f ca="1">_xlfn.XLOOKUP(G2826&amp;$X$2,BS_CONTROLE[CHAVE],BS_CONTROLE[Quantidade_11],"-")</f>
        <v>-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339" t="str">
        <f>IF(FN_MC!K2849="","*",FN_MC!K2849)</f>
        <v>*</v>
      </c>
      <c r="O2827" s="339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str">
        <f ca="1">_xlfn.XLOOKUP(G2827&amp;$V$2,BS_CONTROLE[CHAVE],BS_CONTROLE[Quantidade_11],"-")</f>
        <v>-</v>
      </c>
      <c r="W2827" s="118" t="str">
        <f ca="1">_xlfn.XLOOKUP(G2827&amp;$W$2,BS_CONTROLE[CHAVE],BS_CONTROLE[Quantidade_11],"-")</f>
        <v>-</v>
      </c>
      <c r="X2827" s="118" t="str">
        <f ca="1">_xlfn.XLOOKUP(G2827&amp;$X$2,BS_CONTROLE[CHAVE],BS_CONTROLE[Quantidade_11],"-")</f>
        <v>-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339" t="str">
        <f>IF(FN_MC!K2850="","*",FN_MC!K2850)</f>
        <v>*</v>
      </c>
      <c r="O2828" s="339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str">
        <f ca="1">_xlfn.XLOOKUP(G2828&amp;$V$2,BS_CONTROLE[CHAVE],BS_CONTROLE[Quantidade_11],"-")</f>
        <v>-</v>
      </c>
      <c r="W2828" s="118" t="str">
        <f ca="1">_xlfn.XLOOKUP(G2828&amp;$W$2,BS_CONTROLE[CHAVE],BS_CONTROLE[Quantidade_11],"-")</f>
        <v>-</v>
      </c>
      <c r="X2828" s="118" t="str">
        <f ca="1">_xlfn.XLOOKUP(G2828&amp;$X$2,BS_CONTROLE[CHAVE],BS_CONTROLE[Quantidade_11],"-")</f>
        <v>-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338" t="str">
        <f>IF(FN_MC!K2851="","*",FN_MC!K2851)</f>
        <v>*</v>
      </c>
      <c r="O2829" s="338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str">
        <f ca="1">_xlfn.XLOOKUP(G2829&amp;$V$2,BS_CONTROLE[CHAVE],BS_CONTROLE[Quantidade_11],"-")</f>
        <v>-</v>
      </c>
      <c r="W2829" s="118" t="str">
        <f ca="1">_xlfn.XLOOKUP(G2829&amp;$W$2,BS_CONTROLE[CHAVE],BS_CONTROLE[Quantidade_11],"-")</f>
        <v>-</v>
      </c>
      <c r="X2829" s="118" t="str">
        <f ca="1">_xlfn.XLOOKUP(G2829&amp;$X$2,BS_CONTROLE[CHAVE],BS_CONTROLE[Quantidade_11],"-")</f>
        <v>-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339" t="str">
        <f>IF(FN_MC!K2852="","*",FN_MC!K2852)</f>
        <v>*</v>
      </c>
      <c r="O2830" s="339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str">
        <f ca="1">_xlfn.XLOOKUP(G2830&amp;$V$2,BS_CONTROLE[CHAVE],BS_CONTROLE[Quantidade_11],"-")</f>
        <v>-</v>
      </c>
      <c r="W2830" s="118" t="str">
        <f ca="1">_xlfn.XLOOKUP(G2830&amp;$W$2,BS_CONTROLE[CHAVE],BS_CONTROLE[Quantidade_11],"-")</f>
        <v>-</v>
      </c>
      <c r="X2830" s="118" t="str">
        <f ca="1">_xlfn.XLOOKUP(G2830&amp;$X$2,BS_CONTROLE[CHAVE],BS_CONTROLE[Quantidade_11],"-")</f>
        <v>-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339" t="str">
        <f>IF(FN_MC!K2853="","*",FN_MC!K2853)</f>
        <v>*</v>
      </c>
      <c r="O2831" s="339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str">
        <f ca="1">_xlfn.XLOOKUP(G2831&amp;$V$2,BS_CONTROLE[CHAVE],BS_CONTROLE[Quantidade_11],"-")</f>
        <v>-</v>
      </c>
      <c r="W2831" s="118" t="str">
        <f ca="1">_xlfn.XLOOKUP(G2831&amp;$W$2,BS_CONTROLE[CHAVE],BS_CONTROLE[Quantidade_11],"-")</f>
        <v>-</v>
      </c>
      <c r="X2831" s="118" t="str">
        <f ca="1">_xlfn.XLOOKUP(G2831&amp;$X$2,BS_CONTROLE[CHAVE],BS_CONTROLE[Quantidade_11],"-")</f>
        <v>-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338" t="str">
        <f>IF(FN_MC!K2854="","*",FN_MC!K2854)</f>
        <v>*</v>
      </c>
      <c r="O2832" s="338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str">
        <f ca="1">_xlfn.XLOOKUP(G2832&amp;$V$2,BS_CONTROLE[CHAVE],BS_CONTROLE[Quantidade_11],"-")</f>
        <v>-</v>
      </c>
      <c r="W2832" s="118" t="str">
        <f ca="1">_xlfn.XLOOKUP(G2832&amp;$W$2,BS_CONTROLE[CHAVE],BS_CONTROLE[Quantidade_11],"-")</f>
        <v>-</v>
      </c>
      <c r="X2832" s="118" t="str">
        <f ca="1">_xlfn.XLOOKUP(G2832&amp;$X$2,BS_CONTROLE[CHAVE],BS_CONTROLE[Quantidade_11],"-")</f>
        <v>-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339" t="str">
        <f>IF(FN_MC!K2855="","*",FN_MC!K2855)</f>
        <v>*</v>
      </c>
      <c r="O2833" s="339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str">
        <f ca="1">_xlfn.XLOOKUP(G2833&amp;$V$2,BS_CONTROLE[CHAVE],BS_CONTROLE[Quantidade_11],"-")</f>
        <v>-</v>
      </c>
      <c r="W2833" s="118" t="str">
        <f ca="1">_xlfn.XLOOKUP(G2833&amp;$W$2,BS_CONTROLE[CHAVE],BS_CONTROLE[Quantidade_11],"-")</f>
        <v>-</v>
      </c>
      <c r="X2833" s="118" t="str">
        <f ca="1">_xlfn.XLOOKUP(G2833&amp;$X$2,BS_CONTROLE[CHAVE],BS_CONTROLE[Quantidade_11],"-")</f>
        <v>-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339" t="str">
        <f>IF(FN_MC!K2856="","*",FN_MC!K2856)</f>
        <v>*</v>
      </c>
      <c r="O2834" s="339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str">
        <f ca="1">_xlfn.XLOOKUP(G2834&amp;$V$2,BS_CONTROLE[CHAVE],BS_CONTROLE[Quantidade_11],"-")</f>
        <v>-</v>
      </c>
      <c r="W2834" s="118" t="str">
        <f ca="1">_xlfn.XLOOKUP(G2834&amp;$W$2,BS_CONTROLE[CHAVE],BS_CONTROLE[Quantidade_11],"-")</f>
        <v>-</v>
      </c>
      <c r="X2834" s="118" t="str">
        <f ca="1">_xlfn.XLOOKUP(G2834&amp;$X$2,BS_CONTROLE[CHAVE],BS_CONTROLE[Quantidade_11],"-")</f>
        <v>-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338" t="str">
        <f>IF(FN_MC!K2857="","*",FN_MC!K2857)</f>
        <v>*</v>
      </c>
      <c r="O2835" s="338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str">
        <f ca="1">_xlfn.XLOOKUP(G2835&amp;$V$2,BS_CONTROLE[CHAVE],BS_CONTROLE[Quantidade_11],"-")</f>
        <v>-</v>
      </c>
      <c r="W2835" s="118" t="str">
        <f ca="1">_xlfn.XLOOKUP(G2835&amp;$W$2,BS_CONTROLE[CHAVE],BS_CONTROLE[Quantidade_11],"-")</f>
        <v>-</v>
      </c>
      <c r="X2835" s="118" t="str">
        <f ca="1">_xlfn.XLOOKUP(G2835&amp;$X$2,BS_CONTROLE[CHAVE],BS_CONTROLE[Quantidade_11],"-")</f>
        <v>-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339" t="str">
        <f>IF(FN_MC!K2858="","*",FN_MC!K2858)</f>
        <v>*</v>
      </c>
      <c r="O2836" s="339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str">
        <f ca="1">_xlfn.XLOOKUP(G2836&amp;$V$2,BS_CONTROLE[CHAVE],BS_CONTROLE[Quantidade_11],"-")</f>
        <v>-</v>
      </c>
      <c r="W2836" s="118" t="str">
        <f ca="1">_xlfn.XLOOKUP(G2836&amp;$W$2,BS_CONTROLE[CHAVE],BS_CONTROLE[Quantidade_11],"-")</f>
        <v>-</v>
      </c>
      <c r="X2836" s="118" t="str">
        <f ca="1">_xlfn.XLOOKUP(G2836&amp;$X$2,BS_CONTROLE[CHAVE],BS_CONTROLE[Quantidade_11],"-")</f>
        <v>-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339" t="str">
        <f>IF(FN_MC!K2859="","*",FN_MC!K2859)</f>
        <v>*</v>
      </c>
      <c r="O2837" s="339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str">
        <f ca="1">_xlfn.XLOOKUP(G2837&amp;$V$2,BS_CONTROLE[CHAVE],BS_CONTROLE[Quantidade_11],"-")</f>
        <v>-</v>
      </c>
      <c r="W2837" s="118" t="str">
        <f ca="1">_xlfn.XLOOKUP(G2837&amp;$W$2,BS_CONTROLE[CHAVE],BS_CONTROLE[Quantidade_11],"-")</f>
        <v>-</v>
      </c>
      <c r="X2837" s="118" t="str">
        <f ca="1">_xlfn.XLOOKUP(G2837&amp;$X$2,BS_CONTROLE[CHAVE],BS_CONTROLE[Quantidade_11],"-")</f>
        <v>-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338" t="str">
        <f>IF(FN_MC!K2860="","*",FN_MC!K2860)</f>
        <v>*</v>
      </c>
      <c r="O2838" s="338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str">
        <f ca="1">_xlfn.XLOOKUP(G2838&amp;$V$2,BS_CONTROLE[CHAVE],BS_CONTROLE[Quantidade_11],"-")</f>
        <v>-</v>
      </c>
      <c r="W2838" s="118" t="str">
        <f ca="1">_xlfn.XLOOKUP(G2838&amp;$W$2,BS_CONTROLE[CHAVE],BS_CONTROLE[Quantidade_11],"-")</f>
        <v>-</v>
      </c>
      <c r="X2838" s="118" t="str">
        <f ca="1">_xlfn.XLOOKUP(G2838&amp;$X$2,BS_CONTROLE[CHAVE],BS_CONTROLE[Quantidade_11],"-")</f>
        <v>-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339" t="str">
        <f>IF(FN_MC!K2861="","*",FN_MC!K2861)</f>
        <v>*</v>
      </c>
      <c r="O2839" s="339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str">
        <f ca="1">_xlfn.XLOOKUP(G2839&amp;$V$2,BS_CONTROLE[CHAVE],BS_CONTROLE[Quantidade_11],"-")</f>
        <v>-</v>
      </c>
      <c r="W2839" s="118" t="str">
        <f ca="1">_xlfn.XLOOKUP(G2839&amp;$W$2,BS_CONTROLE[CHAVE],BS_CONTROLE[Quantidade_11],"-")</f>
        <v>-</v>
      </c>
      <c r="X2839" s="118" t="str">
        <f ca="1">_xlfn.XLOOKUP(G2839&amp;$X$2,BS_CONTROLE[CHAVE],BS_CONTROLE[Quantidade_11],"-")</f>
        <v>-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339" t="str">
        <f>IF(FN_MC!K2862="","*",FN_MC!K2862)</f>
        <v>*</v>
      </c>
      <c r="O2840" s="339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str">
        <f ca="1">_xlfn.XLOOKUP(G2840&amp;$V$2,BS_CONTROLE[CHAVE],BS_CONTROLE[Quantidade_11],"-")</f>
        <v>-</v>
      </c>
      <c r="W2840" s="118" t="str">
        <f ca="1">_xlfn.XLOOKUP(G2840&amp;$W$2,BS_CONTROLE[CHAVE],BS_CONTROLE[Quantidade_11],"-")</f>
        <v>-</v>
      </c>
      <c r="X2840" s="118" t="str">
        <f ca="1">_xlfn.XLOOKUP(G2840&amp;$X$2,BS_CONTROLE[CHAVE],BS_CONTROLE[Quantidade_11],"-")</f>
        <v>-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338" t="str">
        <f>IF(FN_MC!K2863="","*",FN_MC!K2863)</f>
        <v>*</v>
      </c>
      <c r="O2841" s="338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str">
        <f ca="1">_xlfn.XLOOKUP(G2841&amp;$V$2,BS_CONTROLE[CHAVE],BS_CONTROLE[Quantidade_11],"-")</f>
        <v>-</v>
      </c>
      <c r="W2841" s="118" t="str">
        <f ca="1">_xlfn.XLOOKUP(G2841&amp;$W$2,BS_CONTROLE[CHAVE],BS_CONTROLE[Quantidade_11],"-")</f>
        <v>-</v>
      </c>
      <c r="X2841" s="118" t="str">
        <f ca="1">_xlfn.XLOOKUP(G2841&amp;$X$2,BS_CONTROLE[CHAVE],BS_CONTROLE[Quantidade_11],"-")</f>
        <v>-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339" t="str">
        <f>IF(FN_MC!K2864="","*",FN_MC!K2864)</f>
        <v>*</v>
      </c>
      <c r="O2842" s="339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str">
        <f ca="1">_xlfn.XLOOKUP(G2842&amp;$V$2,BS_CONTROLE[CHAVE],BS_CONTROLE[Quantidade_11],"-")</f>
        <v>-</v>
      </c>
      <c r="W2842" s="118" t="str">
        <f ca="1">_xlfn.XLOOKUP(G2842&amp;$W$2,BS_CONTROLE[CHAVE],BS_CONTROLE[Quantidade_11],"-")</f>
        <v>-</v>
      </c>
      <c r="X2842" s="118" t="str">
        <f ca="1">_xlfn.XLOOKUP(G2842&amp;$X$2,BS_CONTROLE[CHAVE],BS_CONTROLE[Quantidade_11],"-")</f>
        <v>-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339" t="str">
        <f>IF(FN_MC!K2865="","*",FN_MC!K2865)</f>
        <v>*</v>
      </c>
      <c r="O2843" s="339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str">
        <f ca="1">_xlfn.XLOOKUP(G2843&amp;$V$2,BS_CONTROLE[CHAVE],BS_CONTROLE[Quantidade_11],"-")</f>
        <v>-</v>
      </c>
      <c r="W2843" s="118" t="str">
        <f ca="1">_xlfn.XLOOKUP(G2843&amp;$W$2,BS_CONTROLE[CHAVE],BS_CONTROLE[Quantidade_11],"-")</f>
        <v>-</v>
      </c>
      <c r="X2843" s="118" t="str">
        <f ca="1">_xlfn.XLOOKUP(G2843&amp;$X$2,BS_CONTROLE[CHAVE],BS_CONTROLE[Quantidade_11],"-")</f>
        <v>-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338" t="str">
        <f>IF(FN_MC!K2866="","*",FN_MC!K2866)</f>
        <v>*</v>
      </c>
      <c r="O2844" s="338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str">
        <f ca="1">_xlfn.XLOOKUP(G2844&amp;$V$2,BS_CONTROLE[CHAVE],BS_CONTROLE[Quantidade_11],"-")</f>
        <v>-</v>
      </c>
      <c r="W2844" s="118" t="str">
        <f ca="1">_xlfn.XLOOKUP(G2844&amp;$W$2,BS_CONTROLE[CHAVE],BS_CONTROLE[Quantidade_11],"-")</f>
        <v>-</v>
      </c>
      <c r="X2844" s="118" t="str">
        <f ca="1">_xlfn.XLOOKUP(G2844&amp;$X$2,BS_CONTROLE[CHAVE],BS_CONTROLE[Quantidade_11],"-")</f>
        <v>-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339" t="str">
        <f>IF(FN_MC!K2867="","*",FN_MC!K2867)</f>
        <v>*</v>
      </c>
      <c r="O2845" s="339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str">
        <f ca="1">_xlfn.XLOOKUP(G2845&amp;$V$2,BS_CONTROLE[CHAVE],BS_CONTROLE[Quantidade_11],"-")</f>
        <v>-</v>
      </c>
      <c r="W2845" s="118" t="str">
        <f ca="1">_xlfn.XLOOKUP(G2845&amp;$W$2,BS_CONTROLE[CHAVE],BS_CONTROLE[Quantidade_11],"-")</f>
        <v>-</v>
      </c>
      <c r="X2845" s="118" t="str">
        <f ca="1">_xlfn.XLOOKUP(G2845&amp;$X$2,BS_CONTROLE[CHAVE],BS_CONTROLE[Quantidade_11],"-")</f>
        <v>-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339" t="str">
        <f>IF(FN_MC!K2868="","*",FN_MC!K2868)</f>
        <v>*</v>
      </c>
      <c r="O2846" s="339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str">
        <f ca="1">_xlfn.XLOOKUP(G2846&amp;$V$2,BS_CONTROLE[CHAVE],BS_CONTROLE[Quantidade_11],"-")</f>
        <v>-</v>
      </c>
      <c r="W2846" s="118" t="str">
        <f ca="1">_xlfn.XLOOKUP(G2846&amp;$W$2,BS_CONTROLE[CHAVE],BS_CONTROLE[Quantidade_11],"-")</f>
        <v>-</v>
      </c>
      <c r="X2846" s="118" t="str">
        <f ca="1">_xlfn.XLOOKUP(G2846&amp;$X$2,BS_CONTROLE[CHAVE],BS_CONTROLE[Quantidade_11],"-")</f>
        <v>-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338" t="str">
        <f>IF(FN_MC!K2869="","*",FN_MC!K2869)</f>
        <v>*</v>
      </c>
      <c r="O2847" s="338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str">
        <f ca="1">_xlfn.XLOOKUP(G2847&amp;$V$2,BS_CONTROLE[CHAVE],BS_CONTROLE[Quantidade_11],"-")</f>
        <v>-</v>
      </c>
      <c r="W2847" s="118" t="str">
        <f ca="1">_xlfn.XLOOKUP(G2847&amp;$W$2,BS_CONTROLE[CHAVE],BS_CONTROLE[Quantidade_11],"-")</f>
        <v>-</v>
      </c>
      <c r="X2847" s="118" t="str">
        <f ca="1">_xlfn.XLOOKUP(G2847&amp;$X$2,BS_CONTROLE[CHAVE],BS_CONTROLE[Quantidade_11],"-")</f>
        <v>-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339" t="str">
        <f>IF(FN_MC!K2870="","*",FN_MC!K2870)</f>
        <v>*</v>
      </c>
      <c r="O2848" s="339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str">
        <f ca="1">_xlfn.XLOOKUP(G2848&amp;$V$2,BS_CONTROLE[CHAVE],BS_CONTROLE[Quantidade_11],"-")</f>
        <v>-</v>
      </c>
      <c r="W2848" s="118" t="str">
        <f ca="1">_xlfn.XLOOKUP(G2848&amp;$W$2,BS_CONTROLE[CHAVE],BS_CONTROLE[Quantidade_11],"-")</f>
        <v>-</v>
      </c>
      <c r="X2848" s="118" t="str">
        <f ca="1">_xlfn.XLOOKUP(G2848&amp;$X$2,BS_CONTROLE[CHAVE],BS_CONTROLE[Quantidade_11],"-")</f>
        <v>-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339" t="str">
        <f>IF(FN_MC!K2871="","*",FN_MC!K2871)</f>
        <v>*</v>
      </c>
      <c r="O2849" s="339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str">
        <f ca="1">_xlfn.XLOOKUP(G2849&amp;$V$2,BS_CONTROLE[CHAVE],BS_CONTROLE[Quantidade_11],"-")</f>
        <v>-</v>
      </c>
      <c r="W2849" s="118" t="str">
        <f ca="1">_xlfn.XLOOKUP(G2849&amp;$W$2,BS_CONTROLE[CHAVE],BS_CONTROLE[Quantidade_11],"-")</f>
        <v>-</v>
      </c>
      <c r="X2849" s="118" t="str">
        <f ca="1">_xlfn.XLOOKUP(G2849&amp;$X$2,BS_CONTROLE[CHAVE],BS_CONTROLE[Quantidade_11],"-")</f>
        <v>-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338" t="str">
        <f>IF(FN_MC!K2872="","*",FN_MC!K2872)</f>
        <v>*</v>
      </c>
      <c r="O2850" s="338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str">
        <f ca="1">_xlfn.XLOOKUP(G2850&amp;$V$2,BS_CONTROLE[CHAVE],BS_CONTROLE[Quantidade_11],"-")</f>
        <v>-</v>
      </c>
      <c r="W2850" s="118" t="str">
        <f ca="1">_xlfn.XLOOKUP(G2850&amp;$W$2,BS_CONTROLE[CHAVE],BS_CONTROLE[Quantidade_11],"-")</f>
        <v>-</v>
      </c>
      <c r="X2850" s="118" t="str">
        <f ca="1">_xlfn.XLOOKUP(G2850&amp;$X$2,BS_CONTROLE[CHAVE],BS_CONTROLE[Quantidade_11],"-")</f>
        <v>-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339" t="str">
        <f>IF(FN_MC!K2873="","*",FN_MC!K2873)</f>
        <v>*</v>
      </c>
      <c r="O2851" s="339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str">
        <f ca="1">_xlfn.XLOOKUP(G2851&amp;$V$2,BS_CONTROLE[CHAVE],BS_CONTROLE[Quantidade_11],"-")</f>
        <v>-</v>
      </c>
      <c r="W2851" s="118" t="str">
        <f ca="1">_xlfn.XLOOKUP(G2851&amp;$W$2,BS_CONTROLE[CHAVE],BS_CONTROLE[Quantidade_11],"-")</f>
        <v>-</v>
      </c>
      <c r="X2851" s="118" t="str">
        <f ca="1">_xlfn.XLOOKUP(G2851&amp;$X$2,BS_CONTROLE[CHAVE],BS_CONTROLE[Quantidade_11],"-")</f>
        <v>-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339" t="str">
        <f>IF(FN_MC!K2874="","*",FN_MC!K2874)</f>
        <v>*</v>
      </c>
      <c r="O2852" s="339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str">
        <f ca="1">_xlfn.XLOOKUP(G2852&amp;$V$2,BS_CONTROLE[CHAVE],BS_CONTROLE[Quantidade_11],"-")</f>
        <v>-</v>
      </c>
      <c r="W2852" s="118" t="str">
        <f ca="1">_xlfn.XLOOKUP(G2852&amp;$W$2,BS_CONTROLE[CHAVE],BS_CONTROLE[Quantidade_11],"-")</f>
        <v>-</v>
      </c>
      <c r="X2852" s="118" t="str">
        <f ca="1">_xlfn.XLOOKUP(G2852&amp;$X$2,BS_CONTROLE[CHAVE],BS_CONTROLE[Quantidade_11],"-")</f>
        <v>-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338" t="str">
        <f>IF(FN_MC!K2875="","*",FN_MC!K2875)</f>
        <v>*</v>
      </c>
      <c r="O2853" s="338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str">
        <f ca="1">_xlfn.XLOOKUP(G2853&amp;$V$2,BS_CONTROLE[CHAVE],BS_CONTROLE[Quantidade_11],"-")</f>
        <v>-</v>
      </c>
      <c r="W2853" s="118" t="str">
        <f ca="1">_xlfn.XLOOKUP(G2853&amp;$W$2,BS_CONTROLE[CHAVE],BS_CONTROLE[Quantidade_11],"-")</f>
        <v>-</v>
      </c>
      <c r="X2853" s="118" t="str">
        <f ca="1">_xlfn.XLOOKUP(G2853&amp;$X$2,BS_CONTROLE[CHAVE],BS_CONTROLE[Quantidade_11],"-")</f>
        <v>-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339" t="str">
        <f>IF(FN_MC!K2876="","*",FN_MC!K2876)</f>
        <v>*</v>
      </c>
      <c r="O2854" s="339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str">
        <f ca="1">_xlfn.XLOOKUP(G2854&amp;$V$2,BS_CONTROLE[CHAVE],BS_CONTROLE[Quantidade_11],"-")</f>
        <v>-</v>
      </c>
      <c r="W2854" s="118" t="str">
        <f ca="1">_xlfn.XLOOKUP(G2854&amp;$W$2,BS_CONTROLE[CHAVE],BS_CONTROLE[Quantidade_11],"-")</f>
        <v>-</v>
      </c>
      <c r="X2854" s="118" t="str">
        <f ca="1">_xlfn.XLOOKUP(G2854&amp;$X$2,BS_CONTROLE[CHAVE],BS_CONTROLE[Quantidade_11],"-")</f>
        <v>-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339" t="str">
        <f>IF(FN_MC!K2877="","*",FN_MC!K2877)</f>
        <v>*</v>
      </c>
      <c r="O2855" s="339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str">
        <f ca="1">_xlfn.XLOOKUP(G2855&amp;$V$2,BS_CONTROLE[CHAVE],BS_CONTROLE[Quantidade_11],"-")</f>
        <v>-</v>
      </c>
      <c r="W2855" s="118" t="str">
        <f ca="1">_xlfn.XLOOKUP(G2855&amp;$W$2,BS_CONTROLE[CHAVE],BS_CONTROLE[Quantidade_11],"-")</f>
        <v>-</v>
      </c>
      <c r="X2855" s="118" t="str">
        <f ca="1">_xlfn.XLOOKUP(G2855&amp;$X$2,BS_CONTROLE[CHAVE],BS_CONTROLE[Quantidade_11],"-")</f>
        <v>-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338" t="str">
        <f>IF(FN_MC!K2878="","*",FN_MC!K2878)</f>
        <v>*</v>
      </c>
      <c r="O2856" s="338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str">
        <f ca="1">_xlfn.XLOOKUP(G2856&amp;$V$2,BS_CONTROLE[CHAVE],BS_CONTROLE[Quantidade_11],"-")</f>
        <v>-</v>
      </c>
      <c r="W2856" s="118" t="str">
        <f ca="1">_xlfn.XLOOKUP(G2856&amp;$W$2,BS_CONTROLE[CHAVE],BS_CONTROLE[Quantidade_11],"-")</f>
        <v>-</v>
      </c>
      <c r="X2856" s="118" t="str">
        <f ca="1">_xlfn.XLOOKUP(G2856&amp;$X$2,BS_CONTROLE[CHAVE],BS_CONTROLE[Quantidade_11],"-")</f>
        <v>-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339" t="str">
        <f>IF(FN_MC!K2879="","*",FN_MC!K2879)</f>
        <v>*</v>
      </c>
      <c r="O2857" s="339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str">
        <f ca="1">_xlfn.XLOOKUP(G2857&amp;$V$2,BS_CONTROLE[CHAVE],BS_CONTROLE[Quantidade_11],"-")</f>
        <v>-</v>
      </c>
      <c r="W2857" s="118" t="str">
        <f ca="1">_xlfn.XLOOKUP(G2857&amp;$W$2,BS_CONTROLE[CHAVE],BS_CONTROLE[Quantidade_11],"-")</f>
        <v>-</v>
      </c>
      <c r="X2857" s="118" t="str">
        <f ca="1">_xlfn.XLOOKUP(G2857&amp;$X$2,BS_CONTROLE[CHAVE],BS_CONTROLE[Quantidade_11],"-")</f>
        <v>-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339" t="str">
        <f>IF(FN_MC!K2880="","*",FN_MC!K2880)</f>
        <v>*</v>
      </c>
      <c r="O2858" s="339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str">
        <f ca="1">_xlfn.XLOOKUP(G2858&amp;$V$2,BS_CONTROLE[CHAVE],BS_CONTROLE[Quantidade_11],"-")</f>
        <v>-</v>
      </c>
      <c r="W2858" s="118" t="str">
        <f ca="1">_xlfn.XLOOKUP(G2858&amp;$W$2,BS_CONTROLE[CHAVE],BS_CONTROLE[Quantidade_11],"-")</f>
        <v>-</v>
      </c>
      <c r="X2858" s="118" t="str">
        <f ca="1">_xlfn.XLOOKUP(G2858&amp;$X$2,BS_CONTROLE[CHAVE],BS_CONTROLE[Quantidade_11],"-")</f>
        <v>-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338" t="str">
        <f>IF(FN_MC!K2881="","*",FN_MC!K2881)</f>
        <v>*</v>
      </c>
      <c r="O2859" s="338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str">
        <f ca="1">_xlfn.XLOOKUP(G2859&amp;$V$2,BS_CONTROLE[CHAVE],BS_CONTROLE[Quantidade_11],"-")</f>
        <v>-</v>
      </c>
      <c r="W2859" s="118" t="str">
        <f ca="1">_xlfn.XLOOKUP(G2859&amp;$W$2,BS_CONTROLE[CHAVE],BS_CONTROLE[Quantidade_11],"-")</f>
        <v>-</v>
      </c>
      <c r="X2859" s="118" t="str">
        <f ca="1">_xlfn.XLOOKUP(G2859&amp;$X$2,BS_CONTROLE[CHAVE],BS_CONTROLE[Quantidade_11],"-")</f>
        <v>-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339" t="str">
        <f>IF(FN_MC!K2882="","*",FN_MC!K2882)</f>
        <v>*</v>
      </c>
      <c r="O2860" s="339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str">
        <f ca="1">_xlfn.XLOOKUP(G2860&amp;$V$2,BS_CONTROLE[CHAVE],BS_CONTROLE[Quantidade_11],"-")</f>
        <v>-</v>
      </c>
      <c r="W2860" s="118" t="str">
        <f ca="1">_xlfn.XLOOKUP(G2860&amp;$W$2,BS_CONTROLE[CHAVE],BS_CONTROLE[Quantidade_11],"-")</f>
        <v>-</v>
      </c>
      <c r="X2860" s="118" t="str">
        <f ca="1">_xlfn.XLOOKUP(G2860&amp;$X$2,BS_CONTROLE[CHAVE],BS_CONTROLE[Quantidade_11],"-")</f>
        <v>-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339" t="str">
        <f>IF(FN_MC!K2883="","*",FN_MC!K2883)</f>
        <v>*</v>
      </c>
      <c r="O2861" s="339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str">
        <f ca="1">_xlfn.XLOOKUP(G2861&amp;$V$2,BS_CONTROLE[CHAVE],BS_CONTROLE[Quantidade_11],"-")</f>
        <v>-</v>
      </c>
      <c r="W2861" s="118" t="str">
        <f ca="1">_xlfn.XLOOKUP(G2861&amp;$W$2,BS_CONTROLE[CHAVE],BS_CONTROLE[Quantidade_11],"-")</f>
        <v>-</v>
      </c>
      <c r="X2861" s="118" t="str">
        <f ca="1">_xlfn.XLOOKUP(G2861&amp;$X$2,BS_CONTROLE[CHAVE],BS_CONTROLE[Quantidade_11],"-")</f>
        <v>-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338" t="str">
        <f>IF(FN_MC!K2884="","*",FN_MC!K2884)</f>
        <v>*</v>
      </c>
      <c r="O2862" s="338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str">
        <f ca="1">_xlfn.XLOOKUP(G2862&amp;$V$2,BS_CONTROLE[CHAVE],BS_CONTROLE[Quantidade_11],"-")</f>
        <v>-</v>
      </c>
      <c r="W2862" s="118" t="str">
        <f ca="1">_xlfn.XLOOKUP(G2862&amp;$W$2,BS_CONTROLE[CHAVE],BS_CONTROLE[Quantidade_11],"-")</f>
        <v>-</v>
      </c>
      <c r="X2862" s="118" t="str">
        <f ca="1">_xlfn.XLOOKUP(G2862&amp;$X$2,BS_CONTROLE[CHAVE],BS_CONTROLE[Quantidade_11],"-")</f>
        <v>-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339" t="str">
        <f>IF(FN_MC!K2885="","*",FN_MC!K2885)</f>
        <v>*</v>
      </c>
      <c r="O2863" s="339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str">
        <f ca="1">_xlfn.XLOOKUP(G2863&amp;$V$2,BS_CONTROLE[CHAVE],BS_CONTROLE[Quantidade_11],"-")</f>
        <v>-</v>
      </c>
      <c r="W2863" s="118" t="str">
        <f ca="1">_xlfn.XLOOKUP(G2863&amp;$W$2,BS_CONTROLE[CHAVE],BS_CONTROLE[Quantidade_11],"-")</f>
        <v>-</v>
      </c>
      <c r="X2863" s="118" t="str">
        <f ca="1">_xlfn.XLOOKUP(G2863&amp;$X$2,BS_CONTROLE[CHAVE],BS_CONTROLE[Quantidade_11],"-")</f>
        <v>-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339" t="str">
        <f>IF(FN_MC!K2886="","*",FN_MC!K2886)</f>
        <v>*</v>
      </c>
      <c r="O2864" s="339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str">
        <f ca="1">_xlfn.XLOOKUP(G2864&amp;$V$2,BS_CONTROLE[CHAVE],BS_CONTROLE[Quantidade_11],"-")</f>
        <v>-</v>
      </c>
      <c r="W2864" s="118" t="str">
        <f ca="1">_xlfn.XLOOKUP(G2864&amp;$W$2,BS_CONTROLE[CHAVE],BS_CONTROLE[Quantidade_11],"-")</f>
        <v>-</v>
      </c>
      <c r="X2864" s="118" t="str">
        <f ca="1">_xlfn.XLOOKUP(G2864&amp;$X$2,BS_CONTROLE[CHAVE],BS_CONTROLE[Quantidade_11],"-")</f>
        <v>-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338" t="str">
        <f>IF(FN_MC!K2887="","*",FN_MC!K2887)</f>
        <v>*</v>
      </c>
      <c r="O2865" s="338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str">
        <f ca="1">_xlfn.XLOOKUP(G2865&amp;$V$2,BS_CONTROLE[CHAVE],BS_CONTROLE[Quantidade_11],"-")</f>
        <v>-</v>
      </c>
      <c r="W2865" s="118" t="str">
        <f ca="1">_xlfn.XLOOKUP(G2865&amp;$W$2,BS_CONTROLE[CHAVE],BS_CONTROLE[Quantidade_11],"-")</f>
        <v>-</v>
      </c>
      <c r="X2865" s="118" t="str">
        <f ca="1">_xlfn.XLOOKUP(G2865&amp;$X$2,BS_CONTROLE[CHAVE],BS_CONTROLE[Quantidade_11],"-")</f>
        <v>-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339" t="str">
        <f>IF(FN_MC!K2888="","*",FN_MC!K2888)</f>
        <v>*</v>
      </c>
      <c r="O2866" s="339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str">
        <f ca="1">_xlfn.XLOOKUP(G2866&amp;$V$2,BS_CONTROLE[CHAVE],BS_CONTROLE[Quantidade_11],"-")</f>
        <v>-</v>
      </c>
      <c r="W2866" s="118" t="str">
        <f ca="1">_xlfn.XLOOKUP(G2866&amp;$W$2,BS_CONTROLE[CHAVE],BS_CONTROLE[Quantidade_11],"-")</f>
        <v>-</v>
      </c>
      <c r="X2866" s="118" t="str">
        <f ca="1">_xlfn.XLOOKUP(G2866&amp;$X$2,BS_CONTROLE[CHAVE],BS_CONTROLE[Quantidade_11],"-")</f>
        <v>-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339" t="str">
        <f>IF(FN_MC!K2889="","*",FN_MC!K2889)</f>
        <v>*</v>
      </c>
      <c r="O2867" s="339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str">
        <f ca="1">_xlfn.XLOOKUP(G2867&amp;$V$2,BS_CONTROLE[CHAVE],BS_CONTROLE[Quantidade_11],"-")</f>
        <v>-</v>
      </c>
      <c r="W2867" s="118" t="str">
        <f ca="1">_xlfn.XLOOKUP(G2867&amp;$W$2,BS_CONTROLE[CHAVE],BS_CONTROLE[Quantidade_11],"-")</f>
        <v>-</v>
      </c>
      <c r="X2867" s="118" t="str">
        <f ca="1">_xlfn.XLOOKUP(G2867&amp;$X$2,BS_CONTROLE[CHAVE],BS_CONTROLE[Quantidade_11],"-")</f>
        <v>-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338" t="str">
        <f>IF(FN_MC!K2890="","*",FN_MC!K2890)</f>
        <v>*</v>
      </c>
      <c r="O2868" s="338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str">
        <f ca="1">_xlfn.XLOOKUP(G2868&amp;$V$2,BS_CONTROLE[CHAVE],BS_CONTROLE[Quantidade_11],"-")</f>
        <v>-</v>
      </c>
      <c r="W2868" s="118" t="str">
        <f ca="1">_xlfn.XLOOKUP(G2868&amp;$W$2,BS_CONTROLE[CHAVE],BS_CONTROLE[Quantidade_11],"-")</f>
        <v>-</v>
      </c>
      <c r="X2868" s="118" t="str">
        <f ca="1">_xlfn.XLOOKUP(G2868&amp;$X$2,BS_CONTROLE[CHAVE],BS_CONTROLE[Quantidade_11],"-")</f>
        <v>-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339" t="str">
        <f>IF(FN_MC!K2891="","*",FN_MC!K2891)</f>
        <v>*</v>
      </c>
      <c r="O2869" s="339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str">
        <f ca="1">_xlfn.XLOOKUP(G2869&amp;$V$2,BS_CONTROLE[CHAVE],BS_CONTROLE[Quantidade_11],"-")</f>
        <v>-</v>
      </c>
      <c r="W2869" s="118" t="str">
        <f ca="1">_xlfn.XLOOKUP(G2869&amp;$W$2,BS_CONTROLE[CHAVE],BS_CONTROLE[Quantidade_11],"-")</f>
        <v>-</v>
      </c>
      <c r="X2869" s="118" t="str">
        <f ca="1">_xlfn.XLOOKUP(G2869&amp;$X$2,BS_CONTROLE[CHAVE],BS_CONTROLE[Quantidade_11],"-")</f>
        <v>-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339" t="str">
        <f>IF(FN_MC!K2892="","*",FN_MC!K2892)</f>
        <v>*</v>
      </c>
      <c r="O2870" s="339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str">
        <f ca="1">_xlfn.XLOOKUP(G2870&amp;$V$2,BS_CONTROLE[CHAVE],BS_CONTROLE[Quantidade_11],"-")</f>
        <v>-</v>
      </c>
      <c r="W2870" s="118" t="str">
        <f ca="1">_xlfn.XLOOKUP(G2870&amp;$W$2,BS_CONTROLE[CHAVE],BS_CONTROLE[Quantidade_11],"-")</f>
        <v>-</v>
      </c>
      <c r="X2870" s="118" t="str">
        <f ca="1">_xlfn.XLOOKUP(G2870&amp;$X$2,BS_CONTROLE[CHAVE],BS_CONTROLE[Quantidade_11],"-")</f>
        <v>-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338" t="str">
        <f>IF(FN_MC!K2893="","*",FN_MC!K2893)</f>
        <v>*</v>
      </c>
      <c r="O2871" s="338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str">
        <f ca="1">_xlfn.XLOOKUP(G2871&amp;$V$2,BS_CONTROLE[CHAVE],BS_CONTROLE[Quantidade_11],"-")</f>
        <v>-</v>
      </c>
      <c r="W2871" s="118" t="str">
        <f ca="1">_xlfn.XLOOKUP(G2871&amp;$W$2,BS_CONTROLE[CHAVE],BS_CONTROLE[Quantidade_11],"-")</f>
        <v>-</v>
      </c>
      <c r="X2871" s="118" t="str">
        <f ca="1">_xlfn.XLOOKUP(G2871&amp;$X$2,BS_CONTROLE[CHAVE],BS_CONTROLE[Quantidade_11],"-")</f>
        <v>-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339" t="str">
        <f>IF(FN_MC!K2894="","*",FN_MC!K2894)</f>
        <v>*</v>
      </c>
      <c r="O2872" s="339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str">
        <f ca="1">_xlfn.XLOOKUP(G2872&amp;$V$2,BS_CONTROLE[CHAVE],BS_CONTROLE[Quantidade_11],"-")</f>
        <v>-</v>
      </c>
      <c r="W2872" s="118" t="str">
        <f ca="1">_xlfn.XLOOKUP(G2872&amp;$W$2,BS_CONTROLE[CHAVE],BS_CONTROLE[Quantidade_11],"-")</f>
        <v>-</v>
      </c>
      <c r="X2872" s="118" t="str">
        <f ca="1">_xlfn.XLOOKUP(G2872&amp;$X$2,BS_CONTROLE[CHAVE],BS_CONTROLE[Quantidade_11],"-")</f>
        <v>-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339" t="str">
        <f>IF(FN_MC!K2895="","*",FN_MC!K2895)</f>
        <v>*</v>
      </c>
      <c r="O2873" s="339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str">
        <f ca="1">_xlfn.XLOOKUP(G2873&amp;$V$2,BS_CONTROLE[CHAVE],BS_CONTROLE[Quantidade_11],"-")</f>
        <v>-</v>
      </c>
      <c r="W2873" s="118" t="str">
        <f ca="1">_xlfn.XLOOKUP(G2873&amp;$W$2,BS_CONTROLE[CHAVE],BS_CONTROLE[Quantidade_11],"-")</f>
        <v>-</v>
      </c>
      <c r="X2873" s="118" t="str">
        <f ca="1">_xlfn.XLOOKUP(G2873&amp;$X$2,BS_CONTROLE[CHAVE],BS_CONTROLE[Quantidade_11],"-")</f>
        <v>-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338" t="str">
        <f>IF(FN_MC!K2896="","*",FN_MC!K2896)</f>
        <v>*</v>
      </c>
      <c r="O2874" s="338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str">
        <f ca="1">_xlfn.XLOOKUP(G2874&amp;$V$2,BS_CONTROLE[CHAVE],BS_CONTROLE[Quantidade_11],"-")</f>
        <v>-</v>
      </c>
      <c r="W2874" s="118" t="str">
        <f ca="1">_xlfn.XLOOKUP(G2874&amp;$W$2,BS_CONTROLE[CHAVE],BS_CONTROLE[Quantidade_11],"-")</f>
        <v>-</v>
      </c>
      <c r="X2874" s="118" t="str">
        <f ca="1">_xlfn.XLOOKUP(G2874&amp;$X$2,BS_CONTROLE[CHAVE],BS_CONTROLE[Quantidade_11],"-")</f>
        <v>-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339" t="str">
        <f>IF(FN_MC!K2897="","*",FN_MC!K2897)</f>
        <v>*</v>
      </c>
      <c r="O2875" s="339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str">
        <f ca="1">_xlfn.XLOOKUP(G2875&amp;$V$2,BS_CONTROLE[CHAVE],BS_CONTROLE[Quantidade_11],"-")</f>
        <v>-</v>
      </c>
      <c r="W2875" s="118" t="str">
        <f ca="1">_xlfn.XLOOKUP(G2875&amp;$W$2,BS_CONTROLE[CHAVE],BS_CONTROLE[Quantidade_11],"-")</f>
        <v>-</v>
      </c>
      <c r="X2875" s="118" t="str">
        <f ca="1">_xlfn.XLOOKUP(G2875&amp;$X$2,BS_CONTROLE[CHAVE],BS_CONTROLE[Quantidade_11],"-")</f>
        <v>-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339" t="str">
        <f>IF(FN_MC!K2898="","*",FN_MC!K2898)</f>
        <v>*</v>
      </c>
      <c r="O2876" s="339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str">
        <f ca="1">_xlfn.XLOOKUP(G2876&amp;$V$2,BS_CONTROLE[CHAVE],BS_CONTROLE[Quantidade_11],"-")</f>
        <v>-</v>
      </c>
      <c r="W2876" s="118" t="str">
        <f ca="1">_xlfn.XLOOKUP(G2876&amp;$W$2,BS_CONTROLE[CHAVE],BS_CONTROLE[Quantidade_11],"-")</f>
        <v>-</v>
      </c>
      <c r="X2876" s="118" t="str">
        <f ca="1">_xlfn.XLOOKUP(G2876&amp;$X$2,BS_CONTROLE[CHAVE],BS_CONTROLE[Quantidade_11],"-")</f>
        <v>-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338" t="str">
        <f>IF(FN_MC!K2899="","*",FN_MC!K2899)</f>
        <v>*</v>
      </c>
      <c r="O2877" s="338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str">
        <f ca="1">_xlfn.XLOOKUP(G2877&amp;$V$2,BS_CONTROLE[CHAVE],BS_CONTROLE[Quantidade_11],"-")</f>
        <v>-</v>
      </c>
      <c r="W2877" s="118" t="str">
        <f ca="1">_xlfn.XLOOKUP(G2877&amp;$W$2,BS_CONTROLE[CHAVE],BS_CONTROLE[Quantidade_11],"-")</f>
        <v>-</v>
      </c>
      <c r="X2877" s="118" t="str">
        <f ca="1">_xlfn.XLOOKUP(G2877&amp;$X$2,BS_CONTROLE[CHAVE],BS_CONTROLE[Quantidade_11],"-")</f>
        <v>-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339" t="str">
        <f>IF(FN_MC!K2900="","*",FN_MC!K2900)</f>
        <v>*</v>
      </c>
      <c r="O2878" s="339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str">
        <f ca="1">_xlfn.XLOOKUP(G2878&amp;$V$2,BS_CONTROLE[CHAVE],BS_CONTROLE[Quantidade_11],"-")</f>
        <v>-</v>
      </c>
      <c r="W2878" s="118" t="str">
        <f ca="1">_xlfn.XLOOKUP(G2878&amp;$W$2,BS_CONTROLE[CHAVE],BS_CONTROLE[Quantidade_11],"-")</f>
        <v>-</v>
      </c>
      <c r="X2878" s="118" t="str">
        <f ca="1">_xlfn.XLOOKUP(G2878&amp;$X$2,BS_CONTROLE[CHAVE],BS_CONTROLE[Quantidade_11],"-")</f>
        <v>-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339" t="str">
        <f>IF(FN_MC!K2901="","*",FN_MC!K2901)</f>
        <v>*</v>
      </c>
      <c r="O2879" s="339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str">
        <f ca="1">_xlfn.XLOOKUP(G2879&amp;$V$2,BS_CONTROLE[CHAVE],BS_CONTROLE[Quantidade_11],"-")</f>
        <v>-</v>
      </c>
      <c r="W2879" s="118" t="str">
        <f ca="1">_xlfn.XLOOKUP(G2879&amp;$W$2,BS_CONTROLE[CHAVE],BS_CONTROLE[Quantidade_11],"-")</f>
        <v>-</v>
      </c>
      <c r="X2879" s="118" t="str">
        <f ca="1">_xlfn.XLOOKUP(G2879&amp;$X$2,BS_CONTROLE[CHAVE],BS_CONTROLE[Quantidade_11],"-")</f>
        <v>-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338" t="str">
        <f>IF(FN_MC!K2902="","*",FN_MC!K2902)</f>
        <v>*</v>
      </c>
      <c r="O2880" s="338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str">
        <f ca="1">_xlfn.XLOOKUP(G2880&amp;$V$2,BS_CONTROLE[CHAVE],BS_CONTROLE[Quantidade_11],"-")</f>
        <v>-</v>
      </c>
      <c r="W2880" s="118" t="str">
        <f ca="1">_xlfn.XLOOKUP(G2880&amp;$W$2,BS_CONTROLE[CHAVE],BS_CONTROLE[Quantidade_11],"-")</f>
        <v>-</v>
      </c>
      <c r="X2880" s="118" t="str">
        <f ca="1">_xlfn.XLOOKUP(G2880&amp;$X$2,BS_CONTROLE[CHAVE],BS_CONTROLE[Quantidade_11],"-")</f>
        <v>-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339" t="str">
        <f>IF(FN_MC!K2903="","*",FN_MC!K2903)</f>
        <v>*</v>
      </c>
      <c r="O2881" s="339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str">
        <f ca="1">_xlfn.XLOOKUP(G2881&amp;$V$2,BS_CONTROLE[CHAVE],BS_CONTROLE[Quantidade_11],"-")</f>
        <v>-</v>
      </c>
      <c r="W2881" s="118" t="str">
        <f ca="1">_xlfn.XLOOKUP(G2881&amp;$W$2,BS_CONTROLE[CHAVE],BS_CONTROLE[Quantidade_11],"-")</f>
        <v>-</v>
      </c>
      <c r="X2881" s="118" t="str">
        <f ca="1">_xlfn.XLOOKUP(G2881&amp;$X$2,BS_CONTROLE[CHAVE],BS_CONTROLE[Quantidade_11],"-")</f>
        <v>-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339" t="str">
        <f>IF(FN_MC!K2904="","*",FN_MC!K2904)</f>
        <v>*</v>
      </c>
      <c r="O2882" s="339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str">
        <f ca="1">_xlfn.XLOOKUP(G2882&amp;$V$2,BS_CONTROLE[CHAVE],BS_CONTROLE[Quantidade_11],"-")</f>
        <v>-</v>
      </c>
      <c r="W2882" s="118" t="str">
        <f ca="1">_xlfn.XLOOKUP(G2882&amp;$W$2,BS_CONTROLE[CHAVE],BS_CONTROLE[Quantidade_11],"-")</f>
        <v>-</v>
      </c>
      <c r="X2882" s="118" t="str">
        <f ca="1">_xlfn.XLOOKUP(G2882&amp;$X$2,BS_CONTROLE[CHAVE],BS_CONTROLE[Quantidade_11],"-")</f>
        <v>-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338" t="str">
        <f>IF(FN_MC!K2905="","*",FN_MC!K2905)</f>
        <v>*</v>
      </c>
      <c r="O2883" s="338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str">
        <f ca="1">_xlfn.XLOOKUP(G2883&amp;$V$2,BS_CONTROLE[CHAVE],BS_CONTROLE[Quantidade_11],"-")</f>
        <v>-</v>
      </c>
      <c r="W2883" s="118" t="str">
        <f ca="1">_xlfn.XLOOKUP(G2883&amp;$W$2,BS_CONTROLE[CHAVE],BS_CONTROLE[Quantidade_11],"-")</f>
        <v>-</v>
      </c>
      <c r="X2883" s="118" t="str">
        <f ca="1">_xlfn.XLOOKUP(G2883&amp;$X$2,BS_CONTROLE[CHAVE],BS_CONTROLE[Quantidade_11],"-")</f>
        <v>-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339" t="str">
        <f>IF(FN_MC!K2906="","*",FN_MC!K2906)</f>
        <v>*</v>
      </c>
      <c r="O2884" s="339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str">
        <f ca="1">_xlfn.XLOOKUP(G2884&amp;$V$2,BS_CONTROLE[CHAVE],BS_CONTROLE[Quantidade_11],"-")</f>
        <v>-</v>
      </c>
      <c r="W2884" s="118" t="str">
        <f ca="1">_xlfn.XLOOKUP(G2884&amp;$W$2,BS_CONTROLE[CHAVE],BS_CONTROLE[Quantidade_11],"-")</f>
        <v>-</v>
      </c>
      <c r="X2884" s="118" t="str">
        <f ca="1">_xlfn.XLOOKUP(G2884&amp;$X$2,BS_CONTROLE[CHAVE],BS_CONTROLE[Quantidade_11],"-")</f>
        <v>-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339" t="str">
        <f>IF(FN_MC!K2907="","*",FN_MC!K2907)</f>
        <v>*</v>
      </c>
      <c r="O2885" s="339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str">
        <f ca="1">_xlfn.XLOOKUP(G2885&amp;$V$2,BS_CONTROLE[CHAVE],BS_CONTROLE[Quantidade_11],"-")</f>
        <v>-</v>
      </c>
      <c r="W2885" s="118" t="str">
        <f ca="1">_xlfn.XLOOKUP(G2885&amp;$W$2,BS_CONTROLE[CHAVE],BS_CONTROLE[Quantidade_11],"-")</f>
        <v>-</v>
      </c>
      <c r="X2885" s="118" t="str">
        <f ca="1">_xlfn.XLOOKUP(G2885&amp;$X$2,BS_CONTROLE[CHAVE],BS_CONTROLE[Quantidade_11],"-")</f>
        <v>-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338" t="str">
        <f>IF(FN_MC!K2908="","*",FN_MC!K2908)</f>
        <v>*</v>
      </c>
      <c r="O2886" s="338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str">
        <f ca="1">_xlfn.XLOOKUP(G2886&amp;$V$2,BS_CONTROLE[CHAVE],BS_CONTROLE[Quantidade_11],"-")</f>
        <v>-</v>
      </c>
      <c r="W2886" s="118" t="str">
        <f ca="1">_xlfn.XLOOKUP(G2886&amp;$W$2,BS_CONTROLE[CHAVE],BS_CONTROLE[Quantidade_11],"-")</f>
        <v>-</v>
      </c>
      <c r="X2886" s="118" t="str">
        <f ca="1">_xlfn.XLOOKUP(G2886&amp;$X$2,BS_CONTROLE[CHAVE],BS_CONTROLE[Quantidade_11],"-")</f>
        <v>-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339" t="str">
        <f>IF(FN_MC!K2909="","*",FN_MC!K2909)</f>
        <v>*</v>
      </c>
      <c r="O2887" s="339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str">
        <f ca="1">_xlfn.XLOOKUP(G2887&amp;$V$2,BS_CONTROLE[CHAVE],BS_CONTROLE[Quantidade_11],"-")</f>
        <v>-</v>
      </c>
      <c r="W2887" s="118" t="str">
        <f ca="1">_xlfn.XLOOKUP(G2887&amp;$W$2,BS_CONTROLE[CHAVE],BS_CONTROLE[Quantidade_11],"-")</f>
        <v>-</v>
      </c>
      <c r="X2887" s="118" t="str">
        <f ca="1">_xlfn.XLOOKUP(G2887&amp;$X$2,BS_CONTROLE[CHAVE],BS_CONTROLE[Quantidade_11],"-")</f>
        <v>-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339" t="str">
        <f>IF(FN_MC!K2910="","*",FN_MC!K2910)</f>
        <v>*</v>
      </c>
      <c r="O2888" s="339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str">
        <f ca="1">_xlfn.XLOOKUP(G2888&amp;$V$2,BS_CONTROLE[CHAVE],BS_CONTROLE[Quantidade_11],"-")</f>
        <v>-</v>
      </c>
      <c r="W2888" s="118" t="str">
        <f ca="1">_xlfn.XLOOKUP(G2888&amp;$W$2,BS_CONTROLE[CHAVE],BS_CONTROLE[Quantidade_11],"-")</f>
        <v>-</v>
      </c>
      <c r="X2888" s="118" t="str">
        <f ca="1">_xlfn.XLOOKUP(G2888&amp;$X$2,BS_CONTROLE[CHAVE],BS_CONTROLE[Quantidade_11],"-")</f>
        <v>-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338" t="str">
        <f>IF(FN_MC!K2911="","*",FN_MC!K2911)</f>
        <v>*</v>
      </c>
      <c r="O2889" s="338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str">
        <f ca="1">_xlfn.XLOOKUP(G2889&amp;$V$2,BS_CONTROLE[CHAVE],BS_CONTROLE[Quantidade_11],"-")</f>
        <v>-</v>
      </c>
      <c r="W2889" s="118" t="str">
        <f ca="1">_xlfn.XLOOKUP(G2889&amp;$W$2,BS_CONTROLE[CHAVE],BS_CONTROLE[Quantidade_11],"-")</f>
        <v>-</v>
      </c>
      <c r="X2889" s="118" t="str">
        <f ca="1">_xlfn.XLOOKUP(G2889&amp;$X$2,BS_CONTROLE[CHAVE],BS_CONTROLE[Quantidade_11],"-")</f>
        <v>-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339" t="str">
        <f>IF(FN_MC!K2912="","*",FN_MC!K2912)</f>
        <v>*</v>
      </c>
      <c r="O2890" s="339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str">
        <f ca="1">_xlfn.XLOOKUP(G2890&amp;$V$2,BS_CONTROLE[CHAVE],BS_CONTROLE[Quantidade_11],"-")</f>
        <v>-</v>
      </c>
      <c r="W2890" s="118" t="str">
        <f ca="1">_xlfn.XLOOKUP(G2890&amp;$W$2,BS_CONTROLE[CHAVE],BS_CONTROLE[Quantidade_11],"-")</f>
        <v>-</v>
      </c>
      <c r="X2890" s="118" t="str">
        <f ca="1">_xlfn.XLOOKUP(G2890&amp;$X$2,BS_CONTROLE[CHAVE],BS_CONTROLE[Quantidade_11],"-")</f>
        <v>-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339" t="str">
        <f>IF(FN_MC!K2913="","*",FN_MC!K2913)</f>
        <v>*</v>
      </c>
      <c r="O2891" s="339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str">
        <f ca="1">_xlfn.XLOOKUP(G2891&amp;$V$2,BS_CONTROLE[CHAVE],BS_CONTROLE[Quantidade_11],"-")</f>
        <v>-</v>
      </c>
      <c r="W2891" s="118" t="str">
        <f ca="1">_xlfn.XLOOKUP(G2891&amp;$W$2,BS_CONTROLE[CHAVE],BS_CONTROLE[Quantidade_11],"-")</f>
        <v>-</v>
      </c>
      <c r="X2891" s="118" t="str">
        <f ca="1">_xlfn.XLOOKUP(G2891&amp;$X$2,BS_CONTROLE[CHAVE],BS_CONTROLE[Quantidade_11],"-")</f>
        <v>-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338" t="str">
        <f>IF(FN_MC!K2914="","*",FN_MC!K2914)</f>
        <v>*</v>
      </c>
      <c r="O2892" s="338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str">
        <f ca="1">_xlfn.XLOOKUP(G2892&amp;$V$2,BS_CONTROLE[CHAVE],BS_CONTROLE[Quantidade_11],"-")</f>
        <v>-</v>
      </c>
      <c r="W2892" s="118" t="str">
        <f ca="1">_xlfn.XLOOKUP(G2892&amp;$W$2,BS_CONTROLE[CHAVE],BS_CONTROLE[Quantidade_11],"-")</f>
        <v>-</v>
      </c>
      <c r="X2892" s="118" t="str">
        <f ca="1">_xlfn.XLOOKUP(G2892&amp;$X$2,BS_CONTROLE[CHAVE],BS_CONTROLE[Quantidade_11],"-")</f>
        <v>-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339" t="str">
        <f>IF(FN_MC!K2915="","*",FN_MC!K2915)</f>
        <v>*</v>
      </c>
      <c r="O2893" s="339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str">
        <f ca="1">_xlfn.XLOOKUP(G2893&amp;$V$2,BS_CONTROLE[CHAVE],BS_CONTROLE[Quantidade_11],"-")</f>
        <v>-</v>
      </c>
      <c r="W2893" s="118" t="str">
        <f ca="1">_xlfn.XLOOKUP(G2893&amp;$W$2,BS_CONTROLE[CHAVE],BS_CONTROLE[Quantidade_11],"-")</f>
        <v>-</v>
      </c>
      <c r="X2893" s="118" t="str">
        <f ca="1">_xlfn.XLOOKUP(G2893&amp;$X$2,BS_CONTROLE[CHAVE],BS_CONTROLE[Quantidade_11],"-")</f>
        <v>-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339" t="str">
        <f>IF(FN_MC!K2916="","*",FN_MC!K2916)</f>
        <v>*</v>
      </c>
      <c r="O2894" s="339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str">
        <f ca="1">_xlfn.XLOOKUP(G2894&amp;$V$2,BS_CONTROLE[CHAVE],BS_CONTROLE[Quantidade_11],"-")</f>
        <v>-</v>
      </c>
      <c r="W2894" s="118" t="str">
        <f ca="1">_xlfn.XLOOKUP(G2894&amp;$W$2,BS_CONTROLE[CHAVE],BS_CONTROLE[Quantidade_11],"-")</f>
        <v>-</v>
      </c>
      <c r="X2894" s="118" t="str">
        <f ca="1">_xlfn.XLOOKUP(G2894&amp;$X$2,BS_CONTROLE[CHAVE],BS_CONTROLE[Quantidade_11],"-")</f>
        <v>-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338" t="str">
        <f>IF(FN_MC!K2917="","*",FN_MC!K2917)</f>
        <v>*</v>
      </c>
      <c r="O2895" s="338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str">
        <f ca="1">_xlfn.XLOOKUP(G2895&amp;$V$2,BS_CONTROLE[CHAVE],BS_CONTROLE[Quantidade_11],"-")</f>
        <v>-</v>
      </c>
      <c r="W2895" s="118" t="str">
        <f ca="1">_xlfn.XLOOKUP(G2895&amp;$W$2,BS_CONTROLE[CHAVE],BS_CONTROLE[Quantidade_11],"-")</f>
        <v>-</v>
      </c>
      <c r="X2895" s="118" t="str">
        <f ca="1">_xlfn.XLOOKUP(G2895&amp;$X$2,BS_CONTROLE[CHAVE],BS_CONTROLE[Quantidade_11],"-")</f>
        <v>-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339" t="str">
        <f>IF(FN_MC!K2918="","*",FN_MC!K2918)</f>
        <v>*</v>
      </c>
      <c r="O2896" s="339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str">
        <f ca="1">_xlfn.XLOOKUP(G2896&amp;$V$2,BS_CONTROLE[CHAVE],BS_CONTROLE[Quantidade_11],"-")</f>
        <v>-</v>
      </c>
      <c r="W2896" s="118" t="str">
        <f ca="1">_xlfn.XLOOKUP(G2896&amp;$W$2,BS_CONTROLE[CHAVE],BS_CONTROLE[Quantidade_11],"-")</f>
        <v>-</v>
      </c>
      <c r="X2896" s="118" t="str">
        <f ca="1">_xlfn.XLOOKUP(G2896&amp;$X$2,BS_CONTROLE[CHAVE],BS_CONTROLE[Quantidade_11],"-")</f>
        <v>-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339" t="str">
        <f>IF(FN_MC!K2919="","*",FN_MC!K2919)</f>
        <v>*</v>
      </c>
      <c r="O2897" s="339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str">
        <f ca="1">_xlfn.XLOOKUP(G2897&amp;$V$2,BS_CONTROLE[CHAVE],BS_CONTROLE[Quantidade_11],"-")</f>
        <v>-</v>
      </c>
      <c r="W2897" s="118" t="str">
        <f ca="1">_xlfn.XLOOKUP(G2897&amp;$W$2,BS_CONTROLE[CHAVE],BS_CONTROLE[Quantidade_11],"-")</f>
        <v>-</v>
      </c>
      <c r="X2897" s="118" t="str">
        <f ca="1">_xlfn.XLOOKUP(G2897&amp;$X$2,BS_CONTROLE[CHAVE],BS_CONTROLE[Quantidade_11],"-")</f>
        <v>-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338" t="str">
        <f>IF(FN_MC!K2920="","*",FN_MC!K2920)</f>
        <v>*</v>
      </c>
      <c r="O2898" s="338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str">
        <f ca="1">_xlfn.XLOOKUP(G2898&amp;$V$2,BS_CONTROLE[CHAVE],BS_CONTROLE[Quantidade_11],"-")</f>
        <v>-</v>
      </c>
      <c r="W2898" s="118" t="str">
        <f ca="1">_xlfn.XLOOKUP(G2898&amp;$W$2,BS_CONTROLE[CHAVE],BS_CONTROLE[Quantidade_11],"-")</f>
        <v>-</v>
      </c>
      <c r="X2898" s="118" t="str">
        <f ca="1">_xlfn.XLOOKUP(G2898&amp;$X$2,BS_CONTROLE[CHAVE],BS_CONTROLE[Quantidade_11],"-")</f>
        <v>-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339" t="str">
        <f>IF(FN_MC!K2921="","*",FN_MC!K2921)</f>
        <v>*</v>
      </c>
      <c r="O2899" s="339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str">
        <f ca="1">_xlfn.XLOOKUP(G2899&amp;$V$2,BS_CONTROLE[CHAVE],BS_CONTROLE[Quantidade_11],"-")</f>
        <v>-</v>
      </c>
      <c r="W2899" s="118" t="str">
        <f ca="1">_xlfn.XLOOKUP(G2899&amp;$W$2,BS_CONTROLE[CHAVE],BS_CONTROLE[Quantidade_11],"-")</f>
        <v>-</v>
      </c>
      <c r="X2899" s="118" t="str">
        <f ca="1">_xlfn.XLOOKUP(G2899&amp;$X$2,BS_CONTROLE[CHAVE],BS_CONTROLE[Quantidade_11],"-")</f>
        <v>-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339" t="str">
        <f>IF(FN_MC!K2922="","*",FN_MC!K2922)</f>
        <v>*</v>
      </c>
      <c r="O2900" s="339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str">
        <f ca="1">_xlfn.XLOOKUP(G2900&amp;$V$2,BS_CONTROLE[CHAVE],BS_CONTROLE[Quantidade_11],"-")</f>
        <v>-</v>
      </c>
      <c r="W2900" s="118" t="str">
        <f ca="1">_xlfn.XLOOKUP(G2900&amp;$W$2,BS_CONTROLE[CHAVE],BS_CONTROLE[Quantidade_11],"-")</f>
        <v>-</v>
      </c>
      <c r="X2900" s="118" t="str">
        <f ca="1">_xlfn.XLOOKUP(G2900&amp;$X$2,BS_CONTROLE[CHAVE],BS_CONTROLE[Quantidade_11],"-")</f>
        <v>-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338" t="str">
        <f>IF(FN_MC!K2923="","*",FN_MC!K2923)</f>
        <v>*</v>
      </c>
      <c r="O2901" s="338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str">
        <f ca="1">_xlfn.XLOOKUP(G2901&amp;$V$2,BS_CONTROLE[CHAVE],BS_CONTROLE[Quantidade_11],"-")</f>
        <v>-</v>
      </c>
      <c r="W2901" s="118" t="str">
        <f ca="1">_xlfn.XLOOKUP(G2901&amp;$W$2,BS_CONTROLE[CHAVE],BS_CONTROLE[Quantidade_11],"-")</f>
        <v>-</v>
      </c>
      <c r="X2901" s="118" t="str">
        <f ca="1">_xlfn.XLOOKUP(G2901&amp;$X$2,BS_CONTROLE[CHAVE],BS_CONTROLE[Quantidade_11],"-")</f>
        <v>-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339" t="str">
        <f>IF(FN_MC!K2924="","*",FN_MC!K2924)</f>
        <v>*</v>
      </c>
      <c r="O2902" s="339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str">
        <f ca="1">_xlfn.XLOOKUP(G2902&amp;$V$2,BS_CONTROLE[CHAVE],BS_CONTROLE[Quantidade_11],"-")</f>
        <v>-</v>
      </c>
      <c r="W2902" s="118" t="str">
        <f ca="1">_xlfn.XLOOKUP(G2902&amp;$W$2,BS_CONTROLE[CHAVE],BS_CONTROLE[Quantidade_11],"-")</f>
        <v>-</v>
      </c>
      <c r="X2902" s="118" t="str">
        <f ca="1">_xlfn.XLOOKUP(G2902&amp;$X$2,BS_CONTROLE[CHAVE],BS_CONTROLE[Quantidade_11],"-")</f>
        <v>-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339" t="str">
        <f>IF(FN_MC!K2925="","*",FN_MC!K2925)</f>
        <v>*</v>
      </c>
      <c r="O2903" s="339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str">
        <f ca="1">_xlfn.XLOOKUP(G2903&amp;$V$2,BS_CONTROLE[CHAVE],BS_CONTROLE[Quantidade_11],"-")</f>
        <v>-</v>
      </c>
      <c r="W2903" s="118" t="str">
        <f ca="1">_xlfn.XLOOKUP(G2903&amp;$W$2,BS_CONTROLE[CHAVE],BS_CONTROLE[Quantidade_11],"-")</f>
        <v>-</v>
      </c>
      <c r="X2903" s="118" t="str">
        <f ca="1">_xlfn.XLOOKUP(G2903&amp;$X$2,BS_CONTROLE[CHAVE],BS_CONTROLE[Quantidade_11],"-")</f>
        <v>-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338" t="str">
        <f>IF(FN_MC!K2926="","*",FN_MC!K2926)</f>
        <v>*</v>
      </c>
      <c r="O2904" s="338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str">
        <f ca="1">_xlfn.XLOOKUP(G2904&amp;$V$2,BS_CONTROLE[CHAVE],BS_CONTROLE[Quantidade_11],"-")</f>
        <v>-</v>
      </c>
      <c r="W2904" s="118" t="str">
        <f ca="1">_xlfn.XLOOKUP(G2904&amp;$W$2,BS_CONTROLE[CHAVE],BS_CONTROLE[Quantidade_11],"-")</f>
        <v>-</v>
      </c>
      <c r="X2904" s="118" t="str">
        <f ca="1">_xlfn.XLOOKUP(G2904&amp;$X$2,BS_CONTROLE[CHAVE],BS_CONTROLE[Quantidade_11],"-")</f>
        <v>-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339" t="str">
        <f>IF(FN_MC!K2927="","*",FN_MC!K2927)</f>
        <v>*</v>
      </c>
      <c r="O2905" s="339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str">
        <f ca="1">_xlfn.XLOOKUP(G2905&amp;$V$2,BS_CONTROLE[CHAVE],BS_CONTROLE[Quantidade_11],"-")</f>
        <v>-</v>
      </c>
      <c r="W2905" s="118" t="str">
        <f ca="1">_xlfn.XLOOKUP(G2905&amp;$W$2,BS_CONTROLE[CHAVE],BS_CONTROLE[Quantidade_11],"-")</f>
        <v>-</v>
      </c>
      <c r="X2905" s="118" t="str">
        <f ca="1">_xlfn.XLOOKUP(G2905&amp;$X$2,BS_CONTROLE[CHAVE],BS_CONTROLE[Quantidade_11],"-")</f>
        <v>-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339" t="str">
        <f>IF(FN_MC!K2928="","*",FN_MC!K2928)</f>
        <v>*</v>
      </c>
      <c r="O2906" s="339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str">
        <f ca="1">_xlfn.XLOOKUP(G2906&amp;$V$2,BS_CONTROLE[CHAVE],BS_CONTROLE[Quantidade_11],"-")</f>
        <v>-</v>
      </c>
      <c r="W2906" s="118" t="str">
        <f ca="1">_xlfn.XLOOKUP(G2906&amp;$W$2,BS_CONTROLE[CHAVE],BS_CONTROLE[Quantidade_11],"-")</f>
        <v>-</v>
      </c>
      <c r="X2906" s="118" t="str">
        <f ca="1">_xlfn.XLOOKUP(G2906&amp;$X$2,BS_CONTROLE[CHAVE],BS_CONTROLE[Quantidade_11],"-")</f>
        <v>-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338" t="str">
        <f>IF(FN_MC!K2929="","*",FN_MC!K2929)</f>
        <v>*</v>
      </c>
      <c r="O2907" s="338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str">
        <f ca="1">_xlfn.XLOOKUP(G2907&amp;$V$2,BS_CONTROLE[CHAVE],BS_CONTROLE[Quantidade_11],"-")</f>
        <v>-</v>
      </c>
      <c r="W2907" s="118" t="str">
        <f ca="1">_xlfn.XLOOKUP(G2907&amp;$W$2,BS_CONTROLE[CHAVE],BS_CONTROLE[Quantidade_11],"-")</f>
        <v>-</v>
      </c>
      <c r="X2907" s="118" t="str">
        <f ca="1">_xlfn.XLOOKUP(G2907&amp;$X$2,BS_CONTROLE[CHAVE],BS_CONTROLE[Quantidade_11],"-")</f>
        <v>-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339" t="str">
        <f>IF(FN_MC!K2930="","*",FN_MC!K2930)</f>
        <v>*</v>
      </c>
      <c r="O2908" s="339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str">
        <f ca="1">_xlfn.XLOOKUP(G2908&amp;$V$2,BS_CONTROLE[CHAVE],BS_CONTROLE[Quantidade_11],"-")</f>
        <v>-</v>
      </c>
      <c r="W2908" s="118" t="str">
        <f ca="1">_xlfn.XLOOKUP(G2908&amp;$W$2,BS_CONTROLE[CHAVE],BS_CONTROLE[Quantidade_11],"-")</f>
        <v>-</v>
      </c>
      <c r="X2908" s="118" t="str">
        <f ca="1">_xlfn.XLOOKUP(G2908&amp;$X$2,BS_CONTROLE[CHAVE],BS_CONTROLE[Quantidade_11],"-")</f>
        <v>-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339" t="str">
        <f>IF(FN_MC!K2931="","*",FN_MC!K2931)</f>
        <v>*</v>
      </c>
      <c r="O2909" s="339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str">
        <f ca="1">_xlfn.XLOOKUP(G2909&amp;$V$2,BS_CONTROLE[CHAVE],BS_CONTROLE[Quantidade_11],"-")</f>
        <v>-</v>
      </c>
      <c r="W2909" s="118" t="str">
        <f ca="1">_xlfn.XLOOKUP(G2909&amp;$W$2,BS_CONTROLE[CHAVE],BS_CONTROLE[Quantidade_11],"-")</f>
        <v>-</v>
      </c>
      <c r="X2909" s="118" t="str">
        <f ca="1">_xlfn.XLOOKUP(G2909&amp;$X$2,BS_CONTROLE[CHAVE],BS_CONTROLE[Quantidade_11],"-")</f>
        <v>-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338" t="str">
        <f>IF(FN_MC!K2932="","*",FN_MC!K2932)</f>
        <v>*</v>
      </c>
      <c r="O2910" s="338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str">
        <f ca="1">_xlfn.XLOOKUP(G2910&amp;$V$2,BS_CONTROLE[CHAVE],BS_CONTROLE[Quantidade_11],"-")</f>
        <v>-</v>
      </c>
      <c r="W2910" s="118" t="str">
        <f ca="1">_xlfn.XLOOKUP(G2910&amp;$W$2,BS_CONTROLE[CHAVE],BS_CONTROLE[Quantidade_11],"-")</f>
        <v>-</v>
      </c>
      <c r="X2910" s="118" t="str">
        <f ca="1">_xlfn.XLOOKUP(G2910&amp;$X$2,BS_CONTROLE[CHAVE],BS_CONTROLE[Quantidade_11],"-")</f>
        <v>-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339" t="str">
        <f>IF(FN_MC!K2933="","*",FN_MC!K2933)</f>
        <v>*</v>
      </c>
      <c r="O2911" s="339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str">
        <f ca="1">_xlfn.XLOOKUP(G2911&amp;$V$2,BS_CONTROLE[CHAVE],BS_CONTROLE[Quantidade_11],"-")</f>
        <v>-</v>
      </c>
      <c r="W2911" s="118" t="str">
        <f ca="1">_xlfn.XLOOKUP(G2911&amp;$W$2,BS_CONTROLE[CHAVE],BS_CONTROLE[Quantidade_11],"-")</f>
        <v>-</v>
      </c>
      <c r="X2911" s="118" t="str">
        <f ca="1">_xlfn.XLOOKUP(G2911&amp;$X$2,BS_CONTROLE[CHAVE],BS_CONTROLE[Quantidade_11],"-")</f>
        <v>-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339" t="str">
        <f>IF(FN_MC!K2934="","*",FN_MC!K2934)</f>
        <v>*</v>
      </c>
      <c r="O2912" s="339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str">
        <f ca="1">_xlfn.XLOOKUP(G2912&amp;$V$2,BS_CONTROLE[CHAVE],BS_CONTROLE[Quantidade_11],"-")</f>
        <v>-</v>
      </c>
      <c r="W2912" s="118" t="str">
        <f ca="1">_xlfn.XLOOKUP(G2912&amp;$W$2,BS_CONTROLE[CHAVE],BS_CONTROLE[Quantidade_11],"-")</f>
        <v>-</v>
      </c>
      <c r="X2912" s="118" t="str">
        <f ca="1">_xlfn.XLOOKUP(G2912&amp;$X$2,BS_CONTROLE[CHAVE],BS_CONTROLE[Quantidade_11],"-")</f>
        <v>-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338" t="str">
        <f>IF(FN_MC!K2935="","*",FN_MC!K2935)</f>
        <v>*</v>
      </c>
      <c r="O2913" s="338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str">
        <f ca="1">_xlfn.XLOOKUP(G2913&amp;$V$2,BS_CONTROLE[CHAVE],BS_CONTROLE[Quantidade_11],"-")</f>
        <v>-</v>
      </c>
      <c r="W2913" s="118" t="str">
        <f ca="1">_xlfn.XLOOKUP(G2913&amp;$W$2,BS_CONTROLE[CHAVE],BS_CONTROLE[Quantidade_11],"-")</f>
        <v>-</v>
      </c>
      <c r="X2913" s="118" t="str">
        <f ca="1">_xlfn.XLOOKUP(G2913&amp;$X$2,BS_CONTROLE[CHAVE],BS_CONTROLE[Quantidade_11],"-")</f>
        <v>-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339" t="str">
        <f>IF(FN_MC!K2936="","*",FN_MC!K2936)</f>
        <v>*</v>
      </c>
      <c r="O2914" s="339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str">
        <f ca="1">_xlfn.XLOOKUP(G2914&amp;$V$2,BS_CONTROLE[CHAVE],BS_CONTROLE[Quantidade_11],"-")</f>
        <v>-</v>
      </c>
      <c r="W2914" s="118" t="str">
        <f ca="1">_xlfn.XLOOKUP(G2914&amp;$W$2,BS_CONTROLE[CHAVE],BS_CONTROLE[Quantidade_11],"-")</f>
        <v>-</v>
      </c>
      <c r="X2914" s="118" t="str">
        <f ca="1">_xlfn.XLOOKUP(G2914&amp;$X$2,BS_CONTROLE[CHAVE],BS_CONTROLE[Quantidade_11],"-")</f>
        <v>-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339" t="str">
        <f>IF(FN_MC!K2937="","*",FN_MC!K2937)</f>
        <v>*</v>
      </c>
      <c r="O2915" s="339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str">
        <f ca="1">_xlfn.XLOOKUP(G2915&amp;$V$2,BS_CONTROLE[CHAVE],BS_CONTROLE[Quantidade_11],"-")</f>
        <v>-</v>
      </c>
      <c r="W2915" s="118" t="str">
        <f ca="1">_xlfn.XLOOKUP(G2915&amp;$W$2,BS_CONTROLE[CHAVE],BS_CONTROLE[Quantidade_11],"-")</f>
        <v>-</v>
      </c>
      <c r="X2915" s="118" t="str">
        <f ca="1">_xlfn.XLOOKUP(G2915&amp;$X$2,BS_CONTROLE[CHAVE],BS_CONTROLE[Quantidade_11],"-")</f>
        <v>-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338" t="str">
        <f>IF(FN_MC!K2938="","*",FN_MC!K2938)</f>
        <v>*</v>
      </c>
      <c r="O2916" s="338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str">
        <f ca="1">_xlfn.XLOOKUP(G2916&amp;$V$2,BS_CONTROLE[CHAVE],BS_CONTROLE[Quantidade_11],"-")</f>
        <v>-</v>
      </c>
      <c r="W2916" s="118" t="str">
        <f ca="1">_xlfn.XLOOKUP(G2916&amp;$W$2,BS_CONTROLE[CHAVE],BS_CONTROLE[Quantidade_11],"-")</f>
        <v>-</v>
      </c>
      <c r="X2916" s="118" t="str">
        <f ca="1">_xlfn.XLOOKUP(G2916&amp;$X$2,BS_CONTROLE[CHAVE],BS_CONTROLE[Quantidade_11],"-")</f>
        <v>-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339" t="str">
        <f>IF(FN_MC!K2939="","*",FN_MC!K2939)</f>
        <v>*</v>
      </c>
      <c r="O2917" s="339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str">
        <f ca="1">_xlfn.XLOOKUP(G2917&amp;$V$2,BS_CONTROLE[CHAVE],BS_CONTROLE[Quantidade_11],"-")</f>
        <v>-</v>
      </c>
      <c r="W2917" s="118" t="str">
        <f ca="1">_xlfn.XLOOKUP(G2917&amp;$W$2,BS_CONTROLE[CHAVE],BS_CONTROLE[Quantidade_11],"-")</f>
        <v>-</v>
      </c>
      <c r="X2917" s="118" t="str">
        <f ca="1">_xlfn.XLOOKUP(G2917&amp;$X$2,BS_CONTROLE[CHAVE],BS_CONTROLE[Quantidade_11],"-")</f>
        <v>-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339" t="str">
        <f>IF(FN_MC!K2940="","*",FN_MC!K2940)</f>
        <v>*</v>
      </c>
      <c r="O2918" s="339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str">
        <f ca="1">_xlfn.XLOOKUP(G2918&amp;$V$2,BS_CONTROLE[CHAVE],BS_CONTROLE[Quantidade_11],"-")</f>
        <v>-</v>
      </c>
      <c r="W2918" s="118" t="str">
        <f ca="1">_xlfn.XLOOKUP(G2918&amp;$W$2,BS_CONTROLE[CHAVE],BS_CONTROLE[Quantidade_11],"-")</f>
        <v>-</v>
      </c>
      <c r="X2918" s="118" t="str">
        <f ca="1">_xlfn.XLOOKUP(G2918&amp;$X$2,BS_CONTROLE[CHAVE],BS_CONTROLE[Quantidade_11],"-")</f>
        <v>-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338" t="str">
        <f>IF(FN_MC!K2941="","*",FN_MC!K2941)</f>
        <v>*</v>
      </c>
      <c r="O2919" s="338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str">
        <f ca="1">_xlfn.XLOOKUP(G2919&amp;$V$2,BS_CONTROLE[CHAVE],BS_CONTROLE[Quantidade_11],"-")</f>
        <v>-</v>
      </c>
      <c r="W2919" s="118" t="str">
        <f ca="1">_xlfn.XLOOKUP(G2919&amp;$W$2,BS_CONTROLE[CHAVE],BS_CONTROLE[Quantidade_11],"-")</f>
        <v>-</v>
      </c>
      <c r="X2919" s="118" t="str">
        <f ca="1">_xlfn.XLOOKUP(G2919&amp;$X$2,BS_CONTROLE[CHAVE],BS_CONTROLE[Quantidade_11],"-")</f>
        <v>-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339" t="str">
        <f>IF(FN_MC!K2942="","*",FN_MC!K2942)</f>
        <v>*</v>
      </c>
      <c r="O2920" s="339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str">
        <f ca="1">_xlfn.XLOOKUP(G2920&amp;$V$2,BS_CONTROLE[CHAVE],BS_CONTROLE[Quantidade_11],"-")</f>
        <v>-</v>
      </c>
      <c r="W2920" s="118" t="str">
        <f ca="1">_xlfn.XLOOKUP(G2920&amp;$W$2,BS_CONTROLE[CHAVE],BS_CONTROLE[Quantidade_11],"-")</f>
        <v>-</v>
      </c>
      <c r="X2920" s="118" t="str">
        <f ca="1">_xlfn.XLOOKUP(G2920&amp;$X$2,BS_CONTROLE[CHAVE],BS_CONTROLE[Quantidade_11],"-")</f>
        <v>-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339" t="str">
        <f>IF(FN_MC!K2943="","*",FN_MC!K2943)</f>
        <v>*</v>
      </c>
      <c r="O2921" s="339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str">
        <f ca="1">_xlfn.XLOOKUP(G2921&amp;$V$2,BS_CONTROLE[CHAVE],BS_CONTROLE[Quantidade_11],"-")</f>
        <v>-</v>
      </c>
      <c r="W2921" s="118" t="str">
        <f ca="1">_xlfn.XLOOKUP(G2921&amp;$W$2,BS_CONTROLE[CHAVE],BS_CONTROLE[Quantidade_11],"-")</f>
        <v>-</v>
      </c>
      <c r="X2921" s="118" t="str">
        <f ca="1">_xlfn.XLOOKUP(G2921&amp;$X$2,BS_CONTROLE[CHAVE],BS_CONTROLE[Quantidade_11],"-")</f>
        <v>-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338" t="str">
        <f>IF(FN_MC!K2944="","*",FN_MC!K2944)</f>
        <v>*</v>
      </c>
      <c r="O2922" s="338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str">
        <f ca="1">_xlfn.XLOOKUP(G2922&amp;$V$2,BS_CONTROLE[CHAVE],BS_CONTROLE[Quantidade_11],"-")</f>
        <v>-</v>
      </c>
      <c r="W2922" s="118" t="str">
        <f ca="1">_xlfn.XLOOKUP(G2922&amp;$W$2,BS_CONTROLE[CHAVE],BS_CONTROLE[Quantidade_11],"-")</f>
        <v>-</v>
      </c>
      <c r="X2922" s="118" t="str">
        <f ca="1">_xlfn.XLOOKUP(G2922&amp;$X$2,BS_CONTROLE[CHAVE],BS_CONTROLE[Quantidade_11],"-")</f>
        <v>-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339" t="str">
        <f>IF(FN_MC!K2945="","*",FN_MC!K2945)</f>
        <v>*</v>
      </c>
      <c r="O2923" s="339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str">
        <f ca="1">_xlfn.XLOOKUP(G2923&amp;$V$2,BS_CONTROLE[CHAVE],BS_CONTROLE[Quantidade_11],"-")</f>
        <v>-</v>
      </c>
      <c r="W2923" s="118" t="str">
        <f ca="1">_xlfn.XLOOKUP(G2923&amp;$W$2,BS_CONTROLE[CHAVE],BS_CONTROLE[Quantidade_11],"-")</f>
        <v>-</v>
      </c>
      <c r="X2923" s="118" t="str">
        <f ca="1">_xlfn.XLOOKUP(G2923&amp;$X$2,BS_CONTROLE[CHAVE],BS_CONTROLE[Quantidade_11],"-")</f>
        <v>-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339" t="str">
        <f>IF(FN_MC!K2946="","*",FN_MC!K2946)</f>
        <v>*</v>
      </c>
      <c r="O2924" s="339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str">
        <f ca="1">_xlfn.XLOOKUP(G2924&amp;$V$2,BS_CONTROLE[CHAVE],BS_CONTROLE[Quantidade_11],"-")</f>
        <v>-</v>
      </c>
      <c r="W2924" s="118" t="str">
        <f ca="1">_xlfn.XLOOKUP(G2924&amp;$W$2,BS_CONTROLE[CHAVE],BS_CONTROLE[Quantidade_11],"-")</f>
        <v>-</v>
      </c>
      <c r="X2924" s="118" t="str">
        <f ca="1">_xlfn.XLOOKUP(G2924&amp;$X$2,BS_CONTROLE[CHAVE],BS_CONTROLE[Quantidade_11],"-")</f>
        <v>-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338" t="str">
        <f>IF(FN_MC!K2947="","*",FN_MC!K2947)</f>
        <v>*</v>
      </c>
      <c r="O2925" s="338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str">
        <f ca="1">_xlfn.XLOOKUP(G2925&amp;$V$2,BS_CONTROLE[CHAVE],BS_CONTROLE[Quantidade_11],"-")</f>
        <v>-</v>
      </c>
      <c r="W2925" s="118" t="str">
        <f ca="1">_xlfn.XLOOKUP(G2925&amp;$W$2,BS_CONTROLE[CHAVE],BS_CONTROLE[Quantidade_11],"-")</f>
        <v>-</v>
      </c>
      <c r="X2925" s="118" t="str">
        <f ca="1">_xlfn.XLOOKUP(G2925&amp;$X$2,BS_CONTROLE[CHAVE],BS_CONTROLE[Quantidade_11],"-")</f>
        <v>-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339" t="str">
        <f>IF(FN_MC!K2948="","*",FN_MC!K2948)</f>
        <v>*</v>
      </c>
      <c r="O2926" s="339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str">
        <f ca="1">_xlfn.XLOOKUP(G2926&amp;$V$2,BS_CONTROLE[CHAVE],BS_CONTROLE[Quantidade_11],"-")</f>
        <v>-</v>
      </c>
      <c r="W2926" s="118" t="str">
        <f ca="1">_xlfn.XLOOKUP(G2926&amp;$W$2,BS_CONTROLE[CHAVE],BS_CONTROLE[Quantidade_11],"-")</f>
        <v>-</v>
      </c>
      <c r="X2926" s="118" t="str">
        <f ca="1">_xlfn.XLOOKUP(G2926&amp;$X$2,BS_CONTROLE[CHAVE],BS_CONTROLE[Quantidade_11],"-")</f>
        <v>-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339" t="str">
        <f>IF(FN_MC!K2949="","*",FN_MC!K2949)</f>
        <v>*</v>
      </c>
      <c r="O2927" s="339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str">
        <f ca="1">_xlfn.XLOOKUP(G2927&amp;$V$2,BS_CONTROLE[CHAVE],BS_CONTROLE[Quantidade_11],"-")</f>
        <v>-</v>
      </c>
      <c r="W2927" s="118" t="str">
        <f ca="1">_xlfn.XLOOKUP(G2927&amp;$W$2,BS_CONTROLE[CHAVE],BS_CONTROLE[Quantidade_11],"-")</f>
        <v>-</v>
      </c>
      <c r="X2927" s="118" t="str">
        <f ca="1">_xlfn.XLOOKUP(G2927&amp;$X$2,BS_CONTROLE[CHAVE],BS_CONTROLE[Quantidade_11],"-")</f>
        <v>-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338" t="str">
        <f>IF(FN_MC!K2950="","*",FN_MC!K2950)</f>
        <v>*</v>
      </c>
      <c r="O2928" s="338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str">
        <f ca="1">_xlfn.XLOOKUP(G2928&amp;$V$2,BS_CONTROLE[CHAVE],BS_CONTROLE[Quantidade_11],"-")</f>
        <v>-</v>
      </c>
      <c r="W2928" s="118" t="str">
        <f ca="1">_xlfn.XLOOKUP(G2928&amp;$W$2,BS_CONTROLE[CHAVE],BS_CONTROLE[Quantidade_11],"-")</f>
        <v>-</v>
      </c>
      <c r="X2928" s="118" t="str">
        <f ca="1">_xlfn.XLOOKUP(G2928&amp;$X$2,BS_CONTROLE[CHAVE],BS_CONTROLE[Quantidade_11],"-")</f>
        <v>-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339" t="str">
        <f>IF(FN_MC!K2951="","*",FN_MC!K2951)</f>
        <v>*</v>
      </c>
      <c r="O2929" s="339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str">
        <f ca="1">_xlfn.XLOOKUP(G2929&amp;$V$2,BS_CONTROLE[CHAVE],BS_CONTROLE[Quantidade_11],"-")</f>
        <v>-</v>
      </c>
      <c r="W2929" s="118" t="str">
        <f ca="1">_xlfn.XLOOKUP(G2929&amp;$W$2,BS_CONTROLE[CHAVE],BS_CONTROLE[Quantidade_11],"-")</f>
        <v>-</v>
      </c>
      <c r="X2929" s="118" t="str">
        <f ca="1">_xlfn.XLOOKUP(G2929&amp;$X$2,BS_CONTROLE[CHAVE],BS_CONTROLE[Quantidade_11],"-")</f>
        <v>-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339" t="str">
        <f>IF(FN_MC!K2952="","*",FN_MC!K2952)</f>
        <v>*</v>
      </c>
      <c r="O2930" s="339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str">
        <f ca="1">_xlfn.XLOOKUP(G2930&amp;$V$2,BS_CONTROLE[CHAVE],BS_CONTROLE[Quantidade_11],"-")</f>
        <v>-</v>
      </c>
      <c r="W2930" s="118" t="str">
        <f ca="1">_xlfn.XLOOKUP(G2930&amp;$W$2,BS_CONTROLE[CHAVE],BS_CONTROLE[Quantidade_11],"-")</f>
        <v>-</v>
      </c>
      <c r="X2930" s="118" t="str">
        <f ca="1">_xlfn.XLOOKUP(G2930&amp;$X$2,BS_CONTROLE[CHAVE],BS_CONTROLE[Quantidade_11],"-")</f>
        <v>-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338" t="str">
        <f>IF(FN_MC!K2953="","*",FN_MC!K2953)</f>
        <v>*</v>
      </c>
      <c r="O2931" s="338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str">
        <f ca="1">_xlfn.XLOOKUP(G2931&amp;$V$2,BS_CONTROLE[CHAVE],BS_CONTROLE[Quantidade_11],"-")</f>
        <v>-</v>
      </c>
      <c r="W2931" s="118" t="str">
        <f ca="1">_xlfn.XLOOKUP(G2931&amp;$W$2,BS_CONTROLE[CHAVE],BS_CONTROLE[Quantidade_11],"-")</f>
        <v>-</v>
      </c>
      <c r="X2931" s="118" t="str">
        <f ca="1">_xlfn.XLOOKUP(G2931&amp;$X$2,BS_CONTROLE[CHAVE],BS_CONTROLE[Quantidade_11],"-")</f>
        <v>-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339" t="str">
        <f>IF(FN_MC!K2954="","*",FN_MC!K2954)</f>
        <v>*</v>
      </c>
      <c r="O2932" s="339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str">
        <f ca="1">_xlfn.XLOOKUP(G2932&amp;$V$2,BS_CONTROLE[CHAVE],BS_CONTROLE[Quantidade_11],"-")</f>
        <v>-</v>
      </c>
      <c r="W2932" s="118" t="str">
        <f ca="1">_xlfn.XLOOKUP(G2932&amp;$W$2,BS_CONTROLE[CHAVE],BS_CONTROLE[Quantidade_11],"-")</f>
        <v>-</v>
      </c>
      <c r="X2932" s="118" t="str">
        <f ca="1">_xlfn.XLOOKUP(G2932&amp;$X$2,BS_CONTROLE[CHAVE],BS_CONTROLE[Quantidade_11],"-")</f>
        <v>-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339" t="str">
        <f>IF(FN_MC!K2955="","*",FN_MC!K2955)</f>
        <v>*</v>
      </c>
      <c r="O2933" s="339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str">
        <f ca="1">_xlfn.XLOOKUP(G2933&amp;$V$2,BS_CONTROLE[CHAVE],BS_CONTROLE[Quantidade_11],"-")</f>
        <v>-</v>
      </c>
      <c r="W2933" s="118" t="str">
        <f ca="1">_xlfn.XLOOKUP(G2933&amp;$W$2,BS_CONTROLE[CHAVE],BS_CONTROLE[Quantidade_11],"-")</f>
        <v>-</v>
      </c>
      <c r="X2933" s="118" t="str">
        <f ca="1">_xlfn.XLOOKUP(G2933&amp;$X$2,BS_CONTROLE[CHAVE],BS_CONTROLE[Quantidade_11],"-")</f>
        <v>-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338" t="str">
        <f>IF(FN_MC!K2956="","*",FN_MC!K2956)</f>
        <v>*</v>
      </c>
      <c r="O2934" s="338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str">
        <f ca="1">_xlfn.XLOOKUP(G2934&amp;$V$2,BS_CONTROLE[CHAVE],BS_CONTROLE[Quantidade_11],"-")</f>
        <v>-</v>
      </c>
      <c r="W2934" s="118" t="str">
        <f ca="1">_xlfn.XLOOKUP(G2934&amp;$W$2,BS_CONTROLE[CHAVE],BS_CONTROLE[Quantidade_11],"-")</f>
        <v>-</v>
      </c>
      <c r="X2934" s="118" t="str">
        <f ca="1">_xlfn.XLOOKUP(G2934&amp;$X$2,BS_CONTROLE[CHAVE],BS_CONTROLE[Quantidade_11],"-")</f>
        <v>-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339" t="str">
        <f>IF(FN_MC!K2957="","*",FN_MC!K2957)</f>
        <v>*</v>
      </c>
      <c r="O2935" s="339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str">
        <f ca="1">_xlfn.XLOOKUP(G2935&amp;$V$2,BS_CONTROLE[CHAVE],BS_CONTROLE[Quantidade_11],"-")</f>
        <v>-</v>
      </c>
      <c r="W2935" s="118" t="str">
        <f ca="1">_xlfn.XLOOKUP(G2935&amp;$W$2,BS_CONTROLE[CHAVE],BS_CONTROLE[Quantidade_11],"-")</f>
        <v>-</v>
      </c>
      <c r="X2935" s="118" t="str">
        <f ca="1">_xlfn.XLOOKUP(G2935&amp;$X$2,BS_CONTROLE[CHAVE],BS_CONTROLE[Quantidade_11],"-")</f>
        <v>-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339" t="str">
        <f>IF(FN_MC!K2958="","*",FN_MC!K2958)</f>
        <v>*</v>
      </c>
      <c r="O2936" s="339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str">
        <f ca="1">_xlfn.XLOOKUP(G2936&amp;$V$2,BS_CONTROLE[CHAVE],BS_CONTROLE[Quantidade_11],"-")</f>
        <v>-</v>
      </c>
      <c r="W2936" s="118" t="str">
        <f ca="1">_xlfn.XLOOKUP(G2936&amp;$W$2,BS_CONTROLE[CHAVE],BS_CONTROLE[Quantidade_11],"-")</f>
        <v>-</v>
      </c>
      <c r="X2936" s="118" t="str">
        <f ca="1">_xlfn.XLOOKUP(G2936&amp;$X$2,BS_CONTROLE[CHAVE],BS_CONTROLE[Quantidade_11],"-")</f>
        <v>-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338" t="str">
        <f>IF(FN_MC!K2959="","*",FN_MC!K2959)</f>
        <v>*</v>
      </c>
      <c r="O2937" s="338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str">
        <f ca="1">_xlfn.XLOOKUP(G2937&amp;$V$2,BS_CONTROLE[CHAVE],BS_CONTROLE[Quantidade_11],"-")</f>
        <v>-</v>
      </c>
      <c r="W2937" s="118" t="str">
        <f ca="1">_xlfn.XLOOKUP(G2937&amp;$W$2,BS_CONTROLE[CHAVE],BS_CONTROLE[Quantidade_11],"-")</f>
        <v>-</v>
      </c>
      <c r="X2937" s="118" t="str">
        <f ca="1">_xlfn.XLOOKUP(G2937&amp;$X$2,BS_CONTROLE[CHAVE],BS_CONTROLE[Quantidade_11],"-")</f>
        <v>-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339" t="str">
        <f>IF(FN_MC!K2960="","*",FN_MC!K2960)</f>
        <v>*</v>
      </c>
      <c r="O2938" s="339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str">
        <f ca="1">_xlfn.XLOOKUP(G2938&amp;$V$2,BS_CONTROLE[CHAVE],BS_CONTROLE[Quantidade_11],"-")</f>
        <v>-</v>
      </c>
      <c r="W2938" s="118" t="str">
        <f ca="1">_xlfn.XLOOKUP(G2938&amp;$W$2,BS_CONTROLE[CHAVE],BS_CONTROLE[Quantidade_11],"-")</f>
        <v>-</v>
      </c>
      <c r="X2938" s="118" t="str">
        <f ca="1">_xlfn.XLOOKUP(G2938&amp;$X$2,BS_CONTROLE[CHAVE],BS_CONTROLE[Quantidade_11],"-")</f>
        <v>-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339" t="str">
        <f>IF(FN_MC!K2961="","*",FN_MC!K2961)</f>
        <v>*</v>
      </c>
      <c r="O2939" s="339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str">
        <f ca="1">_xlfn.XLOOKUP(G2939&amp;$V$2,BS_CONTROLE[CHAVE],BS_CONTROLE[Quantidade_11],"-")</f>
        <v>-</v>
      </c>
      <c r="W2939" s="118" t="str">
        <f ca="1">_xlfn.XLOOKUP(G2939&amp;$W$2,BS_CONTROLE[CHAVE],BS_CONTROLE[Quantidade_11],"-")</f>
        <v>-</v>
      </c>
      <c r="X2939" s="118" t="str">
        <f ca="1">_xlfn.XLOOKUP(G2939&amp;$X$2,BS_CONTROLE[CHAVE],BS_CONTROLE[Quantidade_11],"-")</f>
        <v>-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338" t="str">
        <f>IF(FN_MC!K2962="","*",FN_MC!K2962)</f>
        <v>*</v>
      </c>
      <c r="O2940" s="338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str">
        <f ca="1">_xlfn.XLOOKUP(G2940&amp;$V$2,BS_CONTROLE[CHAVE],BS_CONTROLE[Quantidade_11],"-")</f>
        <v>-</v>
      </c>
      <c r="W2940" s="118" t="str">
        <f ca="1">_xlfn.XLOOKUP(G2940&amp;$W$2,BS_CONTROLE[CHAVE],BS_CONTROLE[Quantidade_11],"-")</f>
        <v>-</v>
      </c>
      <c r="X2940" s="118" t="str">
        <f ca="1">_xlfn.XLOOKUP(G2940&amp;$X$2,BS_CONTROLE[CHAVE],BS_CONTROLE[Quantidade_11],"-")</f>
        <v>-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339" t="str">
        <f>IF(FN_MC!K2963="","*",FN_MC!K2963)</f>
        <v>*</v>
      </c>
      <c r="O2941" s="339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str">
        <f ca="1">_xlfn.XLOOKUP(G2941&amp;$V$2,BS_CONTROLE[CHAVE],BS_CONTROLE[Quantidade_11],"-")</f>
        <v>-</v>
      </c>
      <c r="W2941" s="118" t="str">
        <f ca="1">_xlfn.XLOOKUP(G2941&amp;$W$2,BS_CONTROLE[CHAVE],BS_CONTROLE[Quantidade_11],"-")</f>
        <v>-</v>
      </c>
      <c r="X2941" s="118" t="str">
        <f ca="1">_xlfn.XLOOKUP(G2941&amp;$X$2,BS_CONTROLE[CHAVE],BS_CONTROLE[Quantidade_11],"-")</f>
        <v>-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339" t="str">
        <f>IF(FN_MC!K2964="","*",FN_MC!K2964)</f>
        <v>*</v>
      </c>
      <c r="O2942" s="339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str">
        <f ca="1">_xlfn.XLOOKUP(G2942&amp;$V$2,BS_CONTROLE[CHAVE],BS_CONTROLE[Quantidade_11],"-")</f>
        <v>-</v>
      </c>
      <c r="W2942" s="118" t="str">
        <f ca="1">_xlfn.XLOOKUP(G2942&amp;$W$2,BS_CONTROLE[CHAVE],BS_CONTROLE[Quantidade_11],"-")</f>
        <v>-</v>
      </c>
      <c r="X2942" s="118" t="str">
        <f ca="1">_xlfn.XLOOKUP(G2942&amp;$X$2,BS_CONTROLE[CHAVE],BS_CONTROLE[Quantidade_11],"-")</f>
        <v>-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338" t="str">
        <f>IF(FN_MC!K2965="","*",FN_MC!K2965)</f>
        <v>*</v>
      </c>
      <c r="O2943" s="338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str">
        <f ca="1">_xlfn.XLOOKUP(G2943&amp;$V$2,BS_CONTROLE[CHAVE],BS_CONTROLE[Quantidade_11],"-")</f>
        <v>-</v>
      </c>
      <c r="W2943" s="118" t="str">
        <f ca="1">_xlfn.XLOOKUP(G2943&amp;$W$2,BS_CONTROLE[CHAVE],BS_CONTROLE[Quantidade_11],"-")</f>
        <v>-</v>
      </c>
      <c r="X2943" s="118" t="str">
        <f ca="1">_xlfn.XLOOKUP(G2943&amp;$X$2,BS_CONTROLE[CHAVE],BS_CONTROLE[Quantidade_11],"-")</f>
        <v>-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339" t="str">
        <f>IF(FN_MC!K2966="","*",FN_MC!K2966)</f>
        <v>*</v>
      </c>
      <c r="O2944" s="339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str">
        <f ca="1">_xlfn.XLOOKUP(G2944&amp;$V$2,BS_CONTROLE[CHAVE],BS_CONTROLE[Quantidade_11],"-")</f>
        <v>-</v>
      </c>
      <c r="W2944" s="118" t="str">
        <f ca="1">_xlfn.XLOOKUP(G2944&amp;$W$2,BS_CONTROLE[CHAVE],BS_CONTROLE[Quantidade_11],"-")</f>
        <v>-</v>
      </c>
      <c r="X2944" s="118" t="str">
        <f ca="1">_xlfn.XLOOKUP(G2944&amp;$X$2,BS_CONTROLE[CHAVE],BS_CONTROLE[Quantidade_11],"-")</f>
        <v>-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339" t="str">
        <f>IF(FN_MC!K2967="","*",FN_MC!K2967)</f>
        <v>*</v>
      </c>
      <c r="O2945" s="339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str">
        <f ca="1">_xlfn.XLOOKUP(G2945&amp;$V$2,BS_CONTROLE[CHAVE],BS_CONTROLE[Quantidade_11],"-")</f>
        <v>-</v>
      </c>
      <c r="W2945" s="118" t="str">
        <f ca="1">_xlfn.XLOOKUP(G2945&amp;$W$2,BS_CONTROLE[CHAVE],BS_CONTROLE[Quantidade_11],"-")</f>
        <v>-</v>
      </c>
      <c r="X2945" s="118" t="str">
        <f ca="1">_xlfn.XLOOKUP(G2945&amp;$X$2,BS_CONTROLE[CHAVE],BS_CONTROLE[Quantidade_11],"-")</f>
        <v>-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338" t="str">
        <f>IF(FN_MC!K2968="","*",FN_MC!K2968)</f>
        <v>*</v>
      </c>
      <c r="O2946" s="338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str">
        <f ca="1">_xlfn.XLOOKUP(G2946&amp;$V$2,BS_CONTROLE[CHAVE],BS_CONTROLE[Quantidade_11],"-")</f>
        <v>-</v>
      </c>
      <c r="W2946" s="118" t="str">
        <f ca="1">_xlfn.XLOOKUP(G2946&amp;$W$2,BS_CONTROLE[CHAVE],BS_CONTROLE[Quantidade_11],"-")</f>
        <v>-</v>
      </c>
      <c r="X2946" s="118" t="str">
        <f ca="1">_xlfn.XLOOKUP(G2946&amp;$X$2,BS_CONTROLE[CHAVE],BS_CONTROLE[Quantidade_11],"-")</f>
        <v>-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339" t="str">
        <f>IF(FN_MC!K2969="","*",FN_MC!K2969)</f>
        <v>*</v>
      </c>
      <c r="O2947" s="339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str">
        <f ca="1">_xlfn.XLOOKUP(G2947&amp;$V$2,BS_CONTROLE[CHAVE],BS_CONTROLE[Quantidade_11],"-")</f>
        <v>-</v>
      </c>
      <c r="W2947" s="118" t="str">
        <f ca="1">_xlfn.XLOOKUP(G2947&amp;$W$2,BS_CONTROLE[CHAVE],BS_CONTROLE[Quantidade_11],"-")</f>
        <v>-</v>
      </c>
      <c r="X2947" s="118" t="str">
        <f ca="1">_xlfn.XLOOKUP(G2947&amp;$X$2,BS_CONTROLE[CHAVE],BS_CONTROLE[Quantidade_11],"-")</f>
        <v>-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339" t="str">
        <f>IF(FN_MC!K2970="","*",FN_MC!K2970)</f>
        <v>*</v>
      </c>
      <c r="O2948" s="339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str">
        <f ca="1">_xlfn.XLOOKUP(G2948&amp;$V$2,BS_CONTROLE[CHAVE],BS_CONTROLE[Quantidade_11],"-")</f>
        <v>-</v>
      </c>
      <c r="W2948" s="118" t="str">
        <f ca="1">_xlfn.XLOOKUP(G2948&amp;$W$2,BS_CONTROLE[CHAVE],BS_CONTROLE[Quantidade_11],"-")</f>
        <v>-</v>
      </c>
      <c r="X2948" s="118" t="str">
        <f ca="1">_xlfn.XLOOKUP(G2948&amp;$X$2,BS_CONTROLE[CHAVE],BS_CONTROLE[Quantidade_11],"-")</f>
        <v>-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338" t="str">
        <f>IF(FN_MC!K2971="","*",FN_MC!K2971)</f>
        <v>*</v>
      </c>
      <c r="O2949" s="338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str">
        <f ca="1">_xlfn.XLOOKUP(G2949&amp;$V$2,BS_CONTROLE[CHAVE],BS_CONTROLE[Quantidade_11],"-")</f>
        <v>-</v>
      </c>
      <c r="W2949" s="118" t="str">
        <f ca="1">_xlfn.XLOOKUP(G2949&amp;$W$2,BS_CONTROLE[CHAVE],BS_CONTROLE[Quantidade_11],"-")</f>
        <v>-</v>
      </c>
      <c r="X2949" s="118" t="str">
        <f ca="1">_xlfn.XLOOKUP(G2949&amp;$X$2,BS_CONTROLE[CHAVE],BS_CONTROLE[Quantidade_11],"-")</f>
        <v>-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339" t="str">
        <f>IF(FN_MC!K2972="","*",FN_MC!K2972)</f>
        <v>*</v>
      </c>
      <c r="O2950" s="339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str">
        <f ca="1">_xlfn.XLOOKUP(G2950&amp;$V$2,BS_CONTROLE[CHAVE],BS_CONTROLE[Quantidade_11],"-")</f>
        <v>-</v>
      </c>
      <c r="W2950" s="118" t="str">
        <f ca="1">_xlfn.XLOOKUP(G2950&amp;$W$2,BS_CONTROLE[CHAVE],BS_CONTROLE[Quantidade_11],"-")</f>
        <v>-</v>
      </c>
      <c r="X2950" s="118" t="str">
        <f ca="1">_xlfn.XLOOKUP(G2950&amp;$X$2,BS_CONTROLE[CHAVE],BS_CONTROLE[Quantidade_11],"-")</f>
        <v>-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339" t="str">
        <f>IF(FN_MC!K2973="","*",FN_MC!K2973)</f>
        <v>*</v>
      </c>
      <c r="O2951" s="339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str">
        <f ca="1">_xlfn.XLOOKUP(G2951&amp;$V$2,BS_CONTROLE[CHAVE],BS_CONTROLE[Quantidade_11],"-")</f>
        <v>-</v>
      </c>
      <c r="W2951" s="118" t="str">
        <f ca="1">_xlfn.XLOOKUP(G2951&amp;$W$2,BS_CONTROLE[CHAVE],BS_CONTROLE[Quantidade_11],"-")</f>
        <v>-</v>
      </c>
      <c r="X2951" s="118" t="str">
        <f ca="1">_xlfn.XLOOKUP(G2951&amp;$X$2,BS_CONTROLE[CHAVE],BS_CONTROLE[Quantidade_11],"-")</f>
        <v>-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338" t="str">
        <f>IF(FN_MC!K2974="","*",FN_MC!K2974)</f>
        <v>*</v>
      </c>
      <c r="O2952" s="338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str">
        <f ca="1">_xlfn.XLOOKUP(G2952&amp;$V$2,BS_CONTROLE[CHAVE],BS_CONTROLE[Quantidade_11],"-")</f>
        <v>-</v>
      </c>
      <c r="W2952" s="118" t="str">
        <f ca="1">_xlfn.XLOOKUP(G2952&amp;$W$2,BS_CONTROLE[CHAVE],BS_CONTROLE[Quantidade_11],"-")</f>
        <v>-</v>
      </c>
      <c r="X2952" s="118" t="str">
        <f ca="1">_xlfn.XLOOKUP(G2952&amp;$X$2,BS_CONTROLE[CHAVE],BS_CONTROLE[Quantidade_11],"-")</f>
        <v>-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339" t="str">
        <f>IF(FN_MC!K2975="","*",FN_MC!K2975)</f>
        <v>*</v>
      </c>
      <c r="O2953" s="339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str">
        <f ca="1">_xlfn.XLOOKUP(G2953&amp;$V$2,BS_CONTROLE[CHAVE],BS_CONTROLE[Quantidade_11],"-")</f>
        <v>-</v>
      </c>
      <c r="W2953" s="118" t="str">
        <f ca="1">_xlfn.XLOOKUP(G2953&amp;$W$2,BS_CONTROLE[CHAVE],BS_CONTROLE[Quantidade_11],"-")</f>
        <v>-</v>
      </c>
      <c r="X2953" s="118" t="str">
        <f ca="1">_xlfn.XLOOKUP(G2953&amp;$X$2,BS_CONTROLE[CHAVE],BS_CONTROLE[Quantidade_11],"-")</f>
        <v>-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339" t="str">
        <f>IF(FN_MC!K2976="","*",FN_MC!K2976)</f>
        <v>*</v>
      </c>
      <c r="O2954" s="339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str">
        <f ca="1">_xlfn.XLOOKUP(G2954&amp;$V$2,BS_CONTROLE[CHAVE],BS_CONTROLE[Quantidade_11],"-")</f>
        <v>-</v>
      </c>
      <c r="W2954" s="118" t="str">
        <f ca="1">_xlfn.XLOOKUP(G2954&amp;$W$2,BS_CONTROLE[CHAVE],BS_CONTROLE[Quantidade_11],"-")</f>
        <v>-</v>
      </c>
      <c r="X2954" s="118" t="str">
        <f ca="1">_xlfn.XLOOKUP(G2954&amp;$X$2,BS_CONTROLE[CHAVE],BS_CONTROLE[Quantidade_11],"-")</f>
        <v>-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338" t="str">
        <f>IF(FN_MC!K2977="","*",FN_MC!K2977)</f>
        <v>*</v>
      </c>
      <c r="O2955" s="338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str">
        <f ca="1">_xlfn.XLOOKUP(G2955&amp;$V$2,BS_CONTROLE[CHAVE],BS_CONTROLE[Quantidade_11],"-")</f>
        <v>-</v>
      </c>
      <c r="W2955" s="118" t="str">
        <f ca="1">_xlfn.XLOOKUP(G2955&amp;$W$2,BS_CONTROLE[CHAVE],BS_CONTROLE[Quantidade_11],"-")</f>
        <v>-</v>
      </c>
      <c r="X2955" s="118" t="str">
        <f ca="1">_xlfn.XLOOKUP(G2955&amp;$X$2,BS_CONTROLE[CHAVE],BS_CONTROLE[Quantidade_11],"-")</f>
        <v>-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339" t="str">
        <f>IF(FN_MC!K2978="","*",FN_MC!K2978)</f>
        <v>*</v>
      </c>
      <c r="O2956" s="339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str">
        <f ca="1">_xlfn.XLOOKUP(G2956&amp;$V$2,BS_CONTROLE[CHAVE],BS_CONTROLE[Quantidade_11],"-")</f>
        <v>-</v>
      </c>
      <c r="W2956" s="118" t="str">
        <f ca="1">_xlfn.XLOOKUP(G2956&amp;$W$2,BS_CONTROLE[CHAVE],BS_CONTROLE[Quantidade_11],"-")</f>
        <v>-</v>
      </c>
      <c r="X2956" s="118" t="str">
        <f ca="1">_xlfn.XLOOKUP(G2956&amp;$X$2,BS_CONTROLE[CHAVE],BS_CONTROLE[Quantidade_11],"-")</f>
        <v>-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339" t="str">
        <f>IF(FN_MC!K2979="","*",FN_MC!K2979)</f>
        <v>*</v>
      </c>
      <c r="O2957" s="339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str">
        <f ca="1">_xlfn.XLOOKUP(G2957&amp;$V$2,BS_CONTROLE[CHAVE],BS_CONTROLE[Quantidade_11],"-")</f>
        <v>-</v>
      </c>
      <c r="W2957" s="118" t="str">
        <f ca="1">_xlfn.XLOOKUP(G2957&amp;$W$2,BS_CONTROLE[CHAVE],BS_CONTROLE[Quantidade_11],"-")</f>
        <v>-</v>
      </c>
      <c r="X2957" s="118" t="str">
        <f ca="1">_xlfn.XLOOKUP(G2957&amp;$X$2,BS_CONTROLE[CHAVE],BS_CONTROLE[Quantidade_11],"-")</f>
        <v>-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338" t="str">
        <f>IF(FN_MC!K2980="","*",FN_MC!K2980)</f>
        <v>*</v>
      </c>
      <c r="O2958" s="338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str">
        <f ca="1">_xlfn.XLOOKUP(G2958&amp;$V$2,BS_CONTROLE[CHAVE],BS_CONTROLE[Quantidade_11],"-")</f>
        <v>-</v>
      </c>
      <c r="W2958" s="118" t="str">
        <f ca="1">_xlfn.XLOOKUP(G2958&amp;$W$2,BS_CONTROLE[CHAVE],BS_CONTROLE[Quantidade_11],"-")</f>
        <v>-</v>
      </c>
      <c r="X2958" s="118" t="str">
        <f ca="1">_xlfn.XLOOKUP(G2958&amp;$X$2,BS_CONTROLE[CHAVE],BS_CONTROLE[Quantidade_11],"-")</f>
        <v>-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339" t="str">
        <f>IF(FN_MC!K2981="","*",FN_MC!K2981)</f>
        <v>*</v>
      </c>
      <c r="O2959" s="339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str">
        <f ca="1">_xlfn.XLOOKUP(G2959&amp;$V$2,BS_CONTROLE[CHAVE],BS_CONTROLE[Quantidade_11],"-")</f>
        <v>-</v>
      </c>
      <c r="W2959" s="118" t="str">
        <f ca="1">_xlfn.XLOOKUP(G2959&amp;$W$2,BS_CONTROLE[CHAVE],BS_CONTROLE[Quantidade_11],"-")</f>
        <v>-</v>
      </c>
      <c r="X2959" s="118" t="str">
        <f ca="1">_xlfn.XLOOKUP(G2959&amp;$X$2,BS_CONTROLE[CHAVE],BS_CONTROLE[Quantidade_11],"-")</f>
        <v>-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339" t="str">
        <f>IF(FN_MC!K2982="","*",FN_MC!K2982)</f>
        <v>*</v>
      </c>
      <c r="O2960" s="339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str">
        <f ca="1">_xlfn.XLOOKUP(G2960&amp;$V$2,BS_CONTROLE[CHAVE],BS_CONTROLE[Quantidade_11],"-")</f>
        <v>-</v>
      </c>
      <c r="W2960" s="118" t="str">
        <f ca="1">_xlfn.XLOOKUP(G2960&amp;$W$2,BS_CONTROLE[CHAVE],BS_CONTROLE[Quantidade_11],"-")</f>
        <v>-</v>
      </c>
      <c r="X2960" s="118" t="str">
        <f ca="1">_xlfn.XLOOKUP(G2960&amp;$X$2,BS_CONTROLE[CHAVE],BS_CONTROLE[Quantidade_11],"-")</f>
        <v>-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338" t="str">
        <f>IF(FN_MC!K2983="","*",FN_MC!K2983)</f>
        <v>*</v>
      </c>
      <c r="O2961" s="338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str">
        <f ca="1">_xlfn.XLOOKUP(G2961&amp;$V$2,BS_CONTROLE[CHAVE],BS_CONTROLE[Quantidade_11],"-")</f>
        <v>-</v>
      </c>
      <c r="W2961" s="118" t="str">
        <f ca="1">_xlfn.XLOOKUP(G2961&amp;$W$2,BS_CONTROLE[CHAVE],BS_CONTROLE[Quantidade_11],"-")</f>
        <v>-</v>
      </c>
      <c r="X2961" s="118" t="str">
        <f ca="1">_xlfn.XLOOKUP(G2961&amp;$X$2,BS_CONTROLE[CHAVE],BS_CONTROLE[Quantidade_11],"-")</f>
        <v>-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339" t="str">
        <f>IF(FN_MC!K2984="","*",FN_MC!K2984)</f>
        <v>*</v>
      </c>
      <c r="O2962" s="339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str">
        <f ca="1">_xlfn.XLOOKUP(G2962&amp;$V$2,BS_CONTROLE[CHAVE],BS_CONTROLE[Quantidade_11],"-")</f>
        <v>-</v>
      </c>
      <c r="W2962" s="118" t="str">
        <f ca="1">_xlfn.XLOOKUP(G2962&amp;$W$2,BS_CONTROLE[CHAVE],BS_CONTROLE[Quantidade_11],"-")</f>
        <v>-</v>
      </c>
      <c r="X2962" s="118" t="str">
        <f ca="1">_xlfn.XLOOKUP(G2962&amp;$X$2,BS_CONTROLE[CHAVE],BS_CONTROLE[Quantidade_11],"-")</f>
        <v>-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339" t="str">
        <f>IF(FN_MC!K2985="","*",FN_MC!K2985)</f>
        <v>*</v>
      </c>
      <c r="O2963" s="339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str">
        <f ca="1">_xlfn.XLOOKUP(G2963&amp;$V$2,BS_CONTROLE[CHAVE],BS_CONTROLE[Quantidade_11],"-")</f>
        <v>-</v>
      </c>
      <c r="W2963" s="118" t="str">
        <f ca="1">_xlfn.XLOOKUP(G2963&amp;$W$2,BS_CONTROLE[CHAVE],BS_CONTROLE[Quantidade_11],"-")</f>
        <v>-</v>
      </c>
      <c r="X2963" s="118" t="str">
        <f ca="1">_xlfn.XLOOKUP(G2963&amp;$X$2,BS_CONTROLE[CHAVE],BS_CONTROLE[Quantidade_11],"-")</f>
        <v>-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338" t="str">
        <f>IF(FN_MC!K2986="","*",FN_MC!K2986)</f>
        <v>*</v>
      </c>
      <c r="O2964" s="338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str">
        <f ca="1">_xlfn.XLOOKUP(G2964&amp;$V$2,BS_CONTROLE[CHAVE],BS_CONTROLE[Quantidade_11],"-")</f>
        <v>-</v>
      </c>
      <c r="W2964" s="118" t="str">
        <f ca="1">_xlfn.XLOOKUP(G2964&amp;$W$2,BS_CONTROLE[CHAVE],BS_CONTROLE[Quantidade_11],"-")</f>
        <v>-</v>
      </c>
      <c r="X2964" s="118" t="str">
        <f ca="1">_xlfn.XLOOKUP(G2964&amp;$X$2,BS_CONTROLE[CHAVE],BS_CONTROLE[Quantidade_11],"-")</f>
        <v>-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339" t="str">
        <f>IF(FN_MC!K2987="","*",FN_MC!K2987)</f>
        <v>*</v>
      </c>
      <c r="O2965" s="339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str">
        <f ca="1">_xlfn.XLOOKUP(G2965&amp;$V$2,BS_CONTROLE[CHAVE],BS_CONTROLE[Quantidade_11],"-")</f>
        <v>-</v>
      </c>
      <c r="W2965" s="118" t="str">
        <f ca="1">_xlfn.XLOOKUP(G2965&amp;$W$2,BS_CONTROLE[CHAVE],BS_CONTROLE[Quantidade_11],"-")</f>
        <v>-</v>
      </c>
      <c r="X2965" s="118" t="str">
        <f ca="1">_xlfn.XLOOKUP(G2965&amp;$X$2,BS_CONTROLE[CHAVE],BS_CONTROLE[Quantidade_11],"-")</f>
        <v>-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339" t="str">
        <f>IF(FN_MC!K2988="","*",FN_MC!K2988)</f>
        <v>*</v>
      </c>
      <c r="O2966" s="339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str">
        <f ca="1">_xlfn.XLOOKUP(G2966&amp;$V$2,BS_CONTROLE[CHAVE],BS_CONTROLE[Quantidade_11],"-")</f>
        <v>-</v>
      </c>
      <c r="W2966" s="118" t="str">
        <f ca="1">_xlfn.XLOOKUP(G2966&amp;$W$2,BS_CONTROLE[CHAVE],BS_CONTROLE[Quantidade_11],"-")</f>
        <v>-</v>
      </c>
      <c r="X2966" s="118" t="str">
        <f ca="1">_xlfn.XLOOKUP(G2966&amp;$X$2,BS_CONTROLE[CHAVE],BS_CONTROLE[Quantidade_11],"-")</f>
        <v>-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338" t="str">
        <f>IF(FN_MC!K2989="","*",FN_MC!K2989)</f>
        <v>*</v>
      </c>
      <c r="O2967" s="338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str">
        <f ca="1">_xlfn.XLOOKUP(G2967&amp;$V$2,BS_CONTROLE[CHAVE],BS_CONTROLE[Quantidade_11],"-")</f>
        <v>-</v>
      </c>
      <c r="W2967" s="118" t="str">
        <f ca="1">_xlfn.XLOOKUP(G2967&amp;$W$2,BS_CONTROLE[CHAVE],BS_CONTROLE[Quantidade_11],"-")</f>
        <v>-</v>
      </c>
      <c r="X2967" s="118" t="str">
        <f ca="1">_xlfn.XLOOKUP(G2967&amp;$X$2,BS_CONTROLE[CHAVE],BS_CONTROLE[Quantidade_11],"-")</f>
        <v>-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339" t="str">
        <f>IF(FN_MC!K2990="","*",FN_MC!K2990)</f>
        <v>*</v>
      </c>
      <c r="O2968" s="339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str">
        <f ca="1">_xlfn.XLOOKUP(G2968&amp;$V$2,BS_CONTROLE[CHAVE],BS_CONTROLE[Quantidade_11],"-")</f>
        <v>-</v>
      </c>
      <c r="W2968" s="118" t="str">
        <f ca="1">_xlfn.XLOOKUP(G2968&amp;$W$2,BS_CONTROLE[CHAVE],BS_CONTROLE[Quantidade_11],"-")</f>
        <v>-</v>
      </c>
      <c r="X2968" s="118" t="str">
        <f ca="1">_xlfn.XLOOKUP(G2968&amp;$X$2,BS_CONTROLE[CHAVE],BS_CONTROLE[Quantidade_11],"-")</f>
        <v>-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339" t="str">
        <f>IF(FN_MC!K2991="","*",FN_MC!K2991)</f>
        <v>*</v>
      </c>
      <c r="O2969" s="339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str">
        <f ca="1">_xlfn.XLOOKUP(G2969&amp;$V$2,BS_CONTROLE[CHAVE],BS_CONTROLE[Quantidade_11],"-")</f>
        <v>-</v>
      </c>
      <c r="W2969" s="118" t="str">
        <f ca="1">_xlfn.XLOOKUP(G2969&amp;$W$2,BS_CONTROLE[CHAVE],BS_CONTROLE[Quantidade_11],"-")</f>
        <v>-</v>
      </c>
      <c r="X2969" s="118" t="str">
        <f ca="1">_xlfn.XLOOKUP(G2969&amp;$X$2,BS_CONTROLE[CHAVE],BS_CONTROLE[Quantidade_11],"-")</f>
        <v>-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338" t="str">
        <f>IF(FN_MC!K2992="","*",FN_MC!K2992)</f>
        <v>*</v>
      </c>
      <c r="O2970" s="338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str">
        <f ca="1">_xlfn.XLOOKUP(G2970&amp;$V$2,BS_CONTROLE[CHAVE],BS_CONTROLE[Quantidade_11],"-")</f>
        <v>-</v>
      </c>
      <c r="W2970" s="118" t="str">
        <f ca="1">_xlfn.XLOOKUP(G2970&amp;$W$2,BS_CONTROLE[CHAVE],BS_CONTROLE[Quantidade_11],"-")</f>
        <v>-</v>
      </c>
      <c r="X2970" s="118" t="str">
        <f ca="1">_xlfn.XLOOKUP(G2970&amp;$X$2,BS_CONTROLE[CHAVE],BS_CONTROLE[Quantidade_11],"-")</f>
        <v>-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339" t="str">
        <f>IF(FN_MC!K2993="","*",FN_MC!K2993)</f>
        <v>*</v>
      </c>
      <c r="O2971" s="339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str">
        <f ca="1">_xlfn.XLOOKUP(G2971&amp;$V$2,BS_CONTROLE[CHAVE],BS_CONTROLE[Quantidade_11],"-")</f>
        <v>-</v>
      </c>
      <c r="W2971" s="118" t="str">
        <f ca="1">_xlfn.XLOOKUP(G2971&amp;$W$2,BS_CONTROLE[CHAVE],BS_CONTROLE[Quantidade_11],"-")</f>
        <v>-</v>
      </c>
      <c r="X2971" s="118" t="str">
        <f ca="1">_xlfn.XLOOKUP(G2971&amp;$X$2,BS_CONTROLE[CHAVE],BS_CONTROLE[Quantidade_11],"-")</f>
        <v>-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339" t="str">
        <f>IF(FN_MC!K2994="","*",FN_MC!K2994)</f>
        <v>*</v>
      </c>
      <c r="O2972" s="339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str">
        <f ca="1">_xlfn.XLOOKUP(G2972&amp;$V$2,BS_CONTROLE[CHAVE],BS_CONTROLE[Quantidade_11],"-")</f>
        <v>-</v>
      </c>
      <c r="W2972" s="118" t="str">
        <f ca="1">_xlfn.XLOOKUP(G2972&amp;$W$2,BS_CONTROLE[CHAVE],BS_CONTROLE[Quantidade_11],"-")</f>
        <v>-</v>
      </c>
      <c r="X2972" s="118" t="str">
        <f ca="1">_xlfn.XLOOKUP(G2972&amp;$X$2,BS_CONTROLE[CHAVE],BS_CONTROLE[Quantidade_11],"-")</f>
        <v>-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338" t="str">
        <f>IF(FN_MC!K2995="","*",FN_MC!K2995)</f>
        <v>*</v>
      </c>
      <c r="O2973" s="338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str">
        <f ca="1">_xlfn.XLOOKUP(G2973&amp;$V$2,BS_CONTROLE[CHAVE],BS_CONTROLE[Quantidade_11],"-")</f>
        <v>-</v>
      </c>
      <c r="W2973" s="118" t="str">
        <f ca="1">_xlfn.XLOOKUP(G2973&amp;$W$2,BS_CONTROLE[CHAVE],BS_CONTROLE[Quantidade_11],"-")</f>
        <v>-</v>
      </c>
      <c r="X2973" s="118" t="str">
        <f ca="1">_xlfn.XLOOKUP(G2973&amp;$X$2,BS_CONTROLE[CHAVE],BS_CONTROLE[Quantidade_11],"-")</f>
        <v>-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339" t="str">
        <f>IF(FN_MC!K2996="","*",FN_MC!K2996)</f>
        <v>*</v>
      </c>
      <c r="O2974" s="339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str">
        <f ca="1">_xlfn.XLOOKUP(G2974&amp;$V$2,BS_CONTROLE[CHAVE],BS_CONTROLE[Quantidade_11],"-")</f>
        <v>-</v>
      </c>
      <c r="W2974" s="118" t="str">
        <f ca="1">_xlfn.XLOOKUP(G2974&amp;$W$2,BS_CONTROLE[CHAVE],BS_CONTROLE[Quantidade_11],"-")</f>
        <v>-</v>
      </c>
      <c r="X2974" s="118" t="str">
        <f ca="1">_xlfn.XLOOKUP(G2974&amp;$X$2,BS_CONTROLE[CHAVE],BS_CONTROLE[Quantidade_11],"-")</f>
        <v>-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339" t="str">
        <f>IF(FN_MC!K2997="","*",FN_MC!K2997)</f>
        <v>*</v>
      </c>
      <c r="O2975" s="339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str">
        <f ca="1">_xlfn.XLOOKUP(G2975&amp;$V$2,BS_CONTROLE[CHAVE],BS_CONTROLE[Quantidade_11],"-")</f>
        <v>-</v>
      </c>
      <c r="W2975" s="118" t="str">
        <f ca="1">_xlfn.XLOOKUP(G2975&amp;$W$2,BS_CONTROLE[CHAVE],BS_CONTROLE[Quantidade_11],"-")</f>
        <v>-</v>
      </c>
      <c r="X2975" s="118" t="str">
        <f ca="1">_xlfn.XLOOKUP(G2975&amp;$X$2,BS_CONTROLE[CHAVE],BS_CONTROLE[Quantidade_11],"-")</f>
        <v>-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338" t="str">
        <f>IF(FN_MC!K2998="","*",FN_MC!K2998)</f>
        <v>*</v>
      </c>
      <c r="O2976" s="338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str">
        <f ca="1">_xlfn.XLOOKUP(G2976&amp;$V$2,BS_CONTROLE[CHAVE],BS_CONTROLE[Quantidade_11],"-")</f>
        <v>-</v>
      </c>
      <c r="W2976" s="118" t="str">
        <f ca="1">_xlfn.XLOOKUP(G2976&amp;$W$2,BS_CONTROLE[CHAVE],BS_CONTROLE[Quantidade_11],"-")</f>
        <v>-</v>
      </c>
      <c r="X2976" s="118" t="str">
        <f ca="1">_xlfn.XLOOKUP(G2976&amp;$X$2,BS_CONTROLE[CHAVE],BS_CONTROLE[Quantidade_11],"-")</f>
        <v>-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339" t="str">
        <f>IF(FN_MC!K2999="","*",FN_MC!K2999)</f>
        <v>*</v>
      </c>
      <c r="O2977" s="339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str">
        <f ca="1">_xlfn.XLOOKUP(G2977&amp;$V$2,BS_CONTROLE[CHAVE],BS_CONTROLE[Quantidade_11],"-")</f>
        <v>-</v>
      </c>
      <c r="W2977" s="118" t="str">
        <f ca="1">_xlfn.XLOOKUP(G2977&amp;$W$2,BS_CONTROLE[CHAVE],BS_CONTROLE[Quantidade_11],"-")</f>
        <v>-</v>
      </c>
      <c r="X2977" s="118" t="str">
        <f ca="1">_xlfn.XLOOKUP(G2977&amp;$X$2,BS_CONTROLE[CHAVE],BS_CONTROLE[Quantidade_11],"-")</f>
        <v>-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339" t="str">
        <f>IF(FN_MC!K3000="","*",FN_MC!K3000)</f>
        <v>*</v>
      </c>
      <c r="O2978" s="339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str">
        <f ca="1">_xlfn.XLOOKUP(G2978&amp;$V$2,BS_CONTROLE[CHAVE],BS_CONTROLE[Quantidade_11],"-")</f>
        <v>-</v>
      </c>
      <c r="W2978" s="118" t="str">
        <f ca="1">_xlfn.XLOOKUP(G2978&amp;$W$2,BS_CONTROLE[CHAVE],BS_CONTROLE[Quantidade_11],"-")</f>
        <v>-</v>
      </c>
      <c r="X2978" s="118" t="str">
        <f ca="1">_xlfn.XLOOKUP(G2978&amp;$X$2,BS_CONTROLE[CHAVE],BS_CONTROLE[Quantidade_11],"-")</f>
        <v>-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338" t="str">
        <f>IF(FN_MC!K3001="","*",FN_MC!K3001)</f>
        <v>*</v>
      </c>
      <c r="O2979" s="338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str">
        <f ca="1">_xlfn.XLOOKUP(G2979&amp;$V$2,BS_CONTROLE[CHAVE],BS_CONTROLE[Quantidade_11],"-")</f>
        <v>-</v>
      </c>
      <c r="W2979" s="118" t="str">
        <f ca="1">_xlfn.XLOOKUP(G2979&amp;$W$2,BS_CONTROLE[CHAVE],BS_CONTROLE[Quantidade_11],"-")</f>
        <v>-</v>
      </c>
      <c r="X2979" s="118" t="str">
        <f ca="1">_xlfn.XLOOKUP(G2979&amp;$X$2,BS_CONTROLE[CHAVE],BS_CONTROLE[Quantidade_11],"-")</f>
        <v>-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339" t="str">
        <f>IF(FN_MC!K3002="","*",FN_MC!K3002)</f>
        <v>*</v>
      </c>
      <c r="O2980" s="339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str">
        <f ca="1">_xlfn.XLOOKUP(G2980&amp;$V$2,BS_CONTROLE[CHAVE],BS_CONTROLE[Quantidade_11],"-")</f>
        <v>-</v>
      </c>
      <c r="W2980" s="118" t="str">
        <f ca="1">_xlfn.XLOOKUP(G2980&amp;$W$2,BS_CONTROLE[CHAVE],BS_CONTROLE[Quantidade_11],"-")</f>
        <v>-</v>
      </c>
      <c r="X2980" s="118" t="str">
        <f ca="1">_xlfn.XLOOKUP(G2980&amp;$X$2,BS_CONTROLE[CHAVE],BS_CONTROLE[Quantidade_11],"-")</f>
        <v>-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339" t="str">
        <f>IF(FN_MC!K3003="","*",FN_MC!K3003)</f>
        <v>*</v>
      </c>
      <c r="O2981" s="339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str">
        <f ca="1">_xlfn.XLOOKUP(G2981&amp;$V$2,BS_CONTROLE[CHAVE],BS_CONTROLE[Quantidade_11],"-")</f>
        <v>-</v>
      </c>
      <c r="W2981" s="118" t="str">
        <f ca="1">_xlfn.XLOOKUP(G2981&amp;$W$2,BS_CONTROLE[CHAVE],BS_CONTROLE[Quantidade_11],"-")</f>
        <v>-</v>
      </c>
      <c r="X2981" s="118" t="str">
        <f ca="1">_xlfn.XLOOKUP(G2981&amp;$X$2,BS_CONTROLE[CHAVE],BS_CONTROLE[Quantidade_11],"-")</f>
        <v>-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338" t="str">
        <f>IF(FN_MC!K3004="","*",FN_MC!K3004)</f>
        <v>*</v>
      </c>
      <c r="O2982" s="338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str">
        <f ca="1">_xlfn.XLOOKUP(G2982&amp;$V$2,BS_CONTROLE[CHAVE],BS_CONTROLE[Quantidade_11],"-")</f>
        <v>-</v>
      </c>
      <c r="W2982" s="118" t="str">
        <f ca="1">_xlfn.XLOOKUP(G2982&amp;$W$2,BS_CONTROLE[CHAVE],BS_CONTROLE[Quantidade_11],"-")</f>
        <v>-</v>
      </c>
      <c r="X2982" s="118" t="str">
        <f ca="1">_xlfn.XLOOKUP(G2982&amp;$X$2,BS_CONTROLE[CHAVE],BS_CONTROLE[Quantidade_11],"-")</f>
        <v>-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339" t="str">
        <f>IF(FN_MC!K3005="","*",FN_MC!K3005)</f>
        <v>*</v>
      </c>
      <c r="O2983" s="339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str">
        <f ca="1">_xlfn.XLOOKUP(G2983&amp;$V$2,BS_CONTROLE[CHAVE],BS_CONTROLE[Quantidade_11],"-")</f>
        <v>-</v>
      </c>
      <c r="W2983" s="118" t="str">
        <f ca="1">_xlfn.XLOOKUP(G2983&amp;$W$2,BS_CONTROLE[CHAVE],BS_CONTROLE[Quantidade_11],"-")</f>
        <v>-</v>
      </c>
      <c r="X2983" s="118" t="str">
        <f ca="1">_xlfn.XLOOKUP(G2983&amp;$X$2,BS_CONTROLE[CHAVE],BS_CONTROLE[Quantidade_11],"-")</f>
        <v>-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339" t="str">
        <f>IF(FN_MC!K3006="","*",FN_MC!K3006)</f>
        <v>*</v>
      </c>
      <c r="O2984" s="339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str">
        <f ca="1">_xlfn.XLOOKUP(G2984&amp;$V$2,BS_CONTROLE[CHAVE],BS_CONTROLE[Quantidade_11],"-")</f>
        <v>-</v>
      </c>
      <c r="W2984" s="118" t="str">
        <f ca="1">_xlfn.XLOOKUP(G2984&amp;$W$2,BS_CONTROLE[CHAVE],BS_CONTROLE[Quantidade_11],"-")</f>
        <v>-</v>
      </c>
      <c r="X2984" s="118" t="str">
        <f ca="1">_xlfn.XLOOKUP(G2984&amp;$X$2,BS_CONTROLE[CHAVE],BS_CONTROLE[Quantidade_11],"-")</f>
        <v>-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338" t="str">
        <f>IF(FN_MC!K3007="","*",FN_MC!K3007)</f>
        <v>*</v>
      </c>
      <c r="O2985" s="338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str">
        <f ca="1">_xlfn.XLOOKUP(G2985&amp;$V$2,BS_CONTROLE[CHAVE],BS_CONTROLE[Quantidade_11],"-")</f>
        <v>-</v>
      </c>
      <c r="W2985" s="118" t="str">
        <f ca="1">_xlfn.XLOOKUP(G2985&amp;$W$2,BS_CONTROLE[CHAVE],BS_CONTROLE[Quantidade_11],"-")</f>
        <v>-</v>
      </c>
      <c r="X2985" s="118" t="str">
        <f ca="1">_xlfn.XLOOKUP(G2985&amp;$X$2,BS_CONTROLE[CHAVE],BS_CONTROLE[Quantidade_11],"-")</f>
        <v>-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339" t="str">
        <f>IF(FN_MC!K3008="","*",FN_MC!K3008)</f>
        <v>*</v>
      </c>
      <c r="O2986" s="339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str">
        <f ca="1">_xlfn.XLOOKUP(G2986&amp;$V$2,BS_CONTROLE[CHAVE],BS_CONTROLE[Quantidade_11],"-")</f>
        <v>-</v>
      </c>
      <c r="W2986" s="118" t="str">
        <f ca="1">_xlfn.XLOOKUP(G2986&amp;$W$2,BS_CONTROLE[CHAVE],BS_CONTROLE[Quantidade_11],"-")</f>
        <v>-</v>
      </c>
      <c r="X2986" s="118" t="str">
        <f ca="1">_xlfn.XLOOKUP(G2986&amp;$X$2,BS_CONTROLE[CHAVE],BS_CONTROLE[Quantidade_11],"-")</f>
        <v>-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339" t="str">
        <f>IF(FN_MC!K3009="","*",FN_MC!K3009)</f>
        <v>*</v>
      </c>
      <c r="O2987" s="339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str">
        <f ca="1">_xlfn.XLOOKUP(G2987&amp;$V$2,BS_CONTROLE[CHAVE],BS_CONTROLE[Quantidade_11],"-")</f>
        <v>-</v>
      </c>
      <c r="W2987" s="118" t="str">
        <f ca="1">_xlfn.XLOOKUP(G2987&amp;$W$2,BS_CONTROLE[CHAVE],BS_CONTROLE[Quantidade_11],"-")</f>
        <v>-</v>
      </c>
      <c r="X2987" s="118" t="str">
        <f ca="1">_xlfn.XLOOKUP(G2987&amp;$X$2,BS_CONTROLE[CHAVE],BS_CONTROLE[Quantidade_11],"-")</f>
        <v>-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338" t="str">
        <f>IF(FN_MC!K3010="","*",FN_MC!K3010)</f>
        <v>*</v>
      </c>
      <c r="O2988" s="338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str">
        <f ca="1">_xlfn.XLOOKUP(G2988&amp;$V$2,BS_CONTROLE[CHAVE],BS_CONTROLE[Quantidade_11],"-")</f>
        <v>-</v>
      </c>
      <c r="W2988" s="118" t="str">
        <f ca="1">_xlfn.XLOOKUP(G2988&amp;$W$2,BS_CONTROLE[CHAVE],BS_CONTROLE[Quantidade_11],"-")</f>
        <v>-</v>
      </c>
      <c r="X2988" s="118" t="str">
        <f ca="1">_xlfn.XLOOKUP(G2988&amp;$X$2,BS_CONTROLE[CHAVE],BS_CONTROLE[Quantidade_11],"-")</f>
        <v>-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339" t="str">
        <f>IF(FN_MC!K3011="","*",FN_MC!K3011)</f>
        <v>*</v>
      </c>
      <c r="O2989" s="339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str">
        <f ca="1">_xlfn.XLOOKUP(G2989&amp;$V$2,BS_CONTROLE[CHAVE],BS_CONTROLE[Quantidade_11],"-")</f>
        <v>-</v>
      </c>
      <c r="W2989" s="118" t="str">
        <f ca="1">_xlfn.XLOOKUP(G2989&amp;$W$2,BS_CONTROLE[CHAVE],BS_CONTROLE[Quantidade_11],"-")</f>
        <v>-</v>
      </c>
      <c r="X2989" s="118" t="str">
        <f ca="1">_xlfn.XLOOKUP(G2989&amp;$X$2,BS_CONTROLE[CHAVE],BS_CONTROLE[Quantidade_11],"-")</f>
        <v>-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339" t="str">
        <f>IF(FN_MC!K3012="","*",FN_MC!K3012)</f>
        <v>*</v>
      </c>
      <c r="O2990" s="339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str">
        <f ca="1">_xlfn.XLOOKUP(G2990&amp;$V$2,BS_CONTROLE[CHAVE],BS_CONTROLE[Quantidade_11],"-")</f>
        <v>-</v>
      </c>
      <c r="W2990" s="118" t="str">
        <f ca="1">_xlfn.XLOOKUP(G2990&amp;$W$2,BS_CONTROLE[CHAVE],BS_CONTROLE[Quantidade_11],"-")</f>
        <v>-</v>
      </c>
      <c r="X2990" s="118" t="str">
        <f ca="1">_xlfn.XLOOKUP(G2990&amp;$X$2,BS_CONTROLE[CHAVE],BS_CONTROLE[Quantidade_11],"-")</f>
        <v>-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338" t="str">
        <f>IF(FN_MC!K3013="","*",FN_MC!K3013)</f>
        <v>*</v>
      </c>
      <c r="O2991" s="338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str">
        <f ca="1">_xlfn.XLOOKUP(G2991&amp;$V$2,BS_CONTROLE[CHAVE],BS_CONTROLE[Quantidade_11],"-")</f>
        <v>-</v>
      </c>
      <c r="W2991" s="118" t="str">
        <f ca="1">_xlfn.XLOOKUP(G2991&amp;$W$2,BS_CONTROLE[CHAVE],BS_CONTROLE[Quantidade_11],"-")</f>
        <v>-</v>
      </c>
      <c r="X2991" s="118" t="str">
        <f ca="1">_xlfn.XLOOKUP(G2991&amp;$X$2,BS_CONTROLE[CHAVE],BS_CONTROLE[Quantidade_11],"-")</f>
        <v>-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339" t="str">
        <f>IF(FN_MC!K3014="","*",FN_MC!K3014)</f>
        <v>*</v>
      </c>
      <c r="O2992" s="339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str">
        <f ca="1">_xlfn.XLOOKUP(G2992&amp;$V$2,BS_CONTROLE[CHAVE],BS_CONTROLE[Quantidade_11],"-")</f>
        <v>-</v>
      </c>
      <c r="W2992" s="118" t="str">
        <f ca="1">_xlfn.XLOOKUP(G2992&amp;$W$2,BS_CONTROLE[CHAVE],BS_CONTROLE[Quantidade_11],"-")</f>
        <v>-</v>
      </c>
      <c r="X2992" s="118" t="str">
        <f ca="1">_xlfn.XLOOKUP(G2992&amp;$X$2,BS_CONTROLE[CHAVE],BS_CONTROLE[Quantidade_11],"-")</f>
        <v>-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339" t="str">
        <f>IF(FN_MC!K3015="","*",FN_MC!K3015)</f>
        <v>*</v>
      </c>
      <c r="O2993" s="339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str">
        <f ca="1">_xlfn.XLOOKUP(G2993&amp;$V$2,BS_CONTROLE[CHAVE],BS_CONTROLE[Quantidade_11],"-")</f>
        <v>-</v>
      </c>
      <c r="W2993" s="118" t="str">
        <f ca="1">_xlfn.XLOOKUP(G2993&amp;$W$2,BS_CONTROLE[CHAVE],BS_CONTROLE[Quantidade_11],"-")</f>
        <v>-</v>
      </c>
      <c r="X2993" s="118" t="str">
        <f ca="1">_xlfn.XLOOKUP(G2993&amp;$X$2,BS_CONTROLE[CHAVE],BS_CONTROLE[Quantidade_11],"-")</f>
        <v>-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338" t="str">
        <f>IF(FN_MC!K3016="","*",FN_MC!K3016)</f>
        <v>*</v>
      </c>
      <c r="O2994" s="338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str">
        <f ca="1">_xlfn.XLOOKUP(G2994&amp;$V$2,BS_CONTROLE[CHAVE],BS_CONTROLE[Quantidade_11],"-")</f>
        <v>-</v>
      </c>
      <c r="W2994" s="118" t="str">
        <f ca="1">_xlfn.XLOOKUP(G2994&amp;$W$2,BS_CONTROLE[CHAVE],BS_CONTROLE[Quantidade_11],"-")</f>
        <v>-</v>
      </c>
      <c r="X2994" s="118" t="str">
        <f ca="1">_xlfn.XLOOKUP(G2994&amp;$X$2,BS_CONTROLE[CHAVE],BS_CONTROLE[Quantidade_11],"-")</f>
        <v>-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339" t="str">
        <f>IF(FN_MC!K3017="","*",FN_MC!K3017)</f>
        <v>*</v>
      </c>
      <c r="O2995" s="339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str">
        <f ca="1">_xlfn.XLOOKUP(G2995&amp;$V$2,BS_CONTROLE[CHAVE],BS_CONTROLE[Quantidade_11],"-")</f>
        <v>-</v>
      </c>
      <c r="W2995" s="118" t="str">
        <f ca="1">_xlfn.XLOOKUP(G2995&amp;$W$2,BS_CONTROLE[CHAVE],BS_CONTROLE[Quantidade_11],"-")</f>
        <v>-</v>
      </c>
      <c r="X2995" s="118" t="str">
        <f ca="1">_xlfn.XLOOKUP(G2995&amp;$X$2,BS_CONTROLE[CHAVE],BS_CONTROLE[Quantidade_11],"-")</f>
        <v>-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339" t="str">
        <f>IF(FN_MC!K3018="","*",FN_MC!K3018)</f>
        <v>*</v>
      </c>
      <c r="O2996" s="339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str">
        <f ca="1">_xlfn.XLOOKUP(G2996&amp;$V$2,BS_CONTROLE[CHAVE],BS_CONTROLE[Quantidade_11],"-")</f>
        <v>-</v>
      </c>
      <c r="W2996" s="118" t="str">
        <f ca="1">_xlfn.XLOOKUP(G2996&amp;$W$2,BS_CONTROLE[CHAVE],BS_CONTROLE[Quantidade_11],"-")</f>
        <v>-</v>
      </c>
      <c r="X2996" s="118" t="str">
        <f ca="1">_xlfn.XLOOKUP(G2996&amp;$X$2,BS_CONTROLE[CHAVE],BS_CONTROLE[Quantidade_11],"-")</f>
        <v>-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338" t="str">
        <f>IF(FN_MC!K3019="","*",FN_MC!K3019)</f>
        <v>*</v>
      </c>
      <c r="O2997" s="338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str">
        <f ca="1">_xlfn.XLOOKUP(G2997&amp;$V$2,BS_CONTROLE[CHAVE],BS_CONTROLE[Quantidade_11],"-")</f>
        <v>-</v>
      </c>
      <c r="W2997" s="118" t="str">
        <f ca="1">_xlfn.XLOOKUP(G2997&amp;$W$2,BS_CONTROLE[CHAVE],BS_CONTROLE[Quantidade_11],"-")</f>
        <v>-</v>
      </c>
      <c r="X2997" s="118" t="str">
        <f ca="1">_xlfn.XLOOKUP(G2997&amp;$X$2,BS_CONTROLE[CHAVE],BS_CONTROLE[Quantidade_11],"-")</f>
        <v>-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339" t="str">
        <f>IF(FN_MC!K3020="","*",FN_MC!K3020)</f>
        <v>*</v>
      </c>
      <c r="O2998" s="339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str">
        <f ca="1">_xlfn.XLOOKUP(G2998&amp;$V$2,BS_CONTROLE[CHAVE],BS_CONTROLE[Quantidade_11],"-")</f>
        <v>-</v>
      </c>
      <c r="W2998" s="118" t="str">
        <f ca="1">_xlfn.XLOOKUP(G2998&amp;$W$2,BS_CONTROLE[CHAVE],BS_CONTROLE[Quantidade_11],"-")</f>
        <v>-</v>
      </c>
      <c r="X2998" s="118" t="str">
        <f ca="1">_xlfn.XLOOKUP(G2998&amp;$X$2,BS_CONTROLE[CHAVE],BS_CONTROLE[Quantidade_11],"-")</f>
        <v>-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339" t="str">
        <f>IF(FN_MC!K3021="","*",FN_MC!K3021)</f>
        <v>*</v>
      </c>
      <c r="O2999" s="339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str">
        <f ca="1">_xlfn.XLOOKUP(G2999&amp;$V$2,BS_CONTROLE[CHAVE],BS_CONTROLE[Quantidade_11],"-")</f>
        <v>-</v>
      </c>
      <c r="W2999" s="118" t="str">
        <f ca="1">_xlfn.XLOOKUP(G2999&amp;$W$2,BS_CONTROLE[CHAVE],BS_CONTROLE[Quantidade_11],"-")</f>
        <v>-</v>
      </c>
      <c r="X2999" s="118" t="str">
        <f ca="1">_xlfn.XLOOKUP(G2999&amp;$X$2,BS_CONTROLE[CHAVE],BS_CONTROLE[Quantidade_11],"-")</f>
        <v>-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338" t="str">
        <f>IF(FN_MC!K3022="","*",FN_MC!K3022)</f>
        <v>*</v>
      </c>
      <c r="O3000" s="338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str">
        <f ca="1">_xlfn.XLOOKUP(G3000&amp;$V$2,BS_CONTROLE[CHAVE],BS_CONTROLE[Quantidade_11],"-")</f>
        <v>-</v>
      </c>
      <c r="W3000" s="118" t="str">
        <f ca="1">_xlfn.XLOOKUP(G3000&amp;$W$2,BS_CONTROLE[CHAVE],BS_CONTROLE[Quantidade_11],"-")</f>
        <v>-</v>
      </c>
      <c r="X3000" s="118" t="str">
        <f ca="1">_xlfn.XLOOKUP(G3000&amp;$X$2,BS_CONTROLE[CHAVE],BS_CONTROLE[Quantidade_11],"-")</f>
        <v>-</v>
      </c>
    </row>
    <row r="3002" spans="1:24">
      <c r="E3002" s="119" t="s">
        <v>1928</v>
      </c>
    </row>
  </sheetData>
  <autoFilter ref="A2:Y3000" xr:uid="{D1126E52-FA3F-4EAC-A720-DDE9797BEFF6}">
    <filterColumn colId="5">
      <filters>
        <dateGroupItem year="2025" month="10" day="2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1929</v>
      </c>
      <c r="C2" s="101" t="s">
        <v>1148</v>
      </c>
      <c r="D2" s="101" t="s">
        <v>1150</v>
      </c>
      <c r="E2" s="101" t="s">
        <v>1930</v>
      </c>
      <c r="F2" s="101" t="s">
        <v>1931</v>
      </c>
      <c r="G2" s="101" t="s">
        <v>1932</v>
      </c>
      <c r="H2" s="101" t="s">
        <v>1933</v>
      </c>
      <c r="I2" s="101" t="s">
        <v>1934</v>
      </c>
      <c r="J2" s="101" t="s">
        <v>1935</v>
      </c>
      <c r="K2" s="137" t="s">
        <v>1936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 hidden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TIP1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 hidden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 hidden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 hidden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PUD1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 hidden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>
      <c r="B302" s="126" t="str">
        <f>IF(FN_MC!Y325="","*",FN_MC!Y325)</f>
        <v>SIM</v>
      </c>
      <c r="C302" s="127">
        <f>IF(FN_MC!B325="","*",FN_MC!B325)</f>
        <v>45957</v>
      </c>
      <c r="D302" s="127" t="str">
        <f>IF(FN_MC!D325="","*",FN_MC!D325)</f>
        <v>W71</v>
      </c>
      <c r="E302" s="127" t="str">
        <f>IF(FN_MC!H325="","*",FN_MC!H325)</f>
        <v>TGR2</v>
      </c>
      <c r="F302" s="143" t="str">
        <f>IF(FN_MC!M325="","*",FN_MC!M325)</f>
        <v>TAG-TRO</v>
      </c>
      <c r="G302" s="127" t="str">
        <f>IF(FN_MC!I325="","*",FN_MC!I325)</f>
        <v>752RVD</v>
      </c>
      <c r="H302" s="127" t="str">
        <f>IF(FN_MC!AB325="","*",FN_MC!AB325)</f>
        <v>FIXO</v>
      </c>
      <c r="I302" s="127" t="str">
        <f>IF(FN_MC!AC325="","*",FN_MC!AC325)</f>
        <v>-</v>
      </c>
      <c r="J302" s="128">
        <f>IF(FN_MC!AA325="","*",FN_MC!AA325)</f>
        <v>1</v>
      </c>
      <c r="K302" s="140">
        <f>IF(FN_MC!AD325="","*",FN_MC!AD325)</f>
        <v>0.75</v>
      </c>
    </row>
    <row r="303" spans="2:11" s="129" customFormat="1">
      <c r="B303" s="126" t="str">
        <f>IF(FN_MC!Y326="","*",FN_MC!Y326)</f>
        <v>OPORTUNIDADE</v>
      </c>
      <c r="C303" s="127">
        <f>IF(FN_MC!B326="","*",FN_MC!B326)</f>
        <v>45957</v>
      </c>
      <c r="D303" s="127" t="str">
        <f>IF(FN_MC!D326="","*",FN_MC!D326)</f>
        <v>W48</v>
      </c>
      <c r="E303" s="127" t="str">
        <f>IF(FN_MC!H326="","*",FN_MC!H326)</f>
        <v>TOM2</v>
      </c>
      <c r="F303" s="143" t="str">
        <f>IF(FN_MC!M326="","*",FN_MC!M326)</f>
        <v>TBA-TIP</v>
      </c>
      <c r="G303" s="127" t="str">
        <f>IF(FN_MC!I326="","*",FN_MC!I326)</f>
        <v>TOM2</v>
      </c>
      <c r="H303" s="127" t="str">
        <f>IF(FN_MC!AB326="","*",FN_MC!AB326)</f>
        <v>FIXO</v>
      </c>
      <c r="I303" s="127" t="str">
        <f>IF(FN_MC!AC326="","*",FN_MC!AC326)</f>
        <v>ACIONAMENTO</v>
      </c>
      <c r="J303" s="128">
        <f>IF(FN_MC!AA326="","*",FN_MC!AA326)</f>
        <v>1</v>
      </c>
      <c r="K303" s="140">
        <f>IF(FN_MC!AD326="","*",FN_MC!AD326)</f>
        <v>0.33333333333333331</v>
      </c>
    </row>
    <row r="304" spans="2:11" s="129" customFormat="1">
      <c r="B304" s="126" t="str">
        <f>IF(FN_MC!Y327="","*",FN_MC!Y327)</f>
        <v>OPORTUNIDADE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>
      <c r="B305" s="126" t="str">
        <f>IF(FN_MC!Y328="","*",FN_MC!Y328)</f>
        <v>OPORTUNIDADE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>
      <c r="B306" s="126" t="str">
        <f>IF(FN_MC!Y329="","*",FN_MC!Y329)</f>
        <v>OPORTUNIDADE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TMTTOM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>
      <c r="B307" s="126" t="str">
        <f>IF(FN_MC!Y330="","*",FN_MC!Y330)</f>
        <v>OPORTUNIDADE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>
      <c r="B308" s="126" t="str">
        <f>IF(FN_MC!Y331="","*",FN_MC!Y331)</f>
        <v>SIM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>
      <c r="B309" s="126" t="str">
        <f>IF(FN_MC!Y332="","*",FN_MC!Y332)</f>
        <v>SIM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>
      <c r="B310" s="126" t="str">
        <f>IF(FN_MC!Y333="","*",FN_MC!Y333)</f>
        <v>OPORTUNIDADE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TMO155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>
      <c r="B311" s="126" t="str">
        <f>IF(FN_MC!Y334="","*",FN_MC!Y334)</f>
        <v>OPORTUNIDADE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>
      <c r="B312" s="126" t="str">
        <f>IF(FN_MC!Y335="","*",FN_MC!Y335)</f>
        <v>OPORTUNIDADE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>
      <c r="B313" s="126" t="str">
        <f>IF(FN_MC!Y336="","*",FN_MC!Y336)</f>
        <v>OPORTUNIDADE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>
      <c r="B314" s="126" t="str">
        <f>IF(FN_MC!Y337="","*",FN_MC!Y337)</f>
        <v>OPORTUNIDADE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>
      <c r="B315" s="126" t="str">
        <f>IF(FN_MC!Y338="","*",FN_MC!Y338)</f>
        <v>OPORTUNIDADE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PUD1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>
      <c r="B316" s="126" t="str">
        <f>IF(FN_MC!Y339="","*",FN_MC!Y339)</f>
        <v>OPORTUNIDADE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>
        <f>IF(FN_MC!B343="","*",FN_MC!B343)</f>
        <v>45958</v>
      </c>
      <c r="D320" s="127" t="str">
        <f>IF(FN_MC!D343="","*",FN_MC!D343)</f>
        <v>W71</v>
      </c>
      <c r="E320" s="127" t="str">
        <f>IF(FN_MC!H343="","*",FN_MC!H343)</f>
        <v>TGR2</v>
      </c>
      <c r="F320" s="143" t="str">
        <f>IF(FN_MC!M343="","*",FN_MC!M343)</f>
        <v>TAG-TRO</v>
      </c>
      <c r="G320" s="127" t="str">
        <f>IF(FN_MC!I343="","*",FN_MC!I343)</f>
        <v>752RVD</v>
      </c>
      <c r="H320" s="127" t="str">
        <f>IF(FN_MC!AB343="","*",FN_MC!AB343)</f>
        <v>FIXO</v>
      </c>
      <c r="I320" s="127" t="str">
        <f>IF(FN_MC!AC343="","*",FN_MC!AC343)</f>
        <v>-</v>
      </c>
      <c r="J320" s="128">
        <f>IF(FN_MC!AA343="","*",FN_MC!AA343)</f>
        <v>1</v>
      </c>
      <c r="K320" s="140">
        <f>IF(FN_MC!AD343="","*",FN_MC!AD343)</f>
        <v>0.75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>
        <f>IF(FN_MC!B351="","*",FN_MC!B351)</f>
        <v>45958</v>
      </c>
      <c r="D328" s="127" t="str">
        <f>IF(FN_MC!D351="","*",FN_MC!D351)</f>
        <v>E17</v>
      </c>
      <c r="E328" s="127" t="str">
        <f>IF(FN_MC!H351="","*",FN_MC!H351)</f>
        <v>ZTEZVT</v>
      </c>
      <c r="F328" s="143" t="str">
        <f>IF(FN_MC!M351="","*",FN_MC!M351)</f>
        <v>ZTE-ZVT</v>
      </c>
      <c r="G328" s="127" t="str">
        <f>IF(FN_MC!I351="","*",FN_MC!I351)</f>
        <v>ZTEZVT</v>
      </c>
      <c r="H328" s="127" t="str">
        <f>IF(FN_MC!AB351="","*",FN_MC!AB351)</f>
        <v>FIXO</v>
      </c>
      <c r="I328" s="127" t="str">
        <f>IF(FN_MC!AC351="","*",FN_MC!AC351)</f>
        <v>-</v>
      </c>
      <c r="J328" s="128">
        <f>IF(FN_MC!AA351="","*",FN_MC!AA351)</f>
        <v>1</v>
      </c>
      <c r="K328" s="140">
        <f>IF(FN_MC!AD351="","*",FN_MC!AD351)</f>
        <v>0.29166666666666669</v>
      </c>
    </row>
    <row r="329" spans="2:11" s="129" customFormat="1" hidden="1">
      <c r="B329" s="126" t="str">
        <f>IF(FN_MC!Y352="","*",FN_MC!Y352)</f>
        <v>*</v>
      </c>
      <c r="C329" s="127">
        <f>IF(FN_MC!B352="","*",FN_MC!B352)</f>
        <v>45958</v>
      </c>
      <c r="D329" s="127" t="str">
        <f>IF(FN_MC!D352="","*",FN_MC!D352)</f>
        <v>V42</v>
      </c>
      <c r="E329" s="127" t="str">
        <f>IF(FN_MC!H352="","*",FN_MC!H352)</f>
        <v>ZGT1</v>
      </c>
      <c r="F329" s="143" t="str">
        <f>IF(FN_MC!M352="","*",FN_MC!M352)</f>
        <v>ZGT</v>
      </c>
      <c r="G329" s="127" t="str">
        <f>IF(FN_MC!I352="","*",FN_MC!I352)</f>
        <v>ZGT1</v>
      </c>
      <c r="H329" s="127" t="str">
        <f>IF(FN_MC!AB352="","*",FN_MC!AB352)</f>
        <v>FIXO</v>
      </c>
      <c r="I329" s="127" t="str">
        <f>IF(FN_MC!AC352="","*",FN_MC!AC352)</f>
        <v>ACIONAMENTO</v>
      </c>
      <c r="J329" s="128">
        <f>IF(FN_MC!AA352="","*",FN_MC!AA352)</f>
        <v>1</v>
      </c>
      <c r="K329" s="140">
        <f>IF(FN_MC!AD352="","*",FN_MC!AD352)</f>
        <v>0.22916666666666666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2025-10-27T13:29:30Z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