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878" documentId="120_S{118792C3-22EF-5104-A093-F22BFE3913F3}" xr6:coauthVersionLast="47" xr6:coauthVersionMax="47" xr10:uidLastSave="{F091E0C6-107C-4287-8B4B-AB3BB7B7466E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8" i="1" l="1" a="1"/>
  <c r="N118" i="1" s="1"/>
  <c r="M118" i="1" a="1"/>
  <c r="M118" i="1" s="1"/>
  <c r="N117" i="1" a="1"/>
  <c r="N117" i="1" s="1"/>
  <c r="M117" i="1" a="1"/>
  <c r="M117" i="1" s="1"/>
  <c r="M115" i="1" a="1"/>
  <c r="M115" i="1" s="1"/>
  <c r="N113" i="1" a="1"/>
  <c r="N113" i="1" s="1"/>
  <c r="M113" i="1" a="1"/>
  <c r="M113" i="1" s="1"/>
  <c r="N112" i="1" a="1"/>
  <c r="N112" i="1" s="1"/>
  <c r="M112" i="1" a="1"/>
  <c r="M112" i="1" s="1"/>
  <c r="N111" i="1" a="1"/>
  <c r="N111" i="1" s="1"/>
  <c r="M111" i="1" a="1"/>
  <c r="M111" i="1" s="1"/>
  <c r="N109" i="1" a="1"/>
  <c r="N109" i="1" s="1"/>
  <c r="M109" i="1" a="1"/>
  <c r="M109" i="1" s="1"/>
  <c r="N108" i="1" a="1"/>
  <c r="N108" i="1" s="1"/>
  <c r="M108" i="1" a="1"/>
  <c r="M108" i="1" s="1"/>
  <c r="N106" i="1" a="1"/>
  <c r="N106" i="1" s="1"/>
  <c r="M106" i="1" a="1"/>
  <c r="M106" i="1" s="1"/>
  <c r="N105" i="1" a="1"/>
  <c r="N105" i="1" s="1"/>
  <c r="M105" i="1" a="1"/>
  <c r="M105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/>
  <c r="BR36" i="1"/>
  <c r="BS36" i="1"/>
  <c r="BT36" i="1"/>
  <c r="A37" i="1"/>
  <c r="C37" i="1"/>
  <c r="G37" i="1"/>
  <c r="R37" i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BB37" i="1"/>
  <c r="BE37" i="1" a="1"/>
  <c r="BE37" i="1"/>
  <c r="BR37" i="1"/>
  <c r="BS37" i="1"/>
  <c r="BT37" i="1"/>
  <c r="A38" i="1"/>
  <c r="C38" i="1"/>
  <c r="G38" i="1"/>
  <c r="R38" i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BB38" i="1"/>
  <c r="BE38" i="1" a="1"/>
  <c r="BE38" i="1"/>
  <c r="BR38" i="1"/>
  <c r="BS38" i="1"/>
  <c r="BT38" i="1"/>
  <c r="A39" i="1"/>
  <c r="C39" i="1"/>
  <c r="G39" i="1"/>
  <c r="R39" i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/>
  <c r="BR39" i="1"/>
  <c r="BS39" i="1"/>
  <c r="BT39" i="1"/>
  <c r="A40" i="1"/>
  <c r="C40" i="1"/>
  <c r="G40" i="1"/>
  <c r="R40" i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BB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BB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BB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BB43" i="1"/>
  <c r="BE43" i="1" a="1"/>
  <c r="BE43" i="1"/>
  <c r="BR43" i="1"/>
  <c r="BS43" i="1"/>
  <c r="BT43" i="1"/>
  <c r="A44" i="1"/>
  <c r="C44" i="1"/>
  <c r="G44" i="1"/>
  <c r="R44" i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BB44" i="1"/>
  <c r="BE44" i="1" a="1"/>
  <c r="BE44" i="1"/>
  <c r="BR44" i="1"/>
  <c r="BS44" i="1"/>
  <c r="BT44" i="1"/>
  <c r="A45" i="1"/>
  <c r="C45" i="1"/>
  <c r="G45" i="1"/>
  <c r="M45" i="1" a="1"/>
  <c r="M45" i="1"/>
  <c r="K42" i="15" s="1"/>
  <c r="N45" i="1" a="1"/>
  <c r="N45" i="1"/>
  <c r="L42" i="15" s="1"/>
  <c r="R45" i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BB45" i="1"/>
  <c r="BE45" i="1" a="1"/>
  <c r="BE45" i="1"/>
  <c r="BR45" i="1"/>
  <c r="BS45" i="1"/>
  <c r="BT45" i="1"/>
  <c r="A46" i="1"/>
  <c r="C46" i="1"/>
  <c r="G46" i="1"/>
  <c r="R46" i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BB46" i="1"/>
  <c r="BE46" i="1" a="1"/>
  <c r="BE46" i="1"/>
  <c r="BR46" i="1"/>
  <c r="BS46" i="1"/>
  <c r="BT46" i="1"/>
  <c r="A47" i="1"/>
  <c r="C47" i="1"/>
  <c r="G47" i="1"/>
  <c r="R47" i="1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BB47" i="1"/>
  <c r="BE47" i="1" a="1"/>
  <c r="BE47" i="1"/>
  <c r="BR47" i="1"/>
  <c r="BS47" i="1"/>
  <c r="BT47" i="1"/>
  <c r="A48" i="1"/>
  <c r="C48" i="1"/>
  <c r="G48" i="1"/>
  <c r="R48" i="1"/>
  <c r="S48" i="1" a="1"/>
  <c r="S48" i="1"/>
  <c r="D45" i="15" s="1"/>
  <c r="T48" i="1" a="1"/>
  <c r="T48" i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BB48" i="1"/>
  <c r="BE48" i="1" a="1"/>
  <c r="BE48" i="1"/>
  <c r="BR48" i="1"/>
  <c r="BS48" i="1"/>
  <c r="BT48" i="1"/>
  <c r="A49" i="1"/>
  <c r="C49" i="1"/>
  <c r="G49" i="1"/>
  <c r="R49" i="1"/>
  <c r="S49" i="1" a="1"/>
  <c r="S49" i="1"/>
  <c r="D46" i="15" s="1"/>
  <c r="T49" i="1" a="1"/>
  <c r="T49" i="1"/>
  <c r="E46" i="15" s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BB49" i="1"/>
  <c r="BE49" i="1" a="1"/>
  <c r="BE49" i="1"/>
  <c r="BR49" i="1"/>
  <c r="BS49" i="1"/>
  <c r="BT49" i="1"/>
  <c r="A50" i="1"/>
  <c r="C50" i="1"/>
  <c r="G50" i="1"/>
  <c r="R50" i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BB50" i="1"/>
  <c r="BE50" i="1" a="1"/>
  <c r="BE50" i="1"/>
  <c r="BR50" i="1"/>
  <c r="BS50" i="1"/>
  <c r="BT50" i="1"/>
  <c r="A51" i="1"/>
  <c r="C51" i="1"/>
  <c r="G51" i="1"/>
  <c r="R51" i="1"/>
  <c r="S51" i="1" a="1"/>
  <c r="S51" i="1"/>
  <c r="D48" i="15" s="1"/>
  <c r="T51" i="1" a="1"/>
  <c r="T51" i="1"/>
  <c r="E48" i="15" s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BB51" i="1"/>
  <c r="BE51" i="1" a="1"/>
  <c r="BE51" i="1"/>
  <c r="BR51" i="1"/>
  <c r="BS51" i="1"/>
  <c r="BT51" i="1"/>
  <c r="A52" i="1"/>
  <c r="C52" i="1"/>
  <c r="G52" i="1"/>
  <c r="M52" i="1" a="1"/>
  <c r="M52" i="1"/>
  <c r="K49" i="15" s="1"/>
  <c r="N52" i="1" a="1"/>
  <c r="N52" i="1"/>
  <c r="L49" i="15" s="1"/>
  <c r="R52" i="1"/>
  <c r="S52" i="1" a="1"/>
  <c r="S52" i="1"/>
  <c r="D49" i="15" s="1"/>
  <c r="T52" i="1" a="1"/>
  <c r="T52" i="1"/>
  <c r="E49" i="15" s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BB52" i="1"/>
  <c r="BE52" i="1" a="1"/>
  <c r="BE52" i="1"/>
  <c r="BR52" i="1"/>
  <c r="BS52" i="1"/>
  <c r="BT52" i="1"/>
  <c r="A53" i="1"/>
  <c r="C53" i="1"/>
  <c r="G53" i="1"/>
  <c r="R53" i="1"/>
  <c r="S53" i="1" a="1"/>
  <c r="S53" i="1"/>
  <c r="D50" i="15" s="1"/>
  <c r="T53" i="1" a="1"/>
  <c r="T53" i="1"/>
  <c r="E50" i="15" s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BB53" i="1"/>
  <c r="BE53" i="1" a="1"/>
  <c r="BE53" i="1"/>
  <c r="BR53" i="1"/>
  <c r="BS53" i="1"/>
  <c r="BT53" i="1"/>
  <c r="A54" i="1"/>
  <c r="C54" i="1"/>
  <c r="G54" i="1"/>
  <c r="R54" i="1"/>
  <c r="S54" i="1" a="1"/>
  <c r="S54" i="1"/>
  <c r="D51" i="15" s="1"/>
  <c r="T54" i="1" a="1"/>
  <c r="T54" i="1"/>
  <c r="E51" i="15" s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BB54" i="1"/>
  <c r="BE54" i="1" a="1"/>
  <c r="BE54" i="1"/>
  <c r="BR54" i="1"/>
  <c r="BS54" i="1"/>
  <c r="BT54" i="1"/>
  <c r="A55" i="1"/>
  <c r="C55" i="1"/>
  <c r="G55" i="1"/>
  <c r="R55" i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BB55" i="1"/>
  <c r="BE55" i="1" a="1"/>
  <c r="BE55" i="1"/>
  <c r="BR55" i="1"/>
  <c r="BS55" i="1"/>
  <c r="BT55" i="1"/>
  <c r="A56" i="1"/>
  <c r="C56" i="1"/>
  <c r="G56" i="1"/>
  <c r="R56" i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BB56" i="1"/>
  <c r="BE56" i="1" a="1"/>
  <c r="BE56" i="1"/>
  <c r="BR56" i="1"/>
  <c r="BS56" i="1"/>
  <c r="BT56" i="1"/>
  <c r="A57" i="1"/>
  <c r="C57" i="1"/>
  <c r="G57" i="1"/>
  <c r="R57" i="1"/>
  <c r="S57" i="1" a="1"/>
  <c r="S57" i="1"/>
  <c r="D54" i="15" s="1"/>
  <c r="T57" i="1" a="1"/>
  <c r="T57" i="1"/>
  <c r="E54" i="15" s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BB57" i="1"/>
  <c r="BE57" i="1" a="1"/>
  <c r="BE57" i="1"/>
  <c r="BR57" i="1"/>
  <c r="BS57" i="1"/>
  <c r="BT57" i="1"/>
  <c r="A58" i="1"/>
  <c r="C58" i="1"/>
  <c r="G58" i="1"/>
  <c r="M58" i="1" a="1"/>
  <c r="M58" i="1"/>
  <c r="K55" i="15" s="1"/>
  <c r="N58" i="1" a="1"/>
  <c r="N58" i="1"/>
  <c r="L55" i="15" s="1"/>
  <c r="R58" i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BB58" i="1"/>
  <c r="BE58" i="1" a="1"/>
  <c r="BE58" i="1"/>
  <c r="BR58" i="1"/>
  <c r="BS58" i="1"/>
  <c r="BT58" i="1"/>
  <c r="A59" i="1"/>
  <c r="C59" i="1"/>
  <c r="G59" i="1"/>
  <c r="R59" i="1"/>
  <c r="S59" i="1" a="1"/>
  <c r="S59" i="1"/>
  <c r="D56" i="15" s="1"/>
  <c r="T59" i="1" a="1"/>
  <c r="T59" i="1"/>
  <c r="E56" i="15" s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BB59" i="1"/>
  <c r="BE59" i="1" a="1"/>
  <c r="BE59" i="1"/>
  <c r="BR59" i="1"/>
  <c r="BS59" i="1"/>
  <c r="BT59" i="1"/>
  <c r="A60" i="1"/>
  <c r="C60" i="1"/>
  <c r="G60" i="1"/>
  <c r="R60" i="1"/>
  <c r="S60" i="1" a="1"/>
  <c r="S60" i="1"/>
  <c r="D57" i="15" s="1"/>
  <c r="T60" i="1" a="1"/>
  <c r="T60" i="1"/>
  <c r="E57" i="15" s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BB60" i="1"/>
  <c r="BE60" i="1" a="1"/>
  <c r="BE60" i="1"/>
  <c r="BR60" i="1"/>
  <c r="BS60" i="1"/>
  <c r="BT60" i="1"/>
  <c r="A61" i="1"/>
  <c r="C61" i="1"/>
  <c r="G61" i="1"/>
  <c r="R61" i="1"/>
  <c r="S61" i="1" a="1"/>
  <c r="S61" i="1"/>
  <c r="D58" i="15" s="1"/>
  <c r="T61" i="1" a="1"/>
  <c r="T61" i="1"/>
  <c r="E58" i="15" s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BB61" i="1"/>
  <c r="BE61" i="1" a="1"/>
  <c r="BE61" i="1"/>
  <c r="BR61" i="1"/>
  <c r="BS61" i="1"/>
  <c r="BT61" i="1"/>
  <c r="A62" i="1"/>
  <c r="C62" i="1"/>
  <c r="G62" i="1"/>
  <c r="R62" i="1"/>
  <c r="S62" i="1" a="1"/>
  <c r="S62" i="1"/>
  <c r="D59" i="15" s="1"/>
  <c r="T62" i="1" a="1"/>
  <c r="T62" i="1"/>
  <c r="E59" i="15" s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BB62" i="1"/>
  <c r="BE62" i="1" a="1"/>
  <c r="BE62" i="1"/>
  <c r="BR62" i="1"/>
  <c r="BS62" i="1"/>
  <c r="BT62" i="1"/>
  <c r="A63" i="1"/>
  <c r="C63" i="1"/>
  <c r="G63" i="1"/>
  <c r="R63" i="1"/>
  <c r="S63" i="1" a="1"/>
  <c r="S63" i="1"/>
  <c r="D60" i="15" s="1"/>
  <c r="T63" i="1" a="1"/>
  <c r="T63" i="1"/>
  <c r="E60" i="15" s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BB63" i="1"/>
  <c r="BE63" i="1" a="1"/>
  <c r="BE63" i="1"/>
  <c r="BR63" i="1"/>
  <c r="BS63" i="1"/>
  <c r="BT63" i="1"/>
  <c r="A64" i="1"/>
  <c r="C64" i="1"/>
  <c r="G64" i="1"/>
  <c r="R64" i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/>
  <c r="BR64" i="1"/>
  <c r="BS64" i="1"/>
  <c r="BT64" i="1"/>
  <c r="A65" i="1"/>
  <c r="C65" i="1"/>
  <c r="G65" i="1"/>
  <c r="R65" i="1"/>
  <c r="S65" i="1" a="1"/>
  <c r="S65" i="1"/>
  <c r="D62" i="15" s="1"/>
  <c r="T65" i="1" a="1"/>
  <c r="T65" i="1" s="1"/>
  <c r="E62" i="15" s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/>
  <c r="AI66" i="1"/>
  <c r="AJ66" i="1"/>
  <c r="AK66" i="1"/>
  <c r="K66" i="10" s="1"/>
  <c r="AL66" i="1"/>
  <c r="AN66" i="1"/>
  <c r="AO66" i="1"/>
  <c r="AP66" i="1"/>
  <c r="M66" i="10" s="1"/>
  <c r="AQ66" i="1"/>
  <c r="BB66" i="1"/>
  <c r="BE66" i="1" a="1"/>
  <c r="BE66" i="1" s="1"/>
  <c r="BR66" i="1"/>
  <c r="BS66" i="1"/>
  <c r="BT66" i="1"/>
  <c r="A67" i="1"/>
  <c r="C67" i="1"/>
  <c r="G67" i="1"/>
  <c r="M67" i="1" a="1"/>
  <c r="M67" i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AJ67" i="1"/>
  <c r="AK67" i="1"/>
  <c r="K67" i="10" s="1"/>
  <c r="AL67" i="1"/>
  <c r="AM67" i="1"/>
  <c r="AN67" i="1"/>
  <c r="AO67" i="1"/>
  <c r="AP67" i="1"/>
  <c r="M67" i="10" s="1"/>
  <c r="AQ67" i="1"/>
  <c r="BB67" i="1"/>
  <c r="BR67" i="1"/>
  <c r="BS67" i="1"/>
  <c r="BT67" i="1"/>
  <c r="A68" i="1"/>
  <c r="C68" i="1"/>
  <c r="G68" i="1"/>
  <c r="AM68" i="1"/>
  <c r="R68" i="1"/>
  <c r="S68" i="1" a="1"/>
  <c r="S68" i="1" s="1"/>
  <c r="D65" i="15" s="1"/>
  <c r="T68" i="1" a="1"/>
  <c r="T68" i="1"/>
  <c r="E65" i="15" s="1"/>
  <c r="U68" i="1" a="1"/>
  <c r="U68" i="1" s="1"/>
  <c r="AJ68" i="1"/>
  <c r="AK68" i="1"/>
  <c r="K68" i="10" s="1"/>
  <c r="AL68" i="1"/>
  <c r="AO68" i="1"/>
  <c r="AP68" i="1"/>
  <c r="M68" i="10" s="1"/>
  <c r="AQ68" i="1"/>
  <c r="BB68" i="1"/>
  <c r="BE68" i="1" a="1"/>
  <c r="BE68" i="1"/>
  <c r="BR68" i="1"/>
  <c r="BS68" i="1"/>
  <c r="BT68" i="1"/>
  <c r="A69" i="1"/>
  <c r="C69" i="1"/>
  <c r="G69" i="1"/>
  <c r="AM69" i="1"/>
  <c r="R69" i="1"/>
  <c r="S69" i="1" a="1"/>
  <c r="S69" i="1" s="1"/>
  <c r="D66" i="15" s="1"/>
  <c r="T69" i="1" a="1"/>
  <c r="T69" i="1" s="1"/>
  <c r="E66" i="15" s="1"/>
  <c r="U69" i="1" a="1"/>
  <c r="U69" i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AJ73" i="1"/>
  <c r="AK73" i="1"/>
  <c r="K73" i="10" s="1"/>
  <c r="AL73" i="1"/>
  <c r="AN73" i="1"/>
  <c r="AO73" i="1"/>
  <c r="AP73" i="1"/>
  <c r="M73" i="10" s="1"/>
  <c r="AQ73" i="1"/>
  <c r="BB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AJ80" i="1"/>
  <c r="AK80" i="1"/>
  <c r="K80" i="10" s="1"/>
  <c r="AL80" i="1"/>
  <c r="AO80" i="1"/>
  <c r="AP80" i="1"/>
  <c r="M80" i="10" s="1"/>
  <c r="AQ80" i="1"/>
  <c r="BR80" i="1"/>
  <c r="BB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AJ83" i="1"/>
  <c r="AK83" i="1"/>
  <c r="K83" i="10" s="1"/>
  <c r="AL83" i="1"/>
  <c r="AO83" i="1"/>
  <c r="AP83" i="1"/>
  <c r="M83" i="10" s="1"/>
  <c r="AQ83" i="1"/>
  <c r="BB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AJ86" i="1"/>
  <c r="AK86" i="1"/>
  <c r="K86" i="10" s="1"/>
  <c r="AL86" i="1"/>
  <c r="AO86" i="1"/>
  <c r="AP86" i="1"/>
  <c r="M86" i="10" s="1"/>
  <c r="AQ86" i="1"/>
  <c r="BB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L92" i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K102" i="10" s="1"/>
  <c r="AL102" i="1"/>
  <c r="AO102" i="1"/>
  <c r="AP102" i="1"/>
  <c r="M102" i="10" s="1"/>
  <c r="AQ102" i="1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K102" i="15"/>
  <c r="L102" i="15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K103" i="15"/>
  <c r="L103" i="15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K104" i="15"/>
  <c r="L104" i="15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K105" i="15"/>
  <c r="L105" i="15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K106" i="15"/>
  <c r="L106" i="15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K108" i="15"/>
  <c r="L108" i="15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K109" i="15"/>
  <c r="L109" i="15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K110" i="15"/>
  <c r="L110" i="15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K112" i="15"/>
  <c r="L112" i="15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M116" i="1" a="1"/>
  <c r="M116" i="1" s="1"/>
  <c r="K113" i="15" s="1"/>
  <c r="N116" i="1" a="1"/>
  <c r="N116" i="1" s="1"/>
  <c r="L113" i="15" s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K114" i="15"/>
  <c r="L114" i="15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K115" i="15"/>
  <c r="L115" i="15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K116" i="15"/>
  <c r="L116" i="15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K117" i="15"/>
  <c r="L117" i="15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M121" i="1" a="1"/>
  <c r="M121" i="1" s="1"/>
  <c r="K118" i="15" s="1"/>
  <c r="N121" i="1" a="1"/>
  <c r="N121" i="1" s="1"/>
  <c r="L118" i="15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M122" i="1" a="1"/>
  <c r="M122" i="1" s="1"/>
  <c r="K119" i="15" s="1"/>
  <c r="N122" i="1" a="1"/>
  <c r="N122" i="1" s="1"/>
  <c r="L119" i="15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M123" i="1" a="1"/>
  <c r="M123" i="1" s="1"/>
  <c r="K120" i="15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M124" i="1" a="1"/>
  <c r="M124" i="1" s="1"/>
  <c r="K121" i="15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M125" i="1" a="1"/>
  <c r="M125" i="1" s="1"/>
  <c r="K122" i="15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M131" i="1" a="1"/>
  <c r="M131" i="1" s="1"/>
  <c r="K128" i="15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M132" i="1" a="1"/>
  <c r="M132" i="1" s="1"/>
  <c r="K129" i="15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32" i="10" s="1"/>
  <c r="AL132" i="1"/>
  <c r="AO132" i="1"/>
  <c r="AP132" i="1"/>
  <c r="M132" i="10" s="1"/>
  <c r="AQ132" i="1"/>
  <c r="BR132" i="1"/>
  <c r="BS132" i="1"/>
  <c r="BT132" i="1"/>
  <c r="A133" i="1"/>
  <c r="C133" i="1"/>
  <c r="G133" i="1"/>
  <c r="M133" i="1" a="1"/>
  <c r="M133" i="1" s="1"/>
  <c r="K130" i="15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M134" i="1" a="1"/>
  <c r="M134" i="1" s="1"/>
  <c r="K131" i="15" s="1"/>
  <c r="N134" i="1" a="1"/>
  <c r="N134" i="1" s="1"/>
  <c r="L131" i="15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M135" i="1" a="1"/>
  <c r="M135" i="1" s="1"/>
  <c r="K132" i="15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AO139" i="1"/>
  <c r="AP139" i="1"/>
  <c r="M139" i="10" s="1"/>
  <c r="AQ139" i="1"/>
  <c r="BR139" i="1"/>
  <c r="BS139" i="1"/>
  <c r="BT139" i="1"/>
  <c r="A140" i="1"/>
  <c r="C140" i="1"/>
  <c r="G140" i="1"/>
  <c r="M140" i="1" a="1"/>
  <c r="M140" i="1" s="1"/>
  <c r="K137" i="15" s="1"/>
  <c r="N140" i="1" a="1"/>
  <c r="N140" i="1" s="1"/>
  <c r="L137" i="15" s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M142" i="1" a="1"/>
  <c r="M142" i="1" s="1"/>
  <c r="K139" i="15" s="1"/>
  <c r="N142" i="1" a="1"/>
  <c r="N142" i="1" s="1"/>
  <c r="L139" i="15" s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M174" i="1" a="1"/>
  <c r="M174" i="1" s="1"/>
  <c r="K171" i="15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AP193" i="1"/>
  <c r="M193" i="10" s="1"/>
  <c r="AQ193" i="1"/>
  <c r="BR193" i="1"/>
  <c r="BS193" i="1"/>
  <c r="BT193" i="1"/>
  <c r="A194" i="1"/>
  <c r="C194" i="1"/>
  <c r="G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M220" i="1" a="1"/>
  <c r="M220" i="1" s="1"/>
  <c r="K217" i="15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C996" i="1" l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AM139" i="1"/>
  <c r="N139" i="10" s="1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AM102" i="1"/>
  <c r="N102" i="10" s="1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AM92" i="1"/>
  <c r="N92" i="10" s="1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92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2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2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AN142" i="1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<sst xmlns="http://schemas.openxmlformats.org/spreadsheetml/2006/main" count="4354" uniqueCount="1268">
  <si>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</si>
  <si>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</si>
  <si>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</si>
  <si>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</si>
  <si>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</si>
  <si>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</si>
  <si>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</si>
  <si>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</si>
  <si>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</si>
  <si>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</si>
  <si>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</si>
  <si>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</si>
  <si>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</si>
  <si>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</si>
  <si>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</si>
  <si>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</si>
  <si>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</si>
  <si>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</si>
  <si>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</si>
  <si>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</si>
  <si>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</si>
  <si>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</si>
  <si>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</si>
  <si>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</si>
  <si>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</si>
  <si>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</si>
  <si>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</si>
  <si>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</si>
  <si>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</si>
  <si>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</si>
  <si>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</si>
  <si>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</si>
  <si>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</si>
  <si>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</si>
  <si>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</si>
  <si>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</si>
  <si>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</si>
  <si>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</si>
  <si>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</si>
  <si>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</si>
  <si>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</si>
  <si>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</si>
  <si>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</si>
  <si>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</si>
  <si>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</si>
  <si>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</si>
  <si>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</si>
  <si>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</si>
  <si>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</si>
  <si>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</si>
  <si>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</si>
  <si>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</si>
  <si>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</si>
  <si>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</si>
  <si>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</si>
  <si>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</si>
  <si>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</si>
  <si>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</si>
  <si>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</si>
  <si>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</si>
  <si>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</si>
  <si>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</si>
  <si>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</si>
  <si>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</si>
  <si>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</si>
  <si>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</si>
  <si>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</si>
  <si>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</si>
  <si>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</si>
  <si>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</si>
  <si>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</si>
  <si>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</si>
  <si>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</si>
  <si>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</si>
  <si>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</si>
  <si>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</si>
  <si>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</si>
  <si>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</si>
  <si>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</si>
  <si>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</si>
  <si>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</si>
  <si>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</si>
  <si>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</si>
  <si>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</si>
  <si>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</si>
  <si>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</si>
  <si>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</si>
  <si>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</si>
  <si>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</si>
  <si>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</si>
  <si>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</si>
  <si>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</si>
  <si>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</si>
  <si>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</si>
  <si>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</si>
  <si>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</si>
  <si>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</si>
  <si>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</si>
  <si>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</si>
  <si>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</si>
  <si>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</si>
  <si>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</si>
  <si>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</si>
  <si>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</si>
  <si>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</si>
  <si>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</si>
  <si>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</si>
  <si>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</si>
  <si>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</si>
  <si>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</si>
  <si>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</si>
  <si>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</si>
  <si>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</si>
  <si>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</si>
  <si>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</si>
  <si>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</si>
  <si>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</si>
  <si>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</si>
  <si>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</si>
  <si>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</si>
  <si>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</si>
  <si>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</si>
  <si>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</si>
  <si>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</si>
  <si>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</si>
  <si>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</si>
  <si>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</si>
  <si>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</si>
  <si>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</si>
  <si>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</si>
  <si>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</si>
  <si>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</si>
  <si>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</si>
  <si>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</si>
  <si>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</si>
  <si>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</si>
  <si>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</si>
  <si>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</si>
  <si>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</si>
  <si>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</si>
  <si>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</si>
  <si>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</si>
  <si>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</si>
  <si>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</si>
  <si>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</si>
  <si>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</si>
  <si>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</si>
  <si>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</si>
  <si>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</si>
  <si>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</si>
  <si>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</si>
  <si>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</si>
  <si>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</si>
  <si>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</si>
  <si>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</si>
  <si>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</si>
  <si>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</si>
  <si>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</si>
  <si>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</si>
  <si>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</si>
  <si>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</si>
  <si>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</si>
  <si>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</si>
  <si>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</si>
  <si>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</si>
  <si>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</si>
  <si>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</si>
  <si>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</si>
  <si>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</si>
  <si>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</si>
  <si>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</si>
  <si>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</si>
  <si>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</si>
  <si>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</si>
  <si>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</si>
  <si>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</si>
  <si>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</si>
  <si>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</si>
  <si>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</si>
  <si>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</si>
  <si>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</si>
  <si>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</si>
  <si>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</si>
  <si>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</si>
  <si>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</si>
  <si>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</si>
  <si>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</si>
  <si>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</si>
  <si>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</si>
  <si>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</si>
  <si>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</si>
  <si>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</si>
  <si>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</si>
  <si>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</si>
  <si>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</si>
  <si>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</si>
  <si>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</si>
  <si>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</si>
  <si>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</si>
  <si>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</si>
  <si>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</si>
  <si>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</si>
  <si>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</si>
  <si>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</si>
  <si>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</si>
  <si>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</si>
  <si>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</si>
  <si>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</si>
  <si>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</si>
  <si>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</si>
  <si>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</si>
  <si>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</si>
  <si>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</si>
  <si>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</si>
  <si>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</si>
  <si>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</si>
  <si>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</si>
  <si>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</si>
  <si>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</si>
  <si>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</si>
  <si>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</si>
  <si>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</si>
  <si>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</si>
  <si>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</si>
  <si>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</si>
  <si>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</si>
  <si>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</si>
  <si>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</si>
  <si>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</si>
  <si>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</si>
  <si>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</si>
  <si>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</si>
  <si>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</si>
  <si>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</si>
  <si>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</si>
  <si>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</si>
  <si>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</si>
  <si>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</si>
  <si>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</si>
  <si>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</si>
  <si>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</si>
  <si>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</si>
  <si>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</si>
  <si>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</si>
  <si>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</si>
  <si>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</si>
  <si>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</si>
  <si>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</si>
  <si>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</si>
  <si>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</si>
  <si>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</si>
  <si>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</si>
  <si>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</si>
  <si>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</si>
  <si>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</si>
  <si>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</si>
  <si>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</si>
  <si>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</si>
  <si>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</si>
  <si>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</si>
  <si>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</si>
  <si>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</si>
  <si>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</si>
  <si>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</si>
  <si>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</si>
  <si>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</si>
  <si>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</si>
  <si>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</si>
  <si>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</si>
  <si>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</si>
  <si>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</si>
  <si>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</si>
  <si>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</si>
  <si>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</si>
  <si>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</si>
  <si>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</si>
  <si>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</si>
  <si>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</si>
  <si>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</si>
  <si>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</si>
  <si>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</si>
  <si>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</si>
  <si>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</si>
  <si>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</si>
  <si>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</si>
  <si>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</si>
  <si>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</si>
  <si>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</si>
  <si>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</si>
  <si>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</si>
  <si>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</si>
  <si>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</si>
  <si>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</si>
  <si>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</si>
  <si>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</si>
  <si>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</si>
  <si>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</si>
  <si>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</si>
  <si>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</si>
  <si>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</si>
  <si>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</si>
  <si>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</si>
  <si>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</si>
  <si>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</si>
  <si>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</si>
  <si>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</si>
  <si>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</si>
  <si>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</si>
  <si>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</si>
  <si>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</si>
  <si>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</si>
  <si>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</si>
  <si>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</si>
  <si>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</si>
  <si>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</si>
  <si>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</si>
  <si>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</si>
  <si>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</si>
  <si>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</si>
  <si>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</si>
  <si>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</si>
  <si>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</si>
  <si>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</si>
  <si>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</si>
  <si>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</si>
  <si>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</si>
  <si>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</si>
  <si>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</si>
  <si>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</si>
  <si>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</si>
  <si>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</si>
  <si>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</si>
  <si>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</si>
  <si>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</si>
  <si>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</si>
  <si>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</si>
  <si>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</si>
  <si>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</si>
  <si>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</si>
  <si>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</si>
  <si>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</si>
  <si>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</si>
  <si>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</si>
  <si>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</si>
  <si>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</si>
  <si>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</si>
  <si>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</si>
  <si>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</si>
  <si>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</si>
  <si>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</si>
  <si>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</si>
  <si>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</si>
  <si>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</si>
  <si>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</si>
  <si>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</si>
  <si>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</si>
  <si>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</si>
  <si>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</si>
  <si>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</si>
  <si>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</si>
  <si>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</si>
  <si>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</si>
  <si>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</si>
  <si>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</si>
  <si>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</si>
  <si>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</si>
  <si>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</si>
  <si>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</si>
  <si>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</si>
  <si>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</si>
  <si>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</si>
  <si>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</si>
  <si>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</si>
  <si>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</si>
  <si>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</si>
  <si>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</si>
  <si>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</si>
  <si>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</si>
  <si>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</si>
  <si>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</si>
  <si>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</si>
  <si>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</si>
  <si>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</si>
  <si>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</si>
  <si>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</si>
  <si>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</si>
  <si>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</si>
  <si>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</si>
  <si>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</si>
  <si>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</si>
  <si>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</si>
  <si>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</si>
  <si>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</si>
  <si>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</si>
  <si>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</si>
  <si>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</si>
  <si>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</si>
  <si>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</si>
  <si>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</si>
  <si>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</si>
  <si>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</si>
  <si>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</si>
  <si>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</si>
  <si>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</si>
  <si>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</si>
  <si>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</si>
  <si>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</si>
  <si>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</si>
  <si>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</si>
  <si>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</si>
  <si>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</si>
  <si>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</si>
  <si>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</si>
  <si>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</si>
  <si>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</si>
  <si>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</si>
  <si>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</si>
  <si>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</si>
  <si>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</si>
  <si>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</si>
  <si>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</si>
  <si>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</si>
  <si>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</si>
  <si>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</si>
  <si>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</si>
  <si>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</si>
  <si>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</si>
  <si>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</si>
  <si>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</si>
  <si>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</si>
  <si>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</si>
  <si>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</si>
  <si>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</si>
  <si>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</si>
  <si>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</si>
  <si>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</si>
  <si>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</si>
  <si>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</si>
  <si>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</si>
  <si>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</si>
  <si>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</si>
  <si>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</si>
  <si>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</si>
  <si>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</si>
  <si>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</si>
  <si>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</si>
  <si>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</si>
  <si>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</si>
  <si>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</si>
  <si>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</si>
  <si>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</si>
  <si>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</si>
  <si>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</si>
  <si>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</si>
  <si>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</si>
  <si>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</si>
  <si>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</si>
  <si>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</si>
  <si>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</si>
  <si>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</si>
  <si>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</si>
  <si>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</si>
  <si>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</si>
  <si>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</si>
  <si>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</si>
  <si>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</si>
  <si>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</si>
  <si>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</si>
  <si>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</si>
  <si>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</si>
  <si>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</si>
  <si>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</si>
  <si>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</si>
  <si>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</si>
  <si>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</si>
  <si>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</si>
  <si>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</si>
  <si>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</si>
  <si>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</si>
  <si>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</si>
  <si>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</si>
  <si>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</si>
  <si>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</si>
  <si>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</si>
  <si>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</si>
  <si>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</si>
  <si>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</si>
  <si>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</si>
  <si>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</si>
  <si>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</si>
  <si>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</si>
  <si>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</si>
  <si>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</si>
  <si>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</si>
  <si>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</si>
  <si>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</si>
  <si>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</si>
  <si>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</si>
  <si>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</si>
  <si>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</si>
  <si>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</si>
  <si>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</si>
  <si>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</si>
  <si>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</si>
  <si>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</si>
  <si>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</si>
  <si>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</si>
  <si>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</si>
  <si>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</si>
  <si>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</si>
  <si>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</si>
  <si>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</si>
  <si>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</si>
  <si>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</si>
  <si>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</si>
  <si>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</si>
  <si>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</si>
  <si>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</si>
  <si>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</si>
  <si>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</si>
  <si>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</si>
  <si>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</si>
  <si>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</si>
  <si>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</si>
  <si>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</si>
  <si>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</si>
  <si>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</si>
  <si>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</si>
  <si>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</si>
  <si>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</si>
  <si>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</si>
  <si>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</si>
  <si>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</si>
  <si>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</si>
  <si>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</si>
  <si>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</si>
  <si>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</si>
  <si>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</si>
  <si>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</si>
  <si>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</si>
  <si>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</si>
  <si>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</si>
  <si>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</si>
  <si>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</si>
  <si>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</si>
  <si>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</si>
  <si>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</si>
  <si>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</si>
  <si>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</si>
  <si>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</si>
  <si>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</si>
  <si>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</si>
  <si>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</si>
  <si>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</si>
  <si>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</si>
  <si>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</si>
  <si>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</si>
  <si>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</si>
  <si>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</si>
  <si>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</si>
  <si>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</si>
  <si>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</si>
  <si>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</si>
  <si>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</si>
  <si>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</si>
  <si>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</si>
  <si>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</si>
  <si>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</si>
  <si>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</si>
  <si>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</si>
  <si>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</si>
  <si>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</si>
  <si>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</si>
  <si>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</si>
  <si>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</si>
  <si>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</si>
  <si>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</si>
  <si>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</si>
  <si>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</si>
  <si>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</si>
  <si>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</si>
  <si>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</si>
  <si>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</si>
  <si>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</si>
  <si>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</si>
  <si>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</si>
  <si>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</si>
  <si>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</si>
  <si>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</si>
  <si>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</si>
  <si>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</si>
  <si>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</si>
  <si>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</si>
  <si>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</si>
  <si>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</si>
  <si>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</si>
  <si>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</si>
  <si>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</si>
  <si>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</si>
  <si>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</si>
  <si>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</si>
  <si>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</si>
  <si>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</si>
  <si>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</si>
  <si>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</si>
  <si>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</si>
  <si>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</si>
  <si>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</si>
  <si>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</si>
  <si>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</si>
  <si>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</si>
  <si>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</si>
  <si>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</si>
  <si>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</si>
  <si>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</si>
  <si>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</si>
  <si>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</si>
  <si>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</si>
  <si>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</si>
  <si>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</si>
  <si>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</si>
  <si>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</si>
  <si>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</si>
  <si>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</si>
  <si>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</si>
  <si>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</si>
  <si>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</si>
  <si>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</si>
  <si>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</si>
  <si>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</si>
  <si>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</si>
  <si>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</si>
  <si>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</si>
  <si>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</si>
  <si>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</si>
  <si>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</si>
  <si>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</si>
  <si>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</si>
  <si>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</si>
  <si>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</si>
  <si>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</si>
  <si>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</si>
  <si>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</si>
  <si>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</si>
  <si>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</si>
  <si>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</si>
  <si>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</si>
  <si>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</si>
  <si>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</si>
  <si>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</si>
  <si>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</si>
  <si>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</si>
  <si>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</si>
  <si>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</si>
  <si>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</si>
  <si>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</si>
  <si>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</si>
  <si>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</si>
  <si>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</si>
  <si>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</si>
  <si>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</si>
  <si>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</si>
  <si>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</si>
  <si>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</si>
  <si>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</si>
  <si>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</si>
  <si>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</si>
  <si>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</si>
  <si>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</si>
  <si>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</si>
  <si>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</si>
  <si>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</si>
  <si>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</si>
  <si>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</si>
  <si>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</si>
  <si>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</si>
  <si>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</si>
  <si>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</si>
  <si>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</si>
  <si>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</si>
  <si>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</si>
  <si>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</si>
  <si>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</si>
  <si>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</si>
  <si>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</si>
  <si>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</si>
  <si>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</si>
  <si>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</si>
  <si>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</si>
  <si>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</si>
  <si>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</si>
  <si>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</si>
  <si>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</si>
  <si>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</si>
  <si>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</si>
  <si>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</si>
  <si>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</si>
  <si>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</si>
  <si>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</si>
  <si>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</si>
  <si>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</si>
  <si>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</si>
  <si>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</si>
  <si>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</si>
  <si>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</si>
  <si>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</si>
  <si>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</si>
  <si>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</si>
  <si>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</si>
  <si>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</si>
  <si>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</si>
  <si>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</si>
  <si>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</si>
  <si>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</si>
  <si>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</si>
  <si>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</si>
  <si>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</si>
  <si>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</si>
  <si>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</si>
  <si>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</si>
  <si>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</si>
  <si>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</si>
  <si>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</si>
  <si>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</si>
  <si>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</si>
  <si>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</si>
  <si>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</si>
  <si>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</si>
  <si>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</si>
  <si>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</si>
  <si>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</si>
  <si>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</si>
  <si>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</si>
  <si>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</si>
  <si>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</si>
  <si>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</si>
  <si>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</si>
  <si>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</si>
  <si>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</si>
  <si>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</si>
  <si>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</si>
  <si>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</si>
  <si>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</si>
  <si>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</si>
  <si>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</si>
  <si>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</si>
  <si>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</si>
  <si>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</si>
  <si>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</si>
  <si>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</si>
  <si>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</si>
  <si>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</si>
  <si>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</si>
  <si>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</si>
  <si>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</si>
  <si>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</si>
  <si>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</si>
  <si>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</si>
  <si>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</si>
  <si>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</si>
  <si>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</si>
  <si>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</si>
  <si>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</si>
  <si>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</si>
  <si>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</si>
  <si>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</si>
  <si>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</si>
  <si>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</si>
  <si>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</si>
  <si>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</si>
  <si>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</si>
  <si>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</si>
  <si>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</si>
  <si>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</si>
  <si>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</si>
  <si>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</si>
  <si>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</si>
  <si>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</si>
  <si>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</si>
  <si>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</si>
  <si>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</si>
  <si>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</si>
  <si>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</si>
  <si>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</si>
  <si>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</si>
  <si>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</si>
  <si>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</si>
  <si>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</si>
  <si>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</si>
  <si>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</si>
  <si>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</si>
  <si>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</si>
  <si>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</si>
  <si>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</si>
  <si>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</si>
  <si>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</si>
  <si>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</si>
  <si>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</si>
  <si>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</si>
  <si>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</si>
  <si>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</si>
  <si>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</si>
  <si>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</si>
  <si>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</si>
  <si>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</si>
  <si>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</si>
  <si>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</si>
  <si>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</si>
  <si>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</si>
  <si>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</si>
  <si>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</si>
  <si>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</si>
  <si>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</si>
  <si>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</si>
  <si>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</si>
  <si>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</si>
  <si>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</si>
  <si>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</si>
  <si>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</si>
  <si>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</si>
  <si>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</si>
  <si>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</si>
  <si>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</si>
  <si>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</si>
  <si>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</si>
  <si>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</si>
  <si>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</si>
  <si>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</si>
  <si>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</si>
  <si>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</si>
  <si>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</si>
  <si>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</si>
  <si>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</si>
  <si>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</si>
  <si>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</si>
  <si>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</si>
  <si>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</si>
  <si>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</si>
  <si>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</si>
  <si>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</si>
  <si>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</si>
  <si>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</si>
  <si>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</si>
  <si>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</si>
  <si>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</si>
  <si>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</si>
  <si>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</si>
  <si>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</si>
  <si>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</si>
  <si>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</si>
  <si>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</si>
  <si>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</si>
  <si>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</si>
  <si>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</si>
  <si>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</si>
  <si>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</si>
  <si>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</si>
  <si>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</si>
  <si>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</si>
  <si>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</si>
  <si>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</si>
  <si>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</si>
  <si>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</si>
  <si>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</si>
  <si>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</si>
  <si>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</si>
  <si>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</si>
  <si>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</si>
  <si>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</si>
  <si>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</si>
  <si>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</si>
  <si>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</si>
  <si>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</si>
  <si>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</si>
  <si>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</si>
  <si>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</si>
  <si>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</si>
  <si>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</si>
  <si>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</si>
  <si>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</si>
  <si>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</si>
  <si>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</si>
  <si>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</si>
  <si>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</si>
  <si>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</si>
  <si>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</si>
  <si>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</si>
  <si>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</si>
  <si>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</si>
  <si>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</si>
  <si>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</si>
  <si>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</si>
  <si>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</si>
  <si>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</si>
  <si>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</si>
  <si>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</si>
  <si>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</si>
  <si>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</si>
  <si>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</si>
  <si>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</si>
  <si>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</si>
  <si>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</si>
  <si>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</si>
  <si>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</si>
  <si>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</si>
  <si>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</si>
  <si>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</si>
  <si>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</si>
  <si>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</si>
  <si>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</si>
  <si>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</si>
  <si>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</si>
  <si>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</si>
  <si>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</si>
  <si>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</si>
  <si>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</si>
  <si>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</si>
  <si>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</si>
  <si>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</si>
  <si>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</si>
  <si>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</si>
  <si>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</si>
  <si>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</si>
  <si>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</si>
  <si>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</si>
  <si>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</si>
  <si>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</si>
  <si>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</si>
  <si>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</si>
  <si>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</si>
  <si>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</si>
  <si>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</si>
  <si>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</si>
  <si>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</si>
  <si>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</si>
  <si>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</si>
  <si>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</si>
  <si>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</si>
  <si>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</si>
  <si>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</si>
  <si>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</si>
  <si>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</si>
  <si>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</si>
  <si>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</si>
  <si>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</si>
  <si>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</si>
  <si>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</si>
  <si>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</si>
  <si>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</si>
  <si>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</si>
  <si>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</si>
  <si>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</si>
  <si>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</si>
  <si>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</si>
  <si>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</si>
  <si>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</si>
  <si>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</si>
  <si>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</si>
  <si>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</si>
  <si>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</si>
  <si>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</si>
  <si>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</si>
  <si>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</si>
  <si>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</si>
  <si>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</si>
  <si>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</si>
  <si>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</si>
  <si>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</si>
  <si>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</si>
  <si>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</si>
  <si>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</si>
  <si>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</si>
  <si>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</si>
  <si>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</si>
  <si>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</si>
  <si>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</si>
  <si>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</si>
  <si>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</si>
  <si>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</si>
  <si>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</si>
  <si>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</si>
  <si>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</si>
  <si>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</si>
  <si>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</si>
  <si>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</si>
  <si>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</si>
  <si>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</si>
  <si>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</si>
  <si>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</si>
  <si>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</si>
  <si>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</si>
  <si>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</si>
  <si>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</si>
  <si>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</si>
  <si>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</si>
  <si>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</si>
  <si>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</si>
  <si>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</si>
  <si>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</si>
  <si>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</si>
  <si>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</si>
  <si>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</si>
  <si>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</si>
  <si>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</si>
  <si>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</si>
  <si>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</si>
  <si>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</si>
  <si>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</si>
  <si>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</si>
  <si>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</si>
  <si>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</si>
  <si>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</si>
  <si>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</si>
  <si>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</si>
  <si>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</si>
  <si>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</si>
  <si>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</si>
  <si>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</si>
  <si>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</si>
  <si>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</si>
  <si>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</si>
  <si>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</si>
  <si>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</si>
  <si>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</si>
  <si>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</si>
  <si>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</si>
  <si>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</si>
  <si>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</si>
  <si>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</si>
  <si>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</si>
  <si>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</si>
  <si>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</si>
  <si>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</si>
  <si>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</si>
  <si>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</si>
  <si>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</si>
  <si>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</si>
  <si>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</si>
  <si>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</si>
  <si>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</si>
  <si>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</si>
  <si>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</si>
  <si>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</si>
  <si>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</si>
  <si>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</si>
  <si>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</si>
  <si>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</si>
  <si>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</si>
  <si>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</si>
  <si>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</si>
  <si>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</si>
  <si>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</si>
  <si>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</si>
  <si>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</si>
  <si>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</si>
  <si>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</si>
  <si>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</si>
  <si>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</si>
  <si>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</si>
  <si>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</si>
  <si>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</si>
  <si>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</si>
  <si>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</si>
  <si>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</si>
  <si>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</si>
  <si>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</si>
  <si>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</si>
  <si>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</si>
  <si>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</si>
  <si>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</si>
  <si>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</si>
  <si>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</si>
  <si>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</si>
  <si>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</si>
  <si>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</si>
  <si>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</si>
  <si>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</si>
  <si>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</si>
  <si>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</si>
  <si>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</si>
  <si>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</si>
  <si>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</si>
  <si>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</si>
  <si>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</si>
  <si>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</si>
  <si>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</si>
  <si>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</si>
  <si>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</si>
  <si>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</si>
  <si>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</si>
  <si>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</si>
  <si>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</si>
  <si>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</si>
  <si>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</si>
  <si>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</si>
  <si>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</si>
  <si>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</si>
  <si>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</si>
  <si>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</si>
  <si>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</si>
  <si>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</si>
  <si>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</si>
  <si>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</si>
  <si>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</si>
  <si>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</si>
  <si>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</si>
  <si>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</si>
  <si>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</si>
  <si>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</si>
  <si>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</si>
  <si>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</si>
  <si>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</si>
  <si>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</si>
  <si>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</si>
  <si>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</si>
  <si>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</si>
  <si>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</si>
  <si>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</si>
  <si>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</si>
  <si>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</si>
  <si>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</si>
  <si>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</si>
  <si>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</si>
  <si>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</si>
  <si>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</si>
  <si>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</si>
  <si>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</si>
  <si>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</si>
  <si>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</si>
  <si>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</si>
  <si>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</si>
  <si>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</si>
  <si>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</si>
  <si>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</si>
  <si>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</si>
  <si>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</si>
  <si>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</si>
  <si>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</si>
  <si>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</si>
  <si>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</si>
  <si>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</si>
  <si>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</si>
  <si>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</si>
  <si>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</si>
  <si>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</si>
  <si>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</si>
  <si>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</si>
  <si>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</si>
  <si>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</si>
  <si>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</si>
  <si>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</si>
  <si>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</si>
  <si>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</si>
  <si>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</si>
  <si>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</si>
  <si>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</si>
  <si>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</si>
  <si>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</si>
  <si>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</si>
  <si>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</si>
  <si>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</si>
  <si>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</si>
  <si>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</si>
  <si>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</si>
  <si>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</si>
  <si>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</si>
  <si>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</si>
  <si>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</si>
  <si>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</si>
  <si>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</si>
  <si>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</si>
  <si>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</si>
  <si>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</si>
  <si>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</si>
  <si>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</si>
  <si>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</si>
  <si>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</si>
  <si>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Não solicita MC1 devido condições climáticas (chuva)</t>
  </si>
  <si>
    <t>ZKW-ZCP</t>
  </si>
  <si>
    <t>ZKWZCP</t>
  </si>
  <si>
    <t>PCM</t>
  </si>
  <si>
    <t>Alterado programação para realizar abastecimento da locomotiva em ZKE / Previsão de MC1 12h30.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</si>
  <si>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</si>
  <si>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</si>
  <si>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</si>
  <si>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</si>
  <si>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</si>
  <si>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</si>
  <si>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</si>
  <si>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</si>
  <si>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</si>
  <si>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</si>
  <si>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</si>
  <si>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</si>
  <si>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 xml:space="preserve">Bom </t>
  </si>
  <si>
    <t>Daniel</t>
  </si>
  <si>
    <t>ZEJ1 / ZRB1501</t>
  </si>
  <si>
    <t>Felipe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</si>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</sst>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G1" activePane="topRight" state="frozen"/>
      <selection pane="topRight" activeCell="B120" sqref="B12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5" t="s">
        <v>950</v>
      </c>
      <c r="C1" s="186"/>
      <c r="D1" s="186"/>
      <c r="E1" s="3"/>
      <c r="F1" s="185" t="s">
        <v>951</v>
      </c>
      <c r="G1" s="186"/>
      <c r="H1" s="187"/>
      <c r="I1" s="186"/>
      <c r="J1" s="186"/>
      <c r="K1" s="186"/>
      <c r="L1" s="186"/>
      <c r="M1" s="186"/>
      <c r="N1" s="186"/>
      <c r="O1" s="186"/>
      <c r="P1" s="186"/>
      <c r="Q1" s="186"/>
      <c r="R1" s="186"/>
      <c r="S1" s="186"/>
      <c r="T1" s="186"/>
      <c r="U1" s="186"/>
      <c r="V1" s="186"/>
      <c r="W1" s="186"/>
      <c r="X1" s="186"/>
      <c r="Y1" s="186"/>
      <c r="Z1" s="186"/>
      <c r="AA1" s="186"/>
      <c r="AB1" s="186"/>
      <c r="AC1" s="186"/>
      <c r="AD1" s="186"/>
      <c r="AE1" s="186"/>
      <c r="AF1" s="186"/>
      <c r="AG1" s="188"/>
      <c r="AH1" s="5"/>
      <c r="AI1" s="192" t="s">
        <v>952</v>
      </c>
      <c r="AJ1" s="193"/>
      <c r="AK1" s="193"/>
      <c r="AL1" s="193"/>
      <c r="AM1" s="194"/>
      <c r="AN1" s="195"/>
      <c r="AO1" s="193"/>
      <c r="AP1" s="193"/>
      <c r="AQ1" s="193"/>
      <c r="AR1" s="193"/>
      <c r="AS1" s="193"/>
      <c r="AT1" s="193"/>
      <c r="AU1" s="193"/>
      <c r="AV1" s="193"/>
      <c r="AW1" s="193"/>
      <c r="AX1" s="193"/>
      <c r="AY1" s="193"/>
      <c r="AZ1" s="193"/>
      <c r="BA1" s="193"/>
      <c r="BB1" s="193"/>
      <c r="BC1" s="193"/>
      <c r="BD1" s="193"/>
      <c r="BE1" s="193"/>
      <c r="BF1" s="196"/>
      <c r="BG1" s="5"/>
      <c r="BH1" s="197" t="s">
        <v>953</v>
      </c>
      <c r="BI1" s="198"/>
      <c r="BJ1" s="198"/>
      <c r="BK1" s="199"/>
      <c r="BL1" s="5"/>
      <c r="BM1" s="189" t="s">
        <v>954</v>
      </c>
      <c r="BN1" s="190"/>
      <c r="BO1" s="190"/>
      <c r="BP1" s="190"/>
      <c r="BQ1" s="190"/>
      <c r="BR1" s="190"/>
      <c r="BS1" s="191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2" t="s">
        <v>955</v>
      </c>
      <c r="AJ2" s="193"/>
      <c r="AK2" s="193"/>
      <c r="AL2" s="193"/>
      <c r="AM2" s="194"/>
      <c r="AN2" s="195"/>
      <c r="AO2" s="193"/>
      <c r="AP2" s="193"/>
      <c r="AQ2" s="196"/>
      <c r="AR2" s="6"/>
      <c r="AS2" s="192" t="s">
        <v>958</v>
      </c>
      <c r="AT2" s="193"/>
      <c r="AU2" s="193"/>
      <c r="AV2" s="193"/>
      <c r="AW2" s="193"/>
      <c r="AX2" s="193"/>
      <c r="AY2" s="196"/>
      <c r="AZ2" s="6"/>
      <c r="BA2" s="178" t="s">
        <v>959</v>
      </c>
      <c r="BB2" s="182"/>
      <c r="BC2" s="192" t="s">
        <v>956</v>
      </c>
      <c r="BD2" s="193"/>
      <c r="BE2" s="193"/>
      <c r="BF2" s="196"/>
      <c r="BG2" s="5"/>
      <c r="BH2" s="200"/>
      <c r="BI2" s="201"/>
      <c r="BJ2" s="201"/>
      <c r="BK2" s="202"/>
      <c r="BL2" s="5"/>
      <c r="BM2" s="203"/>
      <c r="BN2" s="204"/>
      <c r="BO2" s="204"/>
      <c r="BP2" s="204"/>
      <c r="BQ2" s="204"/>
      <c r="BR2" s="204"/>
      <c r="BS2" s="205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78" t="s">
        <v>960</v>
      </c>
      <c r="AJ3" s="182"/>
      <c r="AK3" s="178" t="s">
        <v>961</v>
      </c>
      <c r="AL3" s="179"/>
      <c r="AM3" s="180"/>
      <c r="AN3" s="181"/>
      <c r="AO3" s="179"/>
      <c r="AP3" s="179"/>
      <c r="AQ3" s="182"/>
      <c r="AR3" s="63"/>
      <c r="AS3" s="183" t="s">
        <v>967</v>
      </c>
      <c r="AT3" s="184"/>
      <c r="AU3" s="183" t="s">
        <v>968</v>
      </c>
      <c r="AV3" s="184"/>
      <c r="AW3" s="183" t="s">
        <v>969</v>
      </c>
      <c r="AX3" s="184"/>
      <c r="AY3" s="63" t="s">
        <v>970</v>
      </c>
      <c r="AZ3" s="63"/>
      <c r="BA3" s="206"/>
      <c r="BB3" s="207"/>
      <c r="BC3" s="178" t="s">
        <v>963</v>
      </c>
      <c r="BD3" s="179"/>
      <c r="BE3" s="179"/>
      <c r="BF3" s="182"/>
      <c r="BG3" s="62"/>
      <c r="BH3" s="200"/>
      <c r="BI3" s="201"/>
      <c r="BJ3" s="201"/>
      <c r="BK3" s="202"/>
      <c r="BL3" s="62"/>
      <c r="BM3" s="189" t="s">
        <v>971</v>
      </c>
      <c r="BN3" s="190"/>
      <c r="BO3" s="190"/>
      <c r="BP3" s="191"/>
      <c r="BQ3" s="189" t="s">
        <v>742</v>
      </c>
      <c r="BR3" s="190"/>
      <c r="BS3" s="191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>
        <v>106109</v>
      </c>
      <c r="I82" s="105">
        <v>106109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>
        <f>BS_CONTROLE[[#This Row],[Local - Partida]]</f>
        <v>106109</v>
      </c>
      <c r="AL82" s="31">
        <f>BS_CONTROLE[[#This Row],[Local - Encerramento]]</f>
        <v>106109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1170</v>
      </c>
      <c r="BK82" s="18" t="s">
        <v>1170</v>
      </c>
      <c r="BL82" s="16"/>
      <c r="BM82" s="130" t="s">
        <v>434</v>
      </c>
      <c r="BN82" s="130" t="s">
        <v>455</v>
      </c>
      <c r="BO82" s="130" t="s">
        <v>520</v>
      </c>
      <c r="BP82" s="18" t="s">
        <v>1170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1171</v>
      </c>
      <c r="BK85" s="18" t="s">
        <v>1171</v>
      </c>
      <c r="BL85" s="16"/>
      <c r="BM85" s="130" t="s">
        <v>440</v>
      </c>
      <c r="BN85" s="130" t="s">
        <v>460</v>
      </c>
      <c r="BO85" s="130" t="s">
        <v>568</v>
      </c>
      <c r="BP85" s="18" t="s">
        <v>1171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1172</v>
      </c>
      <c r="BK86" s="18" t="s">
        <v>1172</v>
      </c>
      <c r="BL86" s="16"/>
      <c r="BM86" s="130" t="s">
        <v>451</v>
      </c>
      <c r="BN86" s="130" t="s">
        <v>451</v>
      </c>
      <c r="BO86" s="130" t="s">
        <v>451</v>
      </c>
      <c r="BP86" s="18" t="s">
        <v>1172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1173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1172</v>
      </c>
      <c r="BK87" s="18" t="s">
        <v>1172</v>
      </c>
      <c r="BL87" s="16"/>
      <c r="BM87" s="130" t="s">
        <v>451</v>
      </c>
      <c r="BN87" s="130" t="s">
        <v>451</v>
      </c>
      <c r="BO87" s="130" t="s">
        <v>451</v>
      </c>
      <c r="BP87" s="18" t="s">
        <v>1172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1174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1175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/>
      <c r="AT88" s="108"/>
      <c r="AU88" s="136"/>
      <c r="AV88" s="136"/>
      <c r="AW88" s="14"/>
      <c r="AX88" s="14"/>
      <c r="AY88" s="164">
        <f t="shared" si="8"/>
        <v>0</v>
      </c>
      <c r="AZ88" s="153"/>
      <c r="BA88" s="109"/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/>
      <c r="BI88" s="17"/>
      <c r="BJ88" s="17" t="s">
        <v>1176</v>
      </c>
      <c r="BK88" s="18"/>
      <c r="BL88" s="16"/>
      <c r="BM88" s="130"/>
      <c r="BN88" s="130"/>
      <c r="BO88" s="130"/>
      <c r="BP88" s="18"/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/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1177</v>
      </c>
      <c r="BL90" s="16"/>
      <c r="BM90" s="130" t="s">
        <v>447</v>
      </c>
      <c r="BN90" s="130" t="s">
        <v>471</v>
      </c>
      <c r="BO90" s="130" t="s">
        <v>471</v>
      </c>
      <c r="BP90" s="18" t="s">
        <v>1177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1178</v>
      </c>
      <c r="N92" s="150" t="s">
        <v>1179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1180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tr">
        <f>BS_CONTROLE[[#This Row],[Local - Encerramento]]</f>
        <v>ZCP1</v>
      </c>
      <c r="AM92" s="105" t="str">
        <f>IF(BS_CONTROLE[[#This Row],[Entre - Estações]]=0, "-", BS_CONTROLE[[#This Row],[Entre - Estações]])</f>
        <v>ZKW-ZCP</v>
      </c>
      <c r="AN92" s="105" t="str">
        <f>IF(BS_CONTROLE[[#This Row],[SB]]=0, "-", BS_CONTROLE[[#This Row],[SB]])</f>
        <v>ZKWZCP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/>
      <c r="AS92" s="108"/>
      <c r="AT92" s="108"/>
      <c r="AU92" s="136"/>
      <c r="AV92" s="136"/>
      <c r="AW92" s="14"/>
      <c r="AX92" s="14"/>
      <c r="AY92" s="164">
        <f t="shared" si="8"/>
        <v>0</v>
      </c>
      <c r="AZ92" s="153"/>
      <c r="BA92" s="109"/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/>
      <c r="BI92" s="17"/>
      <c r="BJ92" s="17" t="s">
        <v>1181</v>
      </c>
      <c r="BK92" s="18" t="s">
        <v>1181</v>
      </c>
      <c r="BL92" s="16"/>
      <c r="BM92" s="130"/>
      <c r="BN92" s="130"/>
      <c r="BO92" s="130"/>
      <c r="BP92" s="18"/>
      <c r="BQ92" s="12" t="str">
        <f t="shared" si="10"/>
        <v>Produção e Intervalo</v>
      </c>
      <c r="BR92" s="19">
        <f t="shared" si="11"/>
        <v>0</v>
      </c>
      <c r="BS92" s="19">
        <f t="shared" si="12"/>
        <v>0</v>
      </c>
      <c r="BT92" s="8" t="str">
        <f t="shared" si="13"/>
        <v/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1182</v>
      </c>
      <c r="W93" s="151" t="s">
        <v>1183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1184</v>
      </c>
      <c r="BK93" s="18" t="s">
        <v>1185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/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/>
      <c r="BL95" s="16"/>
      <c r="BM95" s="130"/>
      <c r="BN95" s="130"/>
      <c r="BO95" s="130"/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/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1186</v>
      </c>
      <c r="BK98" s="18" t="s">
        <v>1186</v>
      </c>
      <c r="BL98" s="16"/>
      <c r="BM98" s="130" t="s">
        <v>447</v>
      </c>
      <c r="BN98" s="130" t="s">
        <v>471</v>
      </c>
      <c r="BO98" s="130" t="s">
        <v>471</v>
      </c>
      <c r="BP98" s="18" t="s">
        <v>1186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1187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1188</v>
      </c>
      <c r="BK99" s="18" t="s">
        <v>1188</v>
      </c>
      <c r="BL99" s="16"/>
      <c r="BM99" s="130" t="s">
        <v>441</v>
      </c>
      <c r="BN99" s="130" t="s">
        <v>470</v>
      </c>
      <c r="BO99" s="130" t="s">
        <v>521</v>
      </c>
      <c r="BP99" s="18" t="s">
        <v>1188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1189</v>
      </c>
      <c r="BK100" s="18"/>
      <c r="BL100" s="16"/>
      <c r="BM100" s="130"/>
      <c r="BN100" s="130"/>
      <c r="BO100" s="130"/>
      <c r="BP100" s="18"/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/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1190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1191</v>
      </c>
      <c r="BK101" s="18" t="s">
        <v>1191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1192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tr">
        <f>IF(BS_CONTROLE[[#This Row],[Atividade]]=0, "-", BS_CONTROLE[[#This Row],[Atividade]])</f>
        <v>RECOLHIMENTO DE DORMENTE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tr">
        <f>IF(BS_CONTROLE[[#This Row],[Entre - Estações]]=0, "-", BS_CONTROLE[[#This Row],[Entre - Estações]])</f>
        <v>ZZV-ZPG</v>
      </c>
      <c r="AN102" s="105" t="str">
        <f>IF(BS_CONTROLE[[#This Row],[SB]]=0, "-", BS_CONTROLE[[#This Row],[SB]])</f>
        <v>ZPGRUM2</v>
      </c>
      <c r="AO102" s="105">
        <f>IF(BS_CONTROLE[[#This Row],[SUB]]=0, "-", BS_CONTROLE[[#This Row],[SUB]])</f>
        <v>53</v>
      </c>
      <c r="AP102" s="105">
        <f>BS_CONTROLE[[#This Row],[KM - Inicio]]</f>
        <v>125</v>
      </c>
      <c r="AQ102" s="105">
        <f>BS_CONTROLE[[#This Row],[KM - Inicio]]</f>
        <v>125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/>
      <c r="BB102" s="10" t="str">
        <f>IFERROR(_xlfn.XLOOKUP(AI102, BS_ATIVIDADE[ATIVIDADE],BS_ATIVIDADE[UNIDADE] ), "*")</f>
        <v>Nº DE PEÇAS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1</v>
      </c>
      <c r="BI102" s="17"/>
      <c r="BJ102" s="17" t="s">
        <v>1193</v>
      </c>
      <c r="BK102" s="18"/>
      <c r="BL102" s="16"/>
      <c r="BM102" s="130"/>
      <c r="BN102" s="130"/>
      <c r="BO102" s="130"/>
      <c r="BP102" s="18" t="s">
        <v>1194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/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/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08"/>
      <c r="AS106" s="108"/>
      <c r="AT106" s="108"/>
      <c r="AU106" s="136"/>
      <c r="AV106" s="136"/>
      <c r="AW106" s="14"/>
      <c r="AX106" s="14"/>
      <c r="AY106" s="164">
        <f t="shared" si="8"/>
        <v>0</v>
      </c>
      <c r="AZ106" s="153"/>
      <c r="BA106" s="109"/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/>
      </c>
    </row>
    <row r="107" spans="1:72">
      <c r="A107" s="47" t="str">
        <f t="shared" si="9"/>
        <v>KLECIO (TP-699)</v>
      </c>
      <c r="B107" s="102"/>
      <c r="C107" s="135" t="str">
        <f>IF(BS_CONTROLE[[#This Row],[DATA]]="","",WEEKNUM(BS_CONTROLE[[#This Row],[DATA]]))</f>
        <v/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/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08"/>
      <c r="AS107" s="108"/>
      <c r="AT107" s="108"/>
      <c r="AU107" s="136"/>
      <c r="AV107" s="136"/>
      <c r="AW107" s="14"/>
      <c r="AX107" s="14"/>
      <c r="AY107" s="164">
        <f t="shared" si="8"/>
        <v>0</v>
      </c>
      <c r="AZ107" s="153"/>
      <c r="BA107" s="109"/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/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/>
      <c r="AS108" s="108"/>
      <c r="AT108" s="108"/>
      <c r="AU108" s="136"/>
      <c r="AV108" s="136"/>
      <c r="AW108" s="14"/>
      <c r="AX108" s="14"/>
      <c r="AY108" s="164">
        <f t="shared" si="8"/>
        <v>0</v>
      </c>
      <c r="AZ108" s="153"/>
      <c r="BA108" s="109"/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/>
      </c>
    </row>
    <row r="109" spans="1:72">
      <c r="A109" s="47" t="str">
        <f t="shared" si="9"/>
        <v>W58</v>
      </c>
      <c r="B109" s="102"/>
      <c r="C109" s="135" t="str">
        <f>IF(BS_CONTROLE[[#This Row],[DATA]]="","",WEEKNUM(BS_CONTROLE[[#This Row],[DATA]]))</f>
        <v/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/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/>
      <c r="AS109" s="108"/>
      <c r="AT109" s="108"/>
      <c r="AU109" s="136"/>
      <c r="AV109" s="136"/>
      <c r="AW109" s="14"/>
      <c r="AX109" s="14"/>
      <c r="AY109" s="164">
        <f t="shared" si="8"/>
        <v>0</v>
      </c>
      <c r="AZ109" s="153"/>
      <c r="BA109" s="109"/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/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/>
      <c r="AS111" s="108"/>
      <c r="AT111" s="108"/>
      <c r="AU111" s="136"/>
      <c r="AV111" s="136"/>
      <c r="AW111" s="14"/>
      <c r="AX111" s="14"/>
      <c r="AY111" s="164">
        <f t="shared" si="8"/>
        <v>0</v>
      </c>
      <c r="AZ111" s="153"/>
      <c r="BA111" s="109"/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Produção e Intervalo</v>
      </c>
      <c r="BR111" s="19">
        <f t="shared" si="11"/>
        <v>0</v>
      </c>
      <c r="BS111" s="19">
        <f t="shared" si="12"/>
        <v>0</v>
      </c>
      <c r="BT111" s="8" t="str">
        <f t="shared" si="13"/>
        <v/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/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08"/>
      <c r="AS112" s="108"/>
      <c r="AT112" s="108"/>
      <c r="AU112" s="136"/>
      <c r="AV112" s="136"/>
      <c r="AW112" s="14"/>
      <c r="AX112" s="14"/>
      <c r="AY112" s="164">
        <f t="shared" si="8"/>
        <v>0</v>
      </c>
      <c r="AZ112" s="153"/>
      <c r="BA112" s="109"/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/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1173</v>
      </c>
      <c r="W113" s="151" t="s">
        <v>1126</v>
      </c>
      <c r="X113" s="104" t="s">
        <v>421</v>
      </c>
      <c r="Y113" s="129"/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08"/>
      <c r="AS113" s="108"/>
      <c r="AT113" s="108"/>
      <c r="AU113" s="136"/>
      <c r="AV113" s="136"/>
      <c r="AW113" s="14"/>
      <c r="AX113" s="14"/>
      <c r="AY113" s="164">
        <f t="shared" si="8"/>
        <v>0</v>
      </c>
      <c r="AZ113" s="153"/>
      <c r="BA113" s="109"/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/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1195</v>
      </c>
      <c r="W114" s="151" t="s">
        <v>1055</v>
      </c>
      <c r="X114" s="104" t="s">
        <v>421</v>
      </c>
      <c r="Y114" s="129"/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08"/>
      <c r="AS114" s="108"/>
      <c r="AT114" s="108"/>
      <c r="AU114" s="136"/>
      <c r="AV114" s="136"/>
      <c r="AW114" s="14"/>
      <c r="AX114" s="14"/>
      <c r="AY114" s="164">
        <f t="shared" si="8"/>
        <v>0</v>
      </c>
      <c r="AZ114" s="153"/>
      <c r="BA114" s="109"/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/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1174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1175</v>
      </c>
      <c r="W115" s="151" t="s">
        <v>1129</v>
      </c>
      <c r="X115" s="104" t="s">
        <v>421</v>
      </c>
      <c r="Y115" s="129"/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/>
      <c r="AS115" s="108"/>
      <c r="AT115" s="108"/>
      <c r="AU115" s="136"/>
      <c r="AV115" s="136"/>
      <c r="AW115" s="14"/>
      <c r="AX115" s="14"/>
      <c r="AY115" s="164">
        <f t="shared" si="8"/>
        <v>0</v>
      </c>
      <c r="AZ115" s="153"/>
      <c r="BA115" s="109"/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/>
      </c>
    </row>
    <row r="116" spans="1:72">
      <c r="A116" s="47" t="str">
        <f t="shared" si="9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110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8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>
      <c r="A117" s="47" t="str">
        <f t="shared" si="9"/>
        <v>E1746058</v>
      </c>
      <c r="B117" s="102">
        <v>46058</v>
      </c>
      <c r="C117" s="135">
        <f>IF(BS_CONTROLE[[#This Row],[DATA]]="","",WEEKNUM(BS_CONTROLE[[#This Row],[DATA]]))</f>
        <v>6</v>
      </c>
      <c r="D117" s="104" t="s">
        <v>737</v>
      </c>
      <c r="E117" s="159">
        <v>4</v>
      </c>
      <c r="F117" s="126" t="s">
        <v>595</v>
      </c>
      <c r="G117" s="142" t="str">
        <f>IF(D117="","*",VLOOKUP(F117,BS_ATIVIDADE[],3,FALSE))</f>
        <v>CAMINHÂO - SOLDA</v>
      </c>
      <c r="H117" s="106" t="s">
        <v>201</v>
      </c>
      <c r="I117" s="106" t="s">
        <v>201</v>
      </c>
      <c r="J117" s="105">
        <v>55</v>
      </c>
      <c r="K117" s="105">
        <v>81</v>
      </c>
      <c r="L117" s="105">
        <v>82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7" s="106">
        <v>0.375</v>
      </c>
      <c r="P117" s="106">
        <v>0.16666666666666666</v>
      </c>
      <c r="Q117" s="105">
        <v>4</v>
      </c>
      <c r="R117" s="10" t="str">
        <f>IFERROR(_xlfn.XLOOKUP(F117, BS_ATIVIDADE[ATIVIDADE],BS_ATIVIDADE[UNIDADE] ), "*")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7" s="105" t="s">
        <v>1084</v>
      </c>
      <c r="W117" s="151" t="s">
        <v>1085</v>
      </c>
      <c r="X117" s="104" t="s">
        <v>421</v>
      </c>
      <c r="Y117" s="129"/>
      <c r="Z117" s="104"/>
      <c r="AA117" s="105">
        <v>1</v>
      </c>
      <c r="AB117" s="103" t="s">
        <v>412</v>
      </c>
      <c r="AC117" s="152"/>
      <c r="AD117" s="107">
        <v>0.33333333333333331</v>
      </c>
      <c r="AE117" s="105">
        <v>6251</v>
      </c>
      <c r="AF117" s="105" t="s">
        <v>593</v>
      </c>
      <c r="AG117" s="105" t="s">
        <v>593</v>
      </c>
      <c r="AH117" s="15"/>
      <c r="AI117" s="126" t="str">
        <f>IF(BS_CONTROLE[[#This Row],[Atividade]]=0, "-", BS_CONTROLE[[#This Row],[Atividade]])</f>
        <v>CAMINHÃO DE SOLDA</v>
      </c>
      <c r="AJ117" s="9" t="str">
        <f>IF(BS_CONTROLE[[#This Row],[Atividade]]=0, "-", BS_CONTROLE[[#This Row],[Atividade]])</f>
        <v>CAMINHÃO DE SOLDA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ZKE-ZWW</v>
      </c>
      <c r="AN117" s="105" t="str">
        <f>IF(BS_CONTROLE[[#This Row],[SB]]=0, "-", BS_CONTROLE[[#This Row],[SB]])</f>
        <v>K83K802</v>
      </c>
      <c r="AO117" s="105">
        <f>IF(BS_CONTROLE[[#This Row],[SUB]]=0, "-", BS_CONTROLE[[#This Row],[SUB]])</f>
        <v>55</v>
      </c>
      <c r="AP117" s="105">
        <f>BS_CONTROLE[[#This Row],[KM - Inicio]]</f>
        <v>81</v>
      </c>
      <c r="AQ117" s="105">
        <f>BS_CONTROLE[[#This Row],[KM - Inicio]]</f>
        <v>81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Nº DE SOLDA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Produção e Intervalo</v>
      </c>
      <c r="BR117" s="19">
        <f t="shared" si="11"/>
        <v>0</v>
      </c>
      <c r="BS117" s="19">
        <f t="shared" si="12"/>
        <v>0</v>
      </c>
      <c r="BT117" s="8" t="str">
        <f t="shared" si="13"/>
        <v/>
      </c>
    </row>
    <row r="118" spans="1:72">
      <c r="A118" s="47" t="str">
        <f t="shared" si="9"/>
        <v>V89</v>
      </c>
      <c r="B118" s="102"/>
      <c r="C118" s="135" t="str">
        <f>IF(BS_CONTROLE[[#This Row],[DATA]]="","",WEEKNUM(BS_CONTROLE[[#This Row],[DATA]]))</f>
        <v/>
      </c>
      <c r="D118" s="171" t="s">
        <v>803</v>
      </c>
      <c r="E118" s="159"/>
      <c r="F118" s="126" t="s">
        <v>698</v>
      </c>
      <c r="G118" s="142" t="str">
        <f>IF(D118="","*",VLOOKUP(F118,BS_ATIVIDADE[],3,FALSE))</f>
        <v>MECANIZAÇÃO - SOCADORA</v>
      </c>
      <c r="H118" s="105" t="s">
        <v>201</v>
      </c>
      <c r="I118" s="105" t="s">
        <v>201</v>
      </c>
      <c r="J118" s="105">
        <v>48</v>
      </c>
      <c r="K118" s="105">
        <v>92.745000000000005</v>
      </c>
      <c r="L118" s="105">
        <v>93.587000000000003</v>
      </c>
      <c r="M118" s="10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8" s="15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8" s="106">
        <v>0.375</v>
      </c>
      <c r="P118" s="106">
        <v>8.3333333333333329E-2</v>
      </c>
      <c r="Q118" s="172">
        <v>480</v>
      </c>
      <c r="R118" s="10" t="str">
        <f>IFERROR(_xlfn.XLOOKUP(F118, BS_ATIVIDADE[ATIVIDADE],BS_ATIVIDADE[UNIDADE] ), "*")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8" s="151" t="s">
        <v>1061</v>
      </c>
      <c r="W118" s="151" t="s">
        <v>1050</v>
      </c>
      <c r="X118" s="104" t="s">
        <v>421</v>
      </c>
      <c r="Y118" s="129"/>
      <c r="Z118" s="104"/>
      <c r="AA118" s="105">
        <v>1</v>
      </c>
      <c r="AB118" s="103" t="s">
        <v>412</v>
      </c>
      <c r="AC118" s="126"/>
      <c r="AD118" s="107">
        <v>0.35416666666666669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MECANIZAÇÃO - SOCADORA</v>
      </c>
      <c r="AJ118" s="9" t="str">
        <f>IF(BS_CONTROLE[[#This Row],[Atividade]]=0, "-", BS_CONTROLE[[#This Row],[Atividade]])</f>
        <v>MECANIZAÇÃO - SOCADORA</v>
      </c>
      <c r="AK118" s="31" t="str">
        <f>BS_CONTROLE[[#This Row],[Local - Partida]]</f>
        <v>102ZKW2</v>
      </c>
      <c r="AL118" s="31" t="str">
        <f>BS_CONTROLE[[#This Row],[Local - Encerramento]]</f>
        <v>102ZKW2</v>
      </c>
      <c r="AM118" s="105" t="str">
        <f>IF(BS_CONTROLE[[#This Row],[Entre - Estações]]=0, "-", BS_CONTROLE[[#This Row],[Entre - Estações]])</f>
        <v>ZWW-ZKW</v>
      </c>
      <c r="AN118" s="105" t="str">
        <f>IF(BS_CONTROLE[[#This Row],[SB]]=0, "-", BS_CONTROLE[[#This Row],[SB]])</f>
        <v>K93K911</v>
      </c>
      <c r="AO118" s="105">
        <f>IF(BS_CONTROLE[[#This Row],[SUB]]=0, "-", BS_CONTROLE[[#This Row],[SUB]])</f>
        <v>48</v>
      </c>
      <c r="AP118" s="105">
        <f>BS_CONTROLE[[#This Row],[KM - Inicio]]</f>
        <v>92.745000000000005</v>
      </c>
      <c r="AQ118" s="105">
        <f>BS_CONTROLE[[#This Row],[KM - Inicio]]</f>
        <v>92.745000000000005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M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E42</v>
      </c>
      <c r="B119" s="102"/>
      <c r="C119" s="135" t="str">
        <f>IF(BS_CONTROLE[[#This Row],[DATA]]="","",WEEKNUM(BS_CONTROLE[[#This Row],[DATA]]))</f>
        <v/>
      </c>
      <c r="D119" s="171" t="s">
        <v>744</v>
      </c>
      <c r="E119" s="159"/>
      <c r="F119" s="126" t="s">
        <v>607</v>
      </c>
      <c r="G119" s="142" t="str">
        <f>IF(D119="","*",VLOOKUP(F119,BS_ATIVIDADE[],3,FALSE))</f>
        <v>OUTROS</v>
      </c>
      <c r="H119" s="106" t="s">
        <v>201</v>
      </c>
      <c r="I119" s="106" t="s">
        <v>1090</v>
      </c>
      <c r="J119" s="105">
        <v>55</v>
      </c>
      <c r="K119" s="105">
        <v>102</v>
      </c>
      <c r="L119" s="105" t="s">
        <v>593</v>
      </c>
      <c r="M119" s="105" t="s">
        <v>1178</v>
      </c>
      <c r="N119" s="150" t="s">
        <v>1179</v>
      </c>
      <c r="O119" s="106">
        <v>0.39583333333333331</v>
      </c>
      <c r="P119" s="106">
        <v>4.1666666666666664E-2</v>
      </c>
      <c r="Q119" s="172">
        <v>1</v>
      </c>
      <c r="R119" s="10" t="str">
        <f>IFERROR(_xlfn.XLOOKUP(F119, BS_ATIVIDADE[ATIVIDADE],BS_ATIVIDADE[UNIDADE] ), "*")</f>
        <v>BINÁRIO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9" s="151" t="s">
        <v>1180</v>
      </c>
      <c r="W119" s="151" t="s">
        <v>1047</v>
      </c>
      <c r="X119" s="104" t="s">
        <v>421</v>
      </c>
      <c r="Y119" s="129"/>
      <c r="Z119" s="104"/>
      <c r="AA119" s="105">
        <v>2</v>
      </c>
      <c r="AB119" s="126" t="s">
        <v>423</v>
      </c>
      <c r="AC119" s="126" t="s">
        <v>419</v>
      </c>
      <c r="AD119" s="107">
        <v>0.33333333333333331</v>
      </c>
      <c r="AE119" s="105" t="s">
        <v>593</v>
      </c>
      <c r="AF119" s="105"/>
      <c r="AG119" s="105"/>
      <c r="AH119" s="15"/>
      <c r="AI119" s="126" t="str">
        <f>IF(BS_CONTROLE[[#This Row],[Atividade]]=0, "-", BS_CONTROLE[[#This Row],[Atividade]])</f>
        <v>DESLOCAMENTO</v>
      </c>
      <c r="AJ119" s="9" t="str">
        <f>IF(BS_CONTROLE[[#This Row],[Atividade]]=0, "-", BS_CONTROLE[[#This Row],[Atividade]])</f>
        <v>DESLOCAMENTO</v>
      </c>
      <c r="AK119" s="31" t="str">
        <f>BS_CONTROLE[[#This Row],[Local - Partida]]</f>
        <v>102ZKW2</v>
      </c>
      <c r="AL119" s="31" t="str">
        <f>BS_CONTROLE[[#This Row],[Local - Encerramento]]</f>
        <v>ZCP1</v>
      </c>
      <c r="AM119" s="105" t="str">
        <f>IF(BS_CONTROLE[[#This Row],[Entre - Estações]]=0, "-", BS_CONTROLE[[#This Row],[Entre - Estações]])</f>
        <v>ZKW-ZCP</v>
      </c>
      <c r="AN119" s="105" t="str">
        <f>IF(BS_CONTROLE[[#This Row],[SB]]=0, "-", BS_CONTROLE[[#This Row],[SB]])</f>
        <v>ZKWZCP</v>
      </c>
      <c r="AO119" s="105">
        <f>IF(BS_CONTROLE[[#This Row],[SUB]]=0, "-", BS_CONTROLE[[#This Row],[SUB]])</f>
        <v>55</v>
      </c>
      <c r="AP119" s="105">
        <f>BS_CONTROLE[[#This Row],[KM - Inicio]]</f>
        <v>102</v>
      </c>
      <c r="AQ119" s="105">
        <f>BS_CONTROLE[[#This Row],[KM - Inicio]]</f>
        <v>102</v>
      </c>
      <c r="AR119" s="108"/>
      <c r="AS119" s="108"/>
      <c r="AT119" s="108"/>
      <c r="AU119" s="136"/>
      <c r="AV119" s="136"/>
      <c r="AW119" s="14"/>
      <c r="AX119" s="14"/>
      <c r="AY119" s="164">
        <f t="shared" si="8"/>
        <v>0</v>
      </c>
      <c r="AZ119" s="153"/>
      <c r="BA119" s="109"/>
      <c r="BB119" s="10" t="str">
        <f>IFERROR(_xlfn.XLOOKUP(AI119, BS_ATIVIDADE[ATIVIDADE],BS_ATIVIDADE[UNIDADE] ), "*")</f>
        <v>BINÁRIO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>
      <c r="A120" s="47" t="str">
        <f t="shared" si="9"/>
        <v>W6046058</v>
      </c>
      <c r="B120" s="102">
        <v>46058</v>
      </c>
      <c r="C120" s="135">
        <f>IF(BS_CONTROLE[[#This Row],[DATA]]="","",WEEKNUM(BS_CONTROLE[[#This Row],[DATA]]))</f>
        <v>6</v>
      </c>
      <c r="D120" s="104" t="s">
        <v>826</v>
      </c>
      <c r="E120" s="159">
        <v>114</v>
      </c>
      <c r="F120" s="126" t="s">
        <v>756</v>
      </c>
      <c r="G120" s="142" t="str">
        <f>IF(D120="","*",VLOOKUP(F120,BS_ATIVIDADE[],3,FALSE))</f>
        <v>DORMENTE - DESCARGA</v>
      </c>
      <c r="H120" s="105" t="s">
        <v>212</v>
      </c>
      <c r="I120" s="105" t="s">
        <v>212</v>
      </c>
      <c r="J120" s="105">
        <v>48</v>
      </c>
      <c r="K120" s="105">
        <v>145.9</v>
      </c>
      <c r="L120" s="105">
        <v>151.6</v>
      </c>
      <c r="M120" s="127" t="s">
        <v>63</v>
      </c>
      <c r="N120" s="127" t="s">
        <v>1196</v>
      </c>
      <c r="O120" s="106">
        <v>0.375</v>
      </c>
      <c r="P120" s="106">
        <v>4.1666666666666664E-2</v>
      </c>
      <c r="Q120" s="105">
        <v>600</v>
      </c>
      <c r="R120" s="10" t="str">
        <f>IFERROR(_xlfn.XLOOKUP(F120, BS_ATIVIDADE[ATIVIDADE],BS_ATIVIDADE[UNIDADE] ), "*")</f>
        <v>Nº DE DORMENTES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1197</v>
      </c>
      <c r="W120" s="151" t="s">
        <v>1129</v>
      </c>
      <c r="X120" s="104" t="s">
        <v>421</v>
      </c>
      <c r="Y120" s="129"/>
      <c r="Z120" s="104"/>
      <c r="AA120" s="105">
        <v>1</v>
      </c>
      <c r="AB120" s="103" t="s">
        <v>412</v>
      </c>
      <c r="AC120" s="152"/>
      <c r="AD120" s="107">
        <v>0.29166666666666669</v>
      </c>
      <c r="AE120" s="105">
        <v>7694</v>
      </c>
      <c r="AF120" s="105"/>
      <c r="AG120" s="105"/>
      <c r="AH120" s="15"/>
      <c r="AI120" s="126" t="str">
        <f>IF(BS_CONTROLE[[#This Row],[Atividade]]=0, "-", BS_CONTROLE[[#This Row],[Atividade]])</f>
        <v>PDM - DESCARGA - DORMENTE</v>
      </c>
      <c r="AJ120" s="9" t="str">
        <f>IF(BS_CONTROLE[[#This Row],[Atividade]]=0, "-", BS_CONTROLE[[#This Row],[Atividade]])</f>
        <v>PDM - DESCARGA - DORMENTE</v>
      </c>
      <c r="AK120" s="31" t="str">
        <f>BS_CONTROLE[[#This Row],[Local - Partida]]</f>
        <v>ZEM1302</v>
      </c>
      <c r="AL120" s="31" t="str">
        <f>BS_CONTROLE[[#This Row],[Local - Encerramento]]</f>
        <v>ZEM1302</v>
      </c>
      <c r="AM120" s="105" t="str">
        <f>IF(BS_CONTROLE[[#This Row],[Entre - Estações]]=0, "-", BS_CONTROLE[[#This Row],[Entre - Estações]])</f>
        <v>ZEJ-ZRB</v>
      </c>
      <c r="AN120" s="105" t="str">
        <f>IF(BS_CONTROLE[[#This Row],[SB]]=0, "-", BS_CONTROLE[[#This Row],[SB]])</f>
        <v>ZEJ1 / ZRB1501</v>
      </c>
      <c r="AO120" s="105">
        <f>IF(BS_CONTROLE[[#This Row],[SUB]]=0, "-", BS_CONTROLE[[#This Row],[SUB]])</f>
        <v>48</v>
      </c>
      <c r="AP120" s="105">
        <f>BS_CONTROLE[[#This Row],[KM - Inicio]]</f>
        <v>145.9</v>
      </c>
      <c r="AQ120" s="105">
        <f>BS_CONTROLE[[#This Row],[KM - Inicio]]</f>
        <v>145.9</v>
      </c>
      <c r="AR120" s="108"/>
      <c r="AS120" s="108"/>
      <c r="AT120" s="108"/>
      <c r="AU120" s="136"/>
      <c r="AV120" s="136"/>
      <c r="AW120" s="14"/>
      <c r="AX120" s="14"/>
      <c r="AY120" s="164">
        <f t="shared" si="8"/>
        <v>0</v>
      </c>
      <c r="AZ120" s="153"/>
      <c r="BA120" s="109"/>
      <c r="BB120" s="10" t="str">
        <f>IFERROR(_xlfn.XLOOKUP(AI120, BS_ATIVIDADE[ATIVIDADE],BS_ATIVIDADE[UNIDADE] ), "*")</f>
        <v>Nº DE DORMENTES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Produção e Intervalo</v>
      </c>
      <c r="BR120" s="19">
        <f t="shared" si="11"/>
        <v>0</v>
      </c>
      <c r="BS120" s="19">
        <f t="shared" si="12"/>
        <v>0</v>
      </c>
      <c r="BT120" s="8" t="str">
        <f t="shared" si="13"/>
        <v/>
      </c>
    </row>
    <row r="121" spans="1:72">
      <c r="A121" s="47" t="str">
        <f t="shared" si="9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115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8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>
      <c r="A122" s="47" t="str">
        <f t="shared" si="9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116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8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>
      <c r="A123" s="47" t="str">
        <f t="shared" si="9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117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8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>
      <c r="A124" s="47" t="str">
        <f t="shared" si="9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118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8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>
      <c r="A125" s="47" t="str">
        <f t="shared" si="9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119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8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>
      <c r="A126" s="47" t="str">
        <f t="shared" si="9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120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8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>
      <c r="A127" s="47" t="str">
        <f t="shared" si="9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121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8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>
      <c r="A128" s="47" t="str">
        <f t="shared" si="9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122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8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125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8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126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8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>
      <c r="A133" s="47" t="str">
        <f t="shared" si="9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127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8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>
      <c r="A134" s="47" t="str">
        <f t="shared" si="9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128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8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>
      <c r="A135" s="47" t="str">
        <f t="shared" si="9"/>
        <v/>
      </c>
      <c r="B135" s="102"/>
      <c r="C135" s="135" t="str">
        <f>IF(BS_CONTROLE[[#This Row],[DATA]]="","",WEEKNUM(BS_CONTROLE[[#This Row],[DATA]]))</f>
        <v/>
      </c>
      <c r="D135" s="104"/>
      <c r="E135" s="159">
        <v>129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ref="AY135:AY198" si="14">IF(D135="","*",IFERROR(IF(ISODD(COUNT(AS135:AX135)),"ERRO",SUM((AT135-AS135),(AV135-AU135),(AX135-AW135))),"ERRO"))</f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>
      <c r="A136" s="47" t="str">
        <f t="shared" ref="A136:A199" si="15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si="14"/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>
      <c r="A137" s="47" t="str">
        <f t="shared" si="15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4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5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132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4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>
      <c r="A139" s="47" t="str">
        <f t="shared" si="15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133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4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>
      <c r="A140" s="47" t="str">
        <f t="shared" si="15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134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4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>
      <c r="A141" s="47" t="str">
        <f t="shared" si="15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135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4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>
      <c r="A142" s="47" t="str">
        <f t="shared" si="15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136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4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4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>
      <c r="A145" s="47" t="str">
        <f t="shared" si="15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4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>
      <c r="A146" s="47" t="str">
        <f t="shared" si="15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4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>
      <c r="A147" s="47" t="str">
        <f t="shared" si="15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4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4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>
      <c r="A150" s="47" t="str">
        <f t="shared" si="15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4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>
      <c r="A151" s="47" t="str">
        <f t="shared" si="15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4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>
      <c r="A152" s="47" t="str">
        <f t="shared" si="15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4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>
      <c r="A153" s="47" t="str">
        <f t="shared" si="15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4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>
      <c r="A154" s="47" t="str">
        <f t="shared" si="15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4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>
      <c r="A155" s="47" t="str">
        <f t="shared" si="15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4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>
      <c r="A156" s="47" t="str">
        <f t="shared" si="15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4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>
      <c r="A157" s="47" t="str">
        <f t="shared" si="15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4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5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4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5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4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4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5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4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4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5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4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4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5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4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4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5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4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4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5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4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5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4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4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5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4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5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4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5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4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4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5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4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4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5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4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5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4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5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4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5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4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5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4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5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4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5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4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5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4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5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4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5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4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5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4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0"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ref="A200:A263" si="21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si="20"/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>
      <c r="A201" s="47" t="str">
        <f t="shared" si="21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0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1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0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1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0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0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1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0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1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0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1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0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1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0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1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0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1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0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1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0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1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0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0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1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0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1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0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1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0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1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0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878" operator="equal">
      <formula>"OPORTUNIDADE"</formula>
    </cfRule>
  </conditionalFormatting>
  <conditionalFormatting sqref="Y6:Z27 Y29:Z1001">
    <cfRule type="cellIs" dxfId="170" priority="11464" operator="equal">
      <formula>"NÃO"</formula>
    </cfRule>
    <cfRule type="cellIs" dxfId="169" priority="11465" operator="equal">
      <formula>"SIM"</formula>
    </cfRule>
  </conditionalFormatting>
  <conditionalFormatting sqref="AZ6:AZ1001">
    <cfRule type="expression" dxfId="168" priority="53920">
      <formula>#REF!=1</formula>
    </cfRule>
  </conditionalFormatting>
  <conditionalFormatting sqref="BE6:BE1001 U6:U1001 AY6:AY1001">
    <cfRule type="cellIs" dxfId="167" priority="53904" operator="equal">
      <formula>"ERRO"</formula>
    </cfRule>
  </conditionalFormatting>
  <conditionalFormatting sqref="BQ6:BQ1001">
    <cfRule type="cellIs" dxfId="166" priority="53899" operator="equal">
      <formula>"Produção e Intervalo"</formula>
    </cfRule>
    <cfRule type="cellIs" dxfId="165" priority="53900" operator="equal">
      <formula>"Aderente"</formula>
    </cfRule>
    <cfRule type="cellIs" dxfId="164" priority="53901" operator="equal">
      <formula>"Intervalo"</formula>
    </cfRule>
    <cfRule type="cellIs" dxfId="163" priority="53902" operator="equal">
      <formula>"Produção"</formula>
    </cfRule>
    <cfRule type="cellIs" dxfId="162" priority="53903" operator="equal">
      <formula>"ERRO"</formula>
    </cfRule>
  </conditionalFormatting>
  <conditionalFormatting sqref="BR6:BS1001">
    <cfRule type="cellIs" dxfId="161" priority="53881" operator="equal">
      <formula>"*"</formula>
    </cfRule>
    <cfRule type="cellIs" dxfId="160" priority="53882" operator="greaterThanOrEqual">
      <formula>1</formula>
    </cfRule>
    <cfRule type="cellIs" dxfId="159" priority="53883" operator="lessThan">
      <formula>1</formula>
    </cfRule>
  </conditionalFormatting>
  <conditionalFormatting sqref="BH6:BH1001">
    <cfRule type="iconSet" priority="60665">
      <iconSet showValue="0">
        <cfvo type="percent" val="0"/>
        <cfvo type="num" val="1"/>
        <cfvo type="num" val="1" gte="0"/>
      </iconSet>
    </cfRule>
    <cfRule type="iconSet" priority="6066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67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68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" operator="equal">
      <formula>"OPORTUNIDADE"</formula>
    </cfRule>
  </conditionalFormatting>
  <conditionalFormatting sqref="Z28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Y28">
    <cfRule type="cellIs" dxfId="155" priority="4" operator="equal">
      <formula>"OPORTUNIDADE"</formula>
    </cfRule>
  </conditionalFormatting>
  <conditionalFormatting sqref="Y28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8" t="s">
        <v>1198</v>
      </c>
      <c r="C2" s="208"/>
      <c r="D2" s="208"/>
      <c r="E2" s="208"/>
      <c r="F2" s="208"/>
      <c r="G2" s="208"/>
    </row>
    <row r="3" spans="2:7" ht="15" customHeight="1">
      <c r="B3" s="209"/>
      <c r="C3" s="209"/>
      <c r="D3" s="209"/>
      <c r="E3" s="209"/>
      <c r="F3" s="209"/>
      <c r="G3" s="209"/>
    </row>
    <row r="4" spans="2:7">
      <c r="B4" s="160" t="s">
        <v>1199</v>
      </c>
      <c r="C4" s="160" t="s">
        <v>1200</v>
      </c>
      <c r="D4" s="160" t="s">
        <v>1201</v>
      </c>
      <c r="E4" s="160" t="s">
        <v>1202</v>
      </c>
      <c r="F4" s="160" t="s">
        <v>4</v>
      </c>
      <c r="G4" s="160" t="s">
        <v>1203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1204</v>
      </c>
      <c r="C6" s="161">
        <v>407867</v>
      </c>
      <c r="D6" s="161" t="s">
        <v>1205</v>
      </c>
      <c r="E6" s="161" t="s">
        <v>824</v>
      </c>
      <c r="F6" s="161" t="s">
        <v>1206</v>
      </c>
      <c r="G6" s="162"/>
    </row>
    <row r="7" spans="2:7">
      <c r="B7" s="161" t="s">
        <v>1207</v>
      </c>
      <c r="C7" s="161">
        <v>293644</v>
      </c>
      <c r="D7" s="161" t="s">
        <v>1208</v>
      </c>
      <c r="E7" s="161" t="s">
        <v>824</v>
      </c>
      <c r="F7" s="161" t="s">
        <v>1206</v>
      </c>
      <c r="G7" s="162"/>
    </row>
    <row r="8" spans="2:7">
      <c r="B8" s="161" t="s">
        <v>1209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1210</v>
      </c>
      <c r="C9" s="161">
        <v>256790</v>
      </c>
      <c r="D9" s="161" t="s">
        <v>1211</v>
      </c>
      <c r="E9" s="161" t="s">
        <v>825</v>
      </c>
      <c r="F9" s="161" t="s">
        <v>1212</v>
      </c>
      <c r="G9" s="162">
        <v>46357</v>
      </c>
    </row>
    <row r="10" spans="2:7">
      <c r="B10" s="161" t="s">
        <v>1213</v>
      </c>
      <c r="C10" s="161">
        <v>265193</v>
      </c>
      <c r="D10" s="161" t="s">
        <v>1214</v>
      </c>
      <c r="E10" s="161" t="s">
        <v>826</v>
      </c>
      <c r="F10" s="161" t="s">
        <v>54</v>
      </c>
      <c r="G10" s="161" t="s">
        <v>1215</v>
      </c>
    </row>
    <row r="11" spans="2:7">
      <c r="B11" s="161" t="s">
        <v>1216</v>
      </c>
      <c r="C11" s="161">
        <v>293716</v>
      </c>
      <c r="D11" s="161" t="s">
        <v>1217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1218</v>
      </c>
      <c r="C12" s="161">
        <v>257258</v>
      </c>
      <c r="D12" s="161" t="s">
        <v>1219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1220</v>
      </c>
      <c r="C13" s="161">
        <v>371147</v>
      </c>
      <c r="D13" s="161" t="s">
        <v>1221</v>
      </c>
      <c r="E13" s="161" t="s">
        <v>827</v>
      </c>
      <c r="F13" s="161" t="s">
        <v>71</v>
      </c>
      <c r="G13" s="161" t="s">
        <v>1215</v>
      </c>
    </row>
    <row r="14" spans="2:7">
      <c r="B14" s="161" t="s">
        <v>1222</v>
      </c>
      <c r="C14" s="161">
        <v>259230</v>
      </c>
      <c r="D14" s="161" t="s">
        <v>1223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1224</v>
      </c>
      <c r="C15" s="161">
        <v>370705</v>
      </c>
      <c r="D15" s="161"/>
      <c r="E15" s="161" t="s">
        <v>827</v>
      </c>
      <c r="F15" s="161" t="s">
        <v>71</v>
      </c>
      <c r="G15" s="161" t="s">
        <v>1215</v>
      </c>
    </row>
    <row r="16" spans="2:7">
      <c r="B16" s="161" t="s">
        <v>1225</v>
      </c>
      <c r="C16" s="161">
        <v>258542</v>
      </c>
      <c r="D16" s="161" t="s">
        <v>1226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1227</v>
      </c>
      <c r="C17" s="161">
        <v>257050</v>
      </c>
      <c r="D17" s="161" t="s">
        <v>1228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5" sqref="G1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0" t="s">
        <v>1229</v>
      </c>
      <c r="C2" s="210"/>
      <c r="D2" s="210"/>
      <c r="E2" s="210"/>
      <c r="F2" s="210"/>
      <c r="G2" s="210"/>
    </row>
    <row r="3" spans="2:7" ht="19.5" customHeight="1">
      <c r="B3" s="210"/>
      <c r="C3" s="210"/>
      <c r="D3" s="210"/>
      <c r="E3" s="210"/>
      <c r="F3" s="210"/>
      <c r="G3" s="210"/>
    </row>
    <row r="4" spans="2:7" ht="19.5" customHeight="1">
      <c r="B4" s="163" t="s">
        <v>686</v>
      </c>
      <c r="C4" s="163" t="s">
        <v>1230</v>
      </c>
      <c r="D4" s="163" t="s">
        <v>1231</v>
      </c>
      <c r="E4" s="163" t="s">
        <v>1232</v>
      </c>
      <c r="F4" s="160" t="s">
        <v>1233</v>
      </c>
      <c r="G4" s="163" t="s">
        <v>1234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1235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1236</v>
      </c>
      <c r="G7" s="167" t="s">
        <v>1237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1235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1235</v>
      </c>
      <c r="G9" s="167"/>
    </row>
    <row r="10" spans="2:7" ht="19.5" customHeight="1">
      <c r="B10" s="167" t="s">
        <v>1238</v>
      </c>
      <c r="C10" s="167">
        <v>9038</v>
      </c>
      <c r="D10" s="168">
        <v>46049</v>
      </c>
      <c r="E10" s="167">
        <v>15098</v>
      </c>
      <c r="F10" s="169" t="s">
        <v>1239</v>
      </c>
      <c r="G10" s="167" t="s">
        <v>1240</v>
      </c>
    </row>
    <row r="11" spans="2:7" ht="19.5" customHeight="1">
      <c r="B11" s="167" t="s">
        <v>744</v>
      </c>
      <c r="C11" s="167" t="s">
        <v>1241</v>
      </c>
      <c r="D11" s="168">
        <v>46056</v>
      </c>
      <c r="E11" s="167">
        <v>9100</v>
      </c>
      <c r="F11" s="169" t="s">
        <v>1242</v>
      </c>
      <c r="G11" s="167" t="s">
        <v>1243</v>
      </c>
    </row>
    <row r="12" spans="2:7" ht="19.5" customHeight="1">
      <c r="B12" s="167" t="s">
        <v>744</v>
      </c>
      <c r="C12" s="167" t="s">
        <v>1244</v>
      </c>
      <c r="D12" s="168">
        <v>46056</v>
      </c>
      <c r="E12" s="167">
        <v>11000</v>
      </c>
      <c r="F12" s="169" t="s">
        <v>1242</v>
      </c>
      <c r="G12" s="167" t="s">
        <v>1245</v>
      </c>
    </row>
    <row r="13" spans="2:7" ht="19.5" customHeight="1">
      <c r="B13" s="167" t="s">
        <v>744</v>
      </c>
      <c r="C13" s="167" t="s">
        <v>1246</v>
      </c>
      <c r="D13" s="168">
        <v>46056</v>
      </c>
      <c r="E13" s="167">
        <v>11000</v>
      </c>
      <c r="F13" s="169" t="s">
        <v>1242</v>
      </c>
      <c r="G13" s="167"/>
    </row>
    <row r="14" spans="2:7" ht="19.5" customHeight="1">
      <c r="B14" s="167" t="s">
        <v>744</v>
      </c>
      <c r="C14" s="167" t="s">
        <v>1247</v>
      </c>
      <c r="D14" s="168">
        <v>46056</v>
      </c>
      <c r="E14" s="167">
        <v>4000</v>
      </c>
      <c r="F14" s="169" t="s">
        <v>1235</v>
      </c>
      <c r="G14" s="167" t="s">
        <v>1248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1" t="s">
        <v>1249</v>
      </c>
      <c r="D5" s="212"/>
      <c r="E5" s="212"/>
      <c r="F5" s="212"/>
      <c r="G5" s="212"/>
      <c r="H5" s="212"/>
      <c r="I5" s="212"/>
      <c r="J5" s="213"/>
      <c r="K5" s="214" t="s">
        <v>1250</v>
      </c>
      <c r="L5" s="215"/>
      <c r="M5" s="215"/>
      <c r="N5" s="215"/>
      <c r="O5" s="216" t="s">
        <v>1251</v>
      </c>
      <c r="P5" s="217"/>
    </row>
    <row r="6" spans="1:16" s="74" customFormat="1" ht="15" customHeight="1">
      <c r="A6" s="66" t="s">
        <v>1252</v>
      </c>
      <c r="B6" s="75" t="s">
        <v>1253</v>
      </c>
      <c r="C6" s="76" t="s">
        <v>992</v>
      </c>
      <c r="D6" s="77" t="s">
        <v>993</v>
      </c>
      <c r="E6" s="76" t="s">
        <v>1254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1255</v>
      </c>
      <c r="M6" s="80" t="s">
        <v>611</v>
      </c>
      <c r="N6" s="81" t="s">
        <v>987</v>
      </c>
      <c r="O6" s="158" t="s">
        <v>1030</v>
      </c>
      <c r="P6" s="133" t="s">
        <v>1256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>
        <f>IF(SP_SUL!H82="","*",SP_SUL!H82)</f>
        <v>106109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>
        <f>IF(SP_SUL!AK82="","*",SP_SUL!AK82)</f>
        <v>106109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 t="str">
        <f>IF(SP_SUL!BH88="","*",SP_SUL!BH88)</f>
        <v>*</v>
      </c>
      <c r="P88" s="147" t="str">
        <f>IF($A$2=1,IF(SP_SUL!BJ88="","*",SP_SUL!BJ88),IF(SP_SUL!BK88="","*",SP_SUL!BK88))</f>
        <v>*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ZKW-ZCP</v>
      </c>
      <c r="M92" s="83">
        <f>IF(SP_SUL!AP92="","*",SP_SUL!AP92)</f>
        <v>102</v>
      </c>
      <c r="N92" s="83" t="str">
        <f>IF(SP_SUL!AM92="","*",SP_SUL!AM92)</f>
        <v>ZKW-ZCP</v>
      </c>
      <c r="O92" s="110" t="str">
        <f>IF(SP_SUL!BH92="","*",SP_SUL!BH92)</f>
        <v>*</v>
      </c>
      <c r="P92" s="147" t="str">
        <f>IF($A$2=1,IF(SP_SUL!BJ92="","*",SP_SUL!BJ92),IF(SP_SUL!BK92="","*",SP_SUL!BK92))</f>
        <v>Alterado programação para realizar abastecimento da locomotiva em ZKE / Previsão de MC1 12h30.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*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*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*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ZZV-ZPG</v>
      </c>
      <c r="M102" s="83">
        <f>IF(SP_SUL!AP102="","*",SP_SUL!AP102)</f>
        <v>125</v>
      </c>
      <c r="N102" s="83" t="str">
        <f>IF(SP_SUL!AM102="","*",SP_SUL!AM102)</f>
        <v>ZZV-ZPG</v>
      </c>
      <c r="O102" s="110">
        <f>IF(SP_SUL!BH102="","*",SP_SUL!BH102)</f>
        <v>1</v>
      </c>
      <c r="P102" s="147" t="str">
        <f>IF($A$2=1,IF(SP_SUL!BJ102="","*",SP_SUL!BJ102),IF(SP_SUL!BK102="","*",SP_SUL!BK102))</f>
        <v>*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 t="str">
        <f>IF(SP_SUL!B107="","*",SP_SUL!B107)</f>
        <v>*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 t="str">
        <f>IF(SP_SUL!BH108="","*",SP_SUL!BH108)</f>
        <v>*</v>
      </c>
      <c r="P108" s="147" t="str">
        <f>IF($A$2=1,IF(SP_SUL!BJ108="","*",SP_SUL!BJ108),IF(SP_SUL!BK108="","*",SP_SUL!BK108))</f>
        <v>*</v>
      </c>
    </row>
    <row r="109" spans="1:16">
      <c r="A109" s="82" t="str">
        <f>IF(SP_SUL!B109="","*",SP_SUL!B109)</f>
        <v>*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 t="str">
        <f>IF(SP_SUL!BH109="","*",SP_SUL!BH109)</f>
        <v>*</v>
      </c>
      <c r="P109" s="147" t="str">
        <f>IF($A$2=1,IF(SP_SUL!BJ109="","*",SP_SUL!BJ109),IF(SP_SUL!BK109="","*",SP_SUL!BK109))</f>
        <v>*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 t="str">
        <f>IF(SP_SUL!BH111="","*",SP_SUL!BH111)</f>
        <v>*</v>
      </c>
      <c r="P111" s="147" t="str">
        <f>IF($A$2=1,IF(SP_SUL!BJ111="","*",SP_SUL!BJ111),IF(SP_SUL!BK111="","*",SP_SUL!BK111))</f>
        <v>*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 t="str">
        <f>IF(SP_SUL!BH112="","*",SP_SUL!BH112)</f>
        <v>*</v>
      </c>
      <c r="P112" s="147" t="str">
        <f>IF($A$2=1,IF(SP_SUL!BJ112="","*",SP_SUL!BJ112),IF(SP_SUL!BK112="","*",SP_SUL!BK112))</f>
        <v>*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 t="str">
        <f>IF(SP_SUL!BH113="","*",SP_SUL!BH113)</f>
        <v>*</v>
      </c>
      <c r="P113" s="147" t="str">
        <f>IF($A$2=1,IF(SP_SUL!BJ113="","*",SP_SUL!BJ113),IF(SP_SUL!BK113="","*",SP_SUL!BK113))</f>
        <v>*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 t="str">
        <f>IF(SP_SUL!BH114="","*",SP_SUL!BH114)</f>
        <v>*</v>
      </c>
      <c r="P114" s="147" t="str">
        <f>IF($A$2=1,IF(SP_SUL!BJ114="","*",SP_SUL!BJ114),IF(SP_SUL!BK114="","*",SP_SUL!BK114))</f>
        <v>*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 t="str">
        <f>IF(SP_SUL!BH115="","*",SP_SUL!BH115)</f>
        <v>*</v>
      </c>
      <c r="P115" s="147" t="str">
        <f>IF($A$2=1,IF(SP_SUL!BJ115="","*",SP_SUL!BJ115),IF(SP_SUL!BK115="","*",SP_SUL!BK115))</f>
        <v>*</v>
      </c>
    </row>
    <row r="116" spans="1:16">
      <c r="A116" s="82" t="str">
        <f>IF(SP_SUL!B116="","*",SP_SUL!B116)</f>
        <v>*</v>
      </c>
      <c r="B116" s="83" t="str">
        <f>IF(SP_SUL!X116="","*",SP_SUL!X116)</f>
        <v>*</v>
      </c>
      <c r="C116" s="83" t="str">
        <f>IF(SP_SUL!S116="","*",SP_SUL!S116)</f>
        <v>-</v>
      </c>
      <c r="D116" s="83" t="str">
        <f>IF(SP_SUL!T116="","*",SP_SUL!T116)</f>
        <v>-</v>
      </c>
      <c r="E116" s="83" t="str">
        <f>IF(SP_SUL!D116="","*",SP_SUL!D116)</f>
        <v>*</v>
      </c>
      <c r="F116" s="83" t="str">
        <f>IF(SP_SUL!H116="","*",SP_SUL!H116)</f>
        <v>*</v>
      </c>
      <c r="G116" s="83" t="str">
        <f>IF(SP_SUL!M116="","*",SP_SUL!M116)</f>
        <v>-</v>
      </c>
      <c r="H116" s="116" t="str">
        <f>IF(SP_SUL!K116="","*",SP_SUL!K116)</f>
        <v>*</v>
      </c>
      <c r="I116" s="113" t="str">
        <f>IF(SP_SUL!O116="","*",SP_SUL!O116)</f>
        <v>*</v>
      </c>
      <c r="J116" s="113" t="str">
        <f>IF(SP_SUL!P116="","*",SP_SUL!P116)</f>
        <v>*</v>
      </c>
      <c r="K116" s="83">
        <f>IF(SP_SUL!AK116="","*",SP_SUL!AK116)</f>
        <v>0</v>
      </c>
      <c r="L116" s="83" t="str">
        <f>IF(SP_SUL!AM116="","*",SP_SUL!AM116)</f>
        <v>-</v>
      </c>
      <c r="M116" s="83">
        <f>IF(SP_SUL!AP116="","*",SP_SUL!AP116)</f>
        <v>0</v>
      </c>
      <c r="N116" s="83" t="str">
        <f>IF(SP_SUL!AM116="","*",SP_SUL!AM116)</f>
        <v>-</v>
      </c>
      <c r="O116" s="110" t="str">
        <f>IF(SP_SUL!BH116="","*",SP_SUL!BH116)</f>
        <v>*</v>
      </c>
      <c r="P116" s="147" t="str">
        <f>IF($A$2=1,IF(SP_SUL!BJ116="","*",SP_SUL!BJ116),IF(SP_SUL!BK116="","*",SP_SUL!BK116))</f>
        <v>*</v>
      </c>
    </row>
    <row r="117" spans="1:16">
      <c r="A117" s="82">
        <f>IF(SP_SUL!B117="","*",SP_SUL!B117)</f>
        <v>46058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E17</v>
      </c>
      <c r="F117" s="83" t="str">
        <f>IF(SP_SUL!H117="","*",SP_SUL!H117)</f>
        <v>102ZKW2</v>
      </c>
      <c r="G117" s="83" t="str">
        <f>IF(SP_SUL!M117="","*",SP_SUL!M117)</f>
        <v>ZKE-ZWW</v>
      </c>
      <c r="H117" s="116">
        <f>IF(SP_SUL!K117="","*",SP_SUL!K117)</f>
        <v>81</v>
      </c>
      <c r="I117" s="113">
        <f>IF(SP_SUL!O117="","*",SP_SUL!O117)</f>
        <v>0.375</v>
      </c>
      <c r="J117" s="113">
        <f>IF(SP_SUL!P117="","*",SP_SUL!P117)</f>
        <v>0.16666666666666666</v>
      </c>
      <c r="K117" s="83" t="str">
        <f>IF(SP_SUL!AK117="","*",SP_SUL!AK117)</f>
        <v>102ZKW2</v>
      </c>
      <c r="L117" s="83" t="str">
        <f>IF(SP_SUL!AM117="","*",SP_SUL!AM117)</f>
        <v>ZKE-ZWW</v>
      </c>
      <c r="M117" s="83">
        <f>IF(SP_SUL!AP117="","*",SP_SUL!AP117)</f>
        <v>81</v>
      </c>
      <c r="N117" s="83" t="str">
        <f>IF(SP_SUL!AM117="","*",SP_SUL!AM117)</f>
        <v>ZKE-ZWW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V89</v>
      </c>
      <c r="F118" s="83" t="str">
        <f>IF(SP_SUL!H118="","*",SP_SUL!H118)</f>
        <v>102ZKW2</v>
      </c>
      <c r="G118" s="83" t="str">
        <f>IF(SP_SUL!M118="","*",SP_SUL!M118)</f>
        <v>ZWW-ZKW</v>
      </c>
      <c r="H118" s="116">
        <f>IF(SP_SUL!K118="","*",SP_SUL!K118)</f>
        <v>92.745000000000005</v>
      </c>
      <c r="I118" s="113">
        <f>IF(SP_SUL!O118="","*",SP_SUL!O118)</f>
        <v>0.375</v>
      </c>
      <c r="J118" s="113">
        <f>IF(SP_SUL!P118="","*",SP_SUL!P118)</f>
        <v>8.3333333333333329E-2</v>
      </c>
      <c r="K118" s="83" t="str">
        <f>IF(SP_SUL!AK118="","*",SP_SUL!AK118)</f>
        <v>102ZKW2</v>
      </c>
      <c r="L118" s="83" t="str">
        <f>IF(SP_SUL!AM118="","*",SP_SUL!AM118)</f>
        <v>ZWW-ZKW</v>
      </c>
      <c r="M118" s="83">
        <f>IF(SP_SUL!AP118="","*",SP_SUL!AP118)</f>
        <v>92.745000000000005</v>
      </c>
      <c r="N118" s="83" t="str">
        <f>IF(SP_SUL!AM118="","*",SP_SUL!AM118)</f>
        <v>ZWW-ZKW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 t="str">
        <f>IF(SP_SUL!B119="","*",SP_SUL!B119)</f>
        <v>*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E42</v>
      </c>
      <c r="F119" s="83" t="str">
        <f>IF(SP_SUL!H119="","*",SP_SUL!H119)</f>
        <v>102ZKW2</v>
      </c>
      <c r="G119" s="83" t="str">
        <f>IF(SP_SUL!M119="","*",SP_SUL!M119)</f>
        <v>ZKW-ZCP</v>
      </c>
      <c r="H119" s="116">
        <f>IF(SP_SUL!K119="","*",SP_SUL!K119)</f>
        <v>102</v>
      </c>
      <c r="I119" s="113">
        <f>IF(SP_SUL!O119="","*",SP_SUL!O119)</f>
        <v>0.39583333333333331</v>
      </c>
      <c r="J119" s="113">
        <f>IF(SP_SUL!P119="","*",SP_SUL!P119)</f>
        <v>4.1666666666666664E-2</v>
      </c>
      <c r="K119" s="83" t="str">
        <f>IF(SP_SUL!AK119="","*",SP_SUL!AK119)</f>
        <v>102ZKW2</v>
      </c>
      <c r="L119" s="83" t="str">
        <f>IF(SP_SUL!AM119="","*",SP_SUL!AM119)</f>
        <v>ZKW-ZCP</v>
      </c>
      <c r="M119" s="83">
        <f>IF(SP_SUL!AP119="","*",SP_SUL!AP119)</f>
        <v>102</v>
      </c>
      <c r="N119" s="83" t="str">
        <f>IF(SP_SUL!AM119="","*",SP_SUL!AM119)</f>
        <v>ZKW-ZCP</v>
      </c>
      <c r="O119" s="110" t="str">
        <f>IF(SP_SUL!BH119="","*",SP_SUL!BH119)</f>
        <v>*</v>
      </c>
      <c r="P119" s="147" t="str">
        <f>IF($A$2=1,IF(SP_SUL!BJ119="","*",SP_SUL!BJ119),IF(SP_SUL!BK119="","*",SP_SUL!BK119))</f>
        <v>*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W60</v>
      </c>
      <c r="F120" s="83" t="str">
        <f>IF(SP_SUL!H120="","*",SP_SUL!H120)</f>
        <v>ZEM1302</v>
      </c>
      <c r="G120" s="83" t="str">
        <f>IF(SP_SUL!M120="","*",SP_SUL!M120)</f>
        <v>ZEJ-ZRB</v>
      </c>
      <c r="H120" s="116">
        <f>IF(SP_SUL!K120="","*",SP_SUL!K120)</f>
        <v>145.9</v>
      </c>
      <c r="I120" s="113">
        <f>IF(SP_SUL!O120="","*",SP_SUL!O120)</f>
        <v>0.375</v>
      </c>
      <c r="J120" s="113">
        <f>IF(SP_SUL!P120="","*",SP_SUL!P120)</f>
        <v>4.1666666666666664E-2</v>
      </c>
      <c r="K120" s="83" t="str">
        <f>IF(SP_SUL!AK120="","*",SP_SUL!AK120)</f>
        <v>ZEM1302</v>
      </c>
      <c r="L120" s="83" t="str">
        <f>IF(SP_SUL!AM120="","*",SP_SUL!AM120)</f>
        <v>ZEJ-ZRB</v>
      </c>
      <c r="M120" s="83">
        <f>IF(SP_SUL!AP120="","*",SP_SUL!AP120)</f>
        <v>145.9</v>
      </c>
      <c r="N120" s="83" t="str">
        <f>IF(SP_SUL!AM120="","*",SP_SUL!AM120)</f>
        <v>ZEJ-ZRB</v>
      </c>
      <c r="O120" s="110" t="str">
        <f>IF(SP_SUL!BH120="","*",SP_SUL!BH120)</f>
        <v>*</v>
      </c>
      <c r="P120" s="147" t="str">
        <f>IF($A$2=1,IF(SP_SUL!BJ120="","*",SP_SUL!BJ120),IF(SP_SUL!BK120="","*",SP_SUL!BK120))</f>
        <v>*</v>
      </c>
    </row>
    <row r="121" spans="1:16">
      <c r="A121" s="82" t="str">
        <f>IF(SP_SUL!B121="","*",SP_SUL!B121)</f>
        <v>*</v>
      </c>
      <c r="B121" s="83" t="str">
        <f>IF(SP_SUL!X121="","*",SP_SUL!X121)</f>
        <v>*</v>
      </c>
      <c r="C121" s="83" t="str">
        <f>IF(SP_SUL!S121="","*",SP_SUL!S121)</f>
        <v>-</v>
      </c>
      <c r="D121" s="83" t="str">
        <f>IF(SP_SUL!T121="","*",SP_SUL!T121)</f>
        <v>-</v>
      </c>
      <c r="E121" s="83" t="str">
        <f>IF(SP_SUL!D121="","*",SP_SUL!D121)</f>
        <v>*</v>
      </c>
      <c r="F121" s="83" t="str">
        <f>IF(SP_SUL!H121="","*",SP_SUL!H121)</f>
        <v>*</v>
      </c>
      <c r="G121" s="83" t="str">
        <f>IF(SP_SUL!M121="","*",SP_SUL!M121)</f>
        <v>-</v>
      </c>
      <c r="H121" s="116" t="str">
        <f>IF(SP_SUL!K121="","*",SP_SUL!K121)</f>
        <v>*</v>
      </c>
      <c r="I121" s="113" t="str">
        <f>IF(SP_SUL!O121="","*",SP_SUL!O121)</f>
        <v>*</v>
      </c>
      <c r="J121" s="113" t="str">
        <f>IF(SP_SUL!P121="","*",SP_SUL!P121)</f>
        <v>*</v>
      </c>
      <c r="K121" s="83">
        <f>IF(SP_SUL!AK121="","*",SP_SUL!AK121)</f>
        <v>0</v>
      </c>
      <c r="L121" s="83" t="str">
        <f>IF(SP_SUL!AM121="","*",SP_SUL!AM121)</f>
        <v>-</v>
      </c>
      <c r="M121" s="83">
        <f>IF(SP_SUL!AP121="","*",SP_SUL!AP121)</f>
        <v>0</v>
      </c>
      <c r="N121" s="83" t="str">
        <f>IF(SP_SUL!AM121="","*",SP_SUL!AM121)</f>
        <v>-</v>
      </c>
      <c r="O121" s="110" t="str">
        <f>IF(SP_SUL!BH121="","*",SP_SUL!BH121)</f>
        <v>*</v>
      </c>
      <c r="P121" s="147" t="str">
        <f>IF($A$2=1,IF(SP_SUL!BJ121="","*",SP_SUL!BJ121),IF(SP_SUL!BK121="","*",SP_SUL!BK121))</f>
        <v>*</v>
      </c>
    </row>
    <row r="122" spans="1:16">
      <c r="A122" s="82" t="str">
        <f>IF(SP_SUL!B122="","*",SP_SUL!B122)</f>
        <v>*</v>
      </c>
      <c r="B122" s="83" t="str">
        <f>IF(SP_SUL!X122="","*",SP_SUL!X122)</f>
        <v>*</v>
      </c>
      <c r="C122" s="83" t="str">
        <f>IF(SP_SUL!S122="","*",SP_SUL!S122)</f>
        <v>-</v>
      </c>
      <c r="D122" s="83" t="str">
        <f>IF(SP_SUL!T122="","*",SP_SUL!T122)</f>
        <v>-</v>
      </c>
      <c r="E122" s="83" t="str">
        <f>IF(SP_SUL!D122="","*",SP_SUL!D122)</f>
        <v>*</v>
      </c>
      <c r="F122" s="83" t="str">
        <f>IF(SP_SUL!H122="","*",SP_SUL!H122)</f>
        <v>*</v>
      </c>
      <c r="G122" s="83" t="str">
        <f>IF(SP_SUL!M122="","*",SP_SUL!M122)</f>
        <v>-</v>
      </c>
      <c r="H122" s="116" t="str">
        <f>IF(SP_SUL!K122="","*",SP_SUL!K122)</f>
        <v>*</v>
      </c>
      <c r="I122" s="113" t="str">
        <f>IF(SP_SUL!O122="","*",SP_SUL!O122)</f>
        <v>*</v>
      </c>
      <c r="J122" s="113" t="str">
        <f>IF(SP_SUL!P122="","*",SP_SUL!P122)</f>
        <v>*</v>
      </c>
      <c r="K122" s="83">
        <f>IF(SP_SUL!AK122="","*",SP_SUL!AK122)</f>
        <v>0</v>
      </c>
      <c r="L122" s="83" t="str">
        <f>IF(SP_SUL!AM122="","*",SP_SUL!AM122)</f>
        <v>-</v>
      </c>
      <c r="M122" s="83">
        <f>IF(SP_SUL!AP122="","*",SP_SUL!AP122)</f>
        <v>0</v>
      </c>
      <c r="N122" s="83" t="str">
        <f>IF(SP_SUL!AM122="","*",SP_SUL!AM122)</f>
        <v>-</v>
      </c>
      <c r="O122" s="110" t="str">
        <f>IF(SP_SUL!BH122="","*",SP_SUL!BH122)</f>
        <v>*</v>
      </c>
      <c r="P122" s="147" t="str">
        <f>IF($A$2=1,IF(SP_SUL!BJ122="","*",SP_SUL!BJ122),IF(SP_SUL!BK122="","*",SP_SUL!BK122))</f>
        <v>*</v>
      </c>
    </row>
    <row r="123" spans="1:16">
      <c r="A123" s="82" t="str">
        <f>IF(SP_SUL!B123="","*",SP_SUL!B123)</f>
        <v>*</v>
      </c>
      <c r="B123" s="83" t="str">
        <f>IF(SP_SUL!X123="","*",SP_SUL!X123)</f>
        <v>*</v>
      </c>
      <c r="C123" s="83" t="str">
        <f>IF(SP_SUL!S123="","*",SP_SUL!S123)</f>
        <v>-</v>
      </c>
      <c r="D123" s="83" t="str">
        <f>IF(SP_SUL!T123="","*",SP_SUL!T123)</f>
        <v>-</v>
      </c>
      <c r="E123" s="83" t="str">
        <f>IF(SP_SUL!D123="","*",SP_SUL!D123)</f>
        <v>*</v>
      </c>
      <c r="F123" s="83" t="str">
        <f>IF(SP_SUL!H123="","*",SP_SUL!H123)</f>
        <v>*</v>
      </c>
      <c r="G123" s="83" t="str">
        <f>IF(SP_SUL!M123="","*",SP_SUL!M123)</f>
        <v>-</v>
      </c>
      <c r="H123" s="116" t="str">
        <f>IF(SP_SUL!K123="","*",SP_SUL!K123)</f>
        <v>*</v>
      </c>
      <c r="I123" s="113" t="str">
        <f>IF(SP_SUL!O123="","*",SP_SUL!O123)</f>
        <v>*</v>
      </c>
      <c r="J123" s="113" t="str">
        <f>IF(SP_SUL!P123="","*",SP_SUL!P123)</f>
        <v>*</v>
      </c>
      <c r="K123" s="83">
        <f>IF(SP_SUL!AK123="","*",SP_SUL!AK123)</f>
        <v>0</v>
      </c>
      <c r="L123" s="83" t="str">
        <f>IF(SP_SUL!AM123="","*",SP_SUL!AM123)</f>
        <v>-</v>
      </c>
      <c r="M123" s="83">
        <f>IF(SP_SUL!AP123="","*",SP_SUL!AP123)</f>
        <v>0</v>
      </c>
      <c r="N123" s="83" t="str">
        <f>IF(SP_SUL!AM123="","*",SP_SUL!AM123)</f>
        <v>-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 t="str">
        <f>IF(SP_SUL!B124="","*",SP_SUL!B124)</f>
        <v>*</v>
      </c>
      <c r="B124" s="83" t="str">
        <f>IF(SP_SUL!X124="","*",SP_SUL!X124)</f>
        <v>*</v>
      </c>
      <c r="C124" s="83" t="str">
        <f>IF(SP_SUL!S124="","*",SP_SUL!S124)</f>
        <v>-</v>
      </c>
      <c r="D124" s="83" t="str">
        <f>IF(SP_SUL!T124="","*",SP_SUL!T124)</f>
        <v>-</v>
      </c>
      <c r="E124" s="83" t="str">
        <f>IF(SP_SUL!D124="","*",SP_SUL!D124)</f>
        <v>*</v>
      </c>
      <c r="F124" s="83" t="str">
        <f>IF(SP_SUL!H124="","*",SP_SUL!H124)</f>
        <v>*</v>
      </c>
      <c r="G124" s="83" t="str">
        <f>IF(SP_SUL!M124="","*",SP_SUL!M124)</f>
        <v>-</v>
      </c>
      <c r="H124" s="116" t="str">
        <f>IF(SP_SUL!K124="","*",SP_SUL!K124)</f>
        <v>*</v>
      </c>
      <c r="I124" s="113" t="str">
        <f>IF(SP_SUL!O124="","*",SP_SUL!O124)</f>
        <v>*</v>
      </c>
      <c r="J124" s="113" t="str">
        <f>IF(SP_SUL!P124="","*",SP_SUL!P124)</f>
        <v>*</v>
      </c>
      <c r="K124" s="83">
        <f>IF(SP_SUL!AK124="","*",SP_SUL!AK124)</f>
        <v>0</v>
      </c>
      <c r="L124" s="83" t="str">
        <f>IF(SP_SUL!AM124="","*",SP_SUL!AM124)</f>
        <v>-</v>
      </c>
      <c r="M124" s="83">
        <f>IF(SP_SUL!AP124="","*",SP_SUL!AP124)</f>
        <v>0</v>
      </c>
      <c r="N124" s="83" t="str">
        <f>IF(SP_SUL!AM124="","*",SP_SUL!AM124)</f>
        <v>-</v>
      </c>
      <c r="O124" s="110" t="str">
        <f>IF(SP_SUL!BH124="","*",SP_SUL!BH124)</f>
        <v>*</v>
      </c>
      <c r="P124" s="147" t="str">
        <f>IF($A$2=1,IF(SP_SUL!BJ124="","*",SP_SUL!BJ124),IF(SP_SUL!BK124="","*",SP_SUL!BK124))</f>
        <v>*</v>
      </c>
    </row>
    <row r="125" spans="1:16">
      <c r="A125" s="82" t="str">
        <f>IF(SP_SUL!B125="","*",SP_SUL!B125)</f>
        <v>*</v>
      </c>
      <c r="B125" s="83" t="str">
        <f>IF(SP_SUL!X125="","*",SP_SUL!X125)</f>
        <v>*</v>
      </c>
      <c r="C125" s="83" t="str">
        <f>IF(SP_SUL!S125="","*",SP_SUL!S125)</f>
        <v>-</v>
      </c>
      <c r="D125" s="83" t="str">
        <f>IF(SP_SUL!T125="","*",SP_SUL!T125)</f>
        <v>-</v>
      </c>
      <c r="E125" s="83" t="str">
        <f>IF(SP_SUL!D125="","*",SP_SUL!D125)</f>
        <v>*</v>
      </c>
      <c r="F125" s="83" t="str">
        <f>IF(SP_SUL!H125="","*",SP_SUL!H125)</f>
        <v>*</v>
      </c>
      <c r="G125" s="83" t="str">
        <f>IF(SP_SUL!M125="","*",SP_SUL!M125)</f>
        <v>-</v>
      </c>
      <c r="H125" s="116" t="str">
        <f>IF(SP_SUL!K125="","*",SP_SUL!K125)</f>
        <v>*</v>
      </c>
      <c r="I125" s="113" t="str">
        <f>IF(SP_SUL!O125="","*",SP_SUL!O125)</f>
        <v>*</v>
      </c>
      <c r="J125" s="113" t="str">
        <f>IF(SP_SUL!P125="","*",SP_SUL!P125)</f>
        <v>*</v>
      </c>
      <c r="K125" s="83">
        <f>IF(SP_SUL!AK125="","*",SP_SUL!AK125)</f>
        <v>0</v>
      </c>
      <c r="L125" s="83" t="str">
        <f>IF(SP_SUL!AM125="","*",SP_SUL!AM125)</f>
        <v>-</v>
      </c>
      <c r="M125" s="83">
        <f>IF(SP_SUL!AP125="","*",SP_SUL!AP125)</f>
        <v>0</v>
      </c>
      <c r="N125" s="83" t="str">
        <f>IF(SP_SUL!AM125="","*",SP_SUL!AM125)</f>
        <v>-</v>
      </c>
      <c r="O125" s="110" t="str">
        <f>IF(SP_SUL!BH125="","*",SP_SUL!BH125)</f>
        <v>*</v>
      </c>
      <c r="P125" s="147" t="str">
        <f>IF($A$2=1,IF(SP_SUL!BJ125="","*",SP_SUL!BJ125),IF(SP_SUL!BK125="","*",SP_SUL!BK125))</f>
        <v>*</v>
      </c>
    </row>
    <row r="126" spans="1:16">
      <c r="A126" s="82" t="str">
        <f>IF(SP_SUL!B126="","*",SP_SUL!B126)</f>
        <v>*</v>
      </c>
      <c r="B126" s="83" t="str">
        <f>IF(SP_SUL!X126="","*",SP_SUL!X126)</f>
        <v>*</v>
      </c>
      <c r="C126" s="83" t="str">
        <f>IF(SP_SUL!S126="","*",SP_SUL!S126)</f>
        <v>-</v>
      </c>
      <c r="D126" s="83" t="str">
        <f>IF(SP_SUL!T126="","*",SP_SUL!T126)</f>
        <v>-</v>
      </c>
      <c r="E126" s="83" t="str">
        <f>IF(SP_SUL!D126="","*",SP_SUL!D126)</f>
        <v>*</v>
      </c>
      <c r="F126" s="83" t="str">
        <f>IF(SP_SUL!H126="","*",SP_SUL!H126)</f>
        <v>*</v>
      </c>
      <c r="G126" s="83" t="str">
        <f>IF(SP_SUL!M126="","*",SP_SUL!M126)</f>
        <v>-</v>
      </c>
      <c r="H126" s="116" t="str">
        <f>IF(SP_SUL!K126="","*",SP_SUL!K126)</f>
        <v>*</v>
      </c>
      <c r="I126" s="113" t="str">
        <f>IF(SP_SUL!O126="","*",SP_SUL!O126)</f>
        <v>*</v>
      </c>
      <c r="J126" s="113" t="str">
        <f>IF(SP_SUL!P126="","*",SP_SUL!P126)</f>
        <v>*</v>
      </c>
      <c r="K126" s="83">
        <f>IF(SP_SUL!AK126="","*",SP_SUL!AK126)</f>
        <v>0</v>
      </c>
      <c r="L126" s="83" t="str">
        <f>IF(SP_SUL!AM126="","*",SP_SUL!AM126)</f>
        <v>-</v>
      </c>
      <c r="M126" s="83">
        <f>IF(SP_SUL!AP126="","*",SP_SUL!AP126)</f>
        <v>0</v>
      </c>
      <c r="N126" s="83" t="str">
        <f>IF(SP_SUL!AM126="","*",SP_SUL!AM126)</f>
        <v>-</v>
      </c>
      <c r="O126" s="110" t="str">
        <f>IF(SP_SUL!BH126="","*",SP_SUL!BH126)</f>
        <v>*</v>
      </c>
      <c r="P126" s="147" t="str">
        <f>IF($A$2=1,IF(SP_SUL!BJ126="","*",SP_SUL!BJ126),IF(SP_SUL!BK126="","*",SP_SUL!BK126))</f>
        <v>*</v>
      </c>
    </row>
    <row r="127" spans="1:16">
      <c r="A127" s="82" t="str">
        <f>IF(SP_SUL!B127="","*",SP_SUL!B127)</f>
        <v>*</v>
      </c>
      <c r="B127" s="83" t="str">
        <f>IF(SP_SUL!X127="","*",SP_SUL!X127)</f>
        <v>*</v>
      </c>
      <c r="C127" s="83" t="str">
        <f>IF(SP_SUL!S127="","*",SP_SUL!S127)</f>
        <v>-</v>
      </c>
      <c r="D127" s="83" t="str">
        <f>IF(SP_SUL!T127="","*",SP_SUL!T127)</f>
        <v>-</v>
      </c>
      <c r="E127" s="83" t="str">
        <f>IF(SP_SUL!D127="","*",SP_SUL!D127)</f>
        <v>*</v>
      </c>
      <c r="F127" s="83" t="str">
        <f>IF(SP_SUL!H127="","*",SP_SUL!H127)</f>
        <v>*</v>
      </c>
      <c r="G127" s="83" t="str">
        <f>IF(SP_SUL!M127="","*",SP_SUL!M127)</f>
        <v>-</v>
      </c>
      <c r="H127" s="116" t="str">
        <f>IF(SP_SUL!K127="","*",SP_SUL!K127)</f>
        <v>*</v>
      </c>
      <c r="I127" s="113" t="str">
        <f>IF(SP_SUL!O127="","*",SP_SUL!O127)</f>
        <v>*</v>
      </c>
      <c r="J127" s="113" t="str">
        <f>IF(SP_SUL!P127="","*",SP_SUL!P127)</f>
        <v>*</v>
      </c>
      <c r="K127" s="83">
        <f>IF(SP_SUL!AK127="","*",SP_SUL!AK127)</f>
        <v>0</v>
      </c>
      <c r="L127" s="83" t="str">
        <f>IF(SP_SUL!AM127="","*",SP_SUL!AM127)</f>
        <v>-</v>
      </c>
      <c r="M127" s="83">
        <f>IF(SP_SUL!AP127="","*",SP_SUL!AP127)</f>
        <v>0</v>
      </c>
      <c r="N127" s="83" t="str">
        <f>IF(SP_SUL!AM127="","*",SP_SUL!AM127)</f>
        <v>-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 t="str">
        <f>IF(SP_SUL!B128="","*",SP_SUL!B128)</f>
        <v>*</v>
      </c>
      <c r="B128" s="83" t="str">
        <f>IF(SP_SUL!X128="","*",SP_SUL!X128)</f>
        <v>*</v>
      </c>
      <c r="C128" s="83" t="str">
        <f>IF(SP_SUL!S128="","*",SP_SUL!S128)</f>
        <v>-</v>
      </c>
      <c r="D128" s="83" t="str">
        <f>IF(SP_SUL!T128="","*",SP_SUL!T128)</f>
        <v>-</v>
      </c>
      <c r="E128" s="83" t="str">
        <f>IF(SP_SUL!D128="","*",SP_SUL!D128)</f>
        <v>*</v>
      </c>
      <c r="F128" s="83" t="str">
        <f>IF(SP_SUL!H128="","*",SP_SUL!H128)</f>
        <v>*</v>
      </c>
      <c r="G128" s="83" t="str">
        <f>IF(SP_SUL!M128="","*",SP_SUL!M128)</f>
        <v>-</v>
      </c>
      <c r="H128" s="116" t="str">
        <f>IF(SP_SUL!K128="","*",SP_SUL!K128)</f>
        <v>*</v>
      </c>
      <c r="I128" s="113" t="str">
        <f>IF(SP_SUL!O128="","*",SP_SUL!O128)</f>
        <v>*</v>
      </c>
      <c r="J128" s="113" t="str">
        <f>IF(SP_SUL!P128="","*",SP_SUL!P128)</f>
        <v>*</v>
      </c>
      <c r="K128" s="83">
        <f>IF(SP_SUL!AK128="","*",SP_SUL!AK128)</f>
        <v>0</v>
      </c>
      <c r="L128" s="83" t="str">
        <f>IF(SP_SUL!AM128="","*",SP_SUL!AM128)</f>
        <v>-</v>
      </c>
      <c r="M128" s="83">
        <f>IF(SP_SUL!AP128="","*",SP_SUL!AP128)</f>
        <v>0</v>
      </c>
      <c r="N128" s="83" t="str">
        <f>IF(SP_SUL!AM128="","*",SP_SUL!AM128)</f>
        <v>-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*</v>
      </c>
      <c r="C131" s="83" t="str">
        <f>IF(SP_SUL!S131="","*",SP_SUL!S131)</f>
        <v>-</v>
      </c>
      <c r="D131" s="83" t="str">
        <f>IF(SP_SUL!T131="","*",SP_SUL!T131)</f>
        <v>-</v>
      </c>
      <c r="E131" s="83" t="str">
        <f>IF(SP_SUL!D131="","*",SP_SUL!D131)</f>
        <v>*</v>
      </c>
      <c r="F131" s="83" t="str">
        <f>IF(SP_SUL!H131="","*",SP_SUL!H131)</f>
        <v>*</v>
      </c>
      <c r="G131" s="83" t="str">
        <f>IF(SP_SUL!M131="","*",SP_SUL!M131)</f>
        <v>-</v>
      </c>
      <c r="H131" s="116" t="str">
        <f>IF(SP_SUL!K131="","*",SP_SUL!K131)</f>
        <v>*</v>
      </c>
      <c r="I131" s="113" t="str">
        <f>IF(SP_SUL!O131="","*",SP_SUL!O131)</f>
        <v>*</v>
      </c>
      <c r="J131" s="113" t="str">
        <f>IF(SP_SUL!P131="","*",SP_SUL!P131)</f>
        <v>*</v>
      </c>
      <c r="K131" s="83">
        <f>IF(SP_SUL!AK131="","*",SP_SUL!AK131)</f>
        <v>0</v>
      </c>
      <c r="L131" s="83" t="str">
        <f>IF(SP_SUL!AM131="","*",SP_SUL!AM131)</f>
        <v>-</v>
      </c>
      <c r="M131" s="83">
        <f>IF(SP_SUL!AP131="","*",SP_SUL!AP131)</f>
        <v>0</v>
      </c>
      <c r="N131" s="83" t="str">
        <f>IF(SP_SUL!AM131="","*",SP_SUL!AM131)</f>
        <v>-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 t="str">
        <f>IF(SP_SUL!B132="","*",SP_SUL!B132)</f>
        <v>*</v>
      </c>
      <c r="B132" s="83" t="str">
        <f>IF(SP_SUL!X132="","*",SP_SUL!X132)</f>
        <v>*</v>
      </c>
      <c r="C132" s="83" t="str">
        <f>IF(SP_SUL!S132="","*",SP_SUL!S132)</f>
        <v>-</v>
      </c>
      <c r="D132" s="83" t="str">
        <f>IF(SP_SUL!T132="","*",SP_SUL!T132)</f>
        <v>-</v>
      </c>
      <c r="E132" s="83" t="str">
        <f>IF(SP_SUL!D132="","*",SP_SUL!D132)</f>
        <v>*</v>
      </c>
      <c r="F132" s="83" t="str">
        <f>IF(SP_SUL!H132="","*",SP_SUL!H132)</f>
        <v>*</v>
      </c>
      <c r="G132" s="83" t="str">
        <f>IF(SP_SUL!M132="","*",SP_SUL!M132)</f>
        <v>-</v>
      </c>
      <c r="H132" s="116" t="str">
        <f>IF(SP_SUL!K132="","*",SP_SUL!K132)</f>
        <v>*</v>
      </c>
      <c r="I132" s="113" t="str">
        <f>IF(SP_SUL!O132="","*",SP_SUL!O132)</f>
        <v>*</v>
      </c>
      <c r="J132" s="113" t="str">
        <f>IF(SP_SUL!P132="","*",SP_SUL!P132)</f>
        <v>*</v>
      </c>
      <c r="K132" s="83">
        <f>IF(SP_SUL!AK132="","*",SP_SUL!AK132)</f>
        <v>0</v>
      </c>
      <c r="L132" s="83" t="str">
        <f>IF(SP_SUL!AM132="","*",SP_SUL!AM132)</f>
        <v>-</v>
      </c>
      <c r="M132" s="83">
        <f>IF(SP_SUL!AP132="","*",SP_SUL!AP132)</f>
        <v>0</v>
      </c>
      <c r="N132" s="83" t="str">
        <f>IF(SP_SUL!AM132="","*",SP_SUL!AM132)</f>
        <v>-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 t="str">
        <f>IF(SP_SUL!B133="","*",SP_SUL!B133)</f>
        <v>*</v>
      </c>
      <c r="B133" s="83" t="str">
        <f>IF(SP_SUL!X133="","*",SP_SUL!X133)</f>
        <v>*</v>
      </c>
      <c r="C133" s="83" t="str">
        <f>IF(SP_SUL!S133="","*",SP_SUL!S133)</f>
        <v>-</v>
      </c>
      <c r="D133" s="83" t="str">
        <f>IF(SP_SUL!T133="","*",SP_SUL!T133)</f>
        <v>-</v>
      </c>
      <c r="E133" s="83" t="str">
        <f>IF(SP_SUL!D133="","*",SP_SUL!D133)</f>
        <v>*</v>
      </c>
      <c r="F133" s="83" t="str">
        <f>IF(SP_SUL!H133="","*",SP_SUL!H133)</f>
        <v>*</v>
      </c>
      <c r="G133" s="83" t="str">
        <f>IF(SP_SUL!M133="","*",SP_SUL!M133)</f>
        <v>-</v>
      </c>
      <c r="H133" s="116" t="str">
        <f>IF(SP_SUL!K133="","*",SP_SUL!K133)</f>
        <v>*</v>
      </c>
      <c r="I133" s="113" t="str">
        <f>IF(SP_SUL!O133="","*",SP_SUL!O133)</f>
        <v>*</v>
      </c>
      <c r="J133" s="113" t="str">
        <f>IF(SP_SUL!P133="","*",SP_SUL!P133)</f>
        <v>*</v>
      </c>
      <c r="K133" s="83">
        <f>IF(SP_SUL!AK133="","*",SP_SUL!AK133)</f>
        <v>0</v>
      </c>
      <c r="L133" s="83" t="str">
        <f>IF(SP_SUL!AM133="","*",SP_SUL!AM133)</f>
        <v>-</v>
      </c>
      <c r="M133" s="83">
        <f>IF(SP_SUL!AP133="","*",SP_SUL!AP133)</f>
        <v>0</v>
      </c>
      <c r="N133" s="83" t="str">
        <f>IF(SP_SUL!AM133="","*",SP_SUL!AM133)</f>
        <v>-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 t="str">
        <f>IF(SP_SUL!B134="","*",SP_SUL!B134)</f>
        <v>*</v>
      </c>
      <c r="B134" s="83" t="str">
        <f>IF(SP_SUL!X134="","*",SP_SUL!X134)</f>
        <v>*</v>
      </c>
      <c r="C134" s="83" t="str">
        <f>IF(SP_SUL!S134="","*",SP_SUL!S134)</f>
        <v>-</v>
      </c>
      <c r="D134" s="83" t="str">
        <f>IF(SP_SUL!T134="","*",SP_SUL!T134)</f>
        <v>-</v>
      </c>
      <c r="E134" s="83" t="str">
        <f>IF(SP_SUL!D134="","*",SP_SUL!D134)</f>
        <v>*</v>
      </c>
      <c r="F134" s="83" t="str">
        <f>IF(SP_SUL!H134="","*",SP_SUL!H134)</f>
        <v>*</v>
      </c>
      <c r="G134" s="83" t="str">
        <f>IF(SP_SUL!M134="","*",SP_SUL!M134)</f>
        <v>-</v>
      </c>
      <c r="H134" s="116" t="str">
        <f>IF(SP_SUL!K134="","*",SP_SUL!K134)</f>
        <v>*</v>
      </c>
      <c r="I134" s="113" t="str">
        <f>IF(SP_SUL!O134="","*",SP_SUL!O134)</f>
        <v>*</v>
      </c>
      <c r="J134" s="113" t="str">
        <f>IF(SP_SUL!P134="","*",SP_SUL!P134)</f>
        <v>*</v>
      </c>
      <c r="K134" s="83">
        <f>IF(SP_SUL!AK134="","*",SP_SUL!AK134)</f>
        <v>0</v>
      </c>
      <c r="L134" s="83" t="str">
        <f>IF(SP_SUL!AM134="","*",SP_SUL!AM134)</f>
        <v>-</v>
      </c>
      <c r="M134" s="83">
        <f>IF(SP_SUL!AP134="","*",SP_SUL!AP134)</f>
        <v>0</v>
      </c>
      <c r="N134" s="83" t="str">
        <f>IF(SP_SUL!AM134="","*",SP_SUL!AM134)</f>
        <v>-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 t="str">
        <f>IF(SP_SUL!B135="","*",SP_SUL!B135)</f>
        <v>*</v>
      </c>
      <c r="B135" s="83" t="str">
        <f>IF(SP_SUL!X135="","*",SP_SUL!X135)</f>
        <v>*</v>
      </c>
      <c r="C135" s="83" t="str">
        <f>IF(SP_SUL!S135="","*",SP_SUL!S135)</f>
        <v>-</v>
      </c>
      <c r="D135" s="83" t="str">
        <f>IF(SP_SUL!T135="","*",SP_SUL!T135)</f>
        <v>-</v>
      </c>
      <c r="E135" s="83" t="str">
        <f>IF(SP_SUL!D135="","*",SP_SUL!D135)</f>
        <v>*</v>
      </c>
      <c r="F135" s="83" t="str">
        <f>IF(SP_SUL!H135="","*",SP_SUL!H135)</f>
        <v>*</v>
      </c>
      <c r="G135" s="83" t="str">
        <f>IF(SP_SUL!M135="","*",SP_SUL!M135)</f>
        <v>-</v>
      </c>
      <c r="H135" s="116" t="str">
        <f>IF(SP_SUL!K135="","*",SP_SUL!K135)</f>
        <v>*</v>
      </c>
      <c r="I135" s="113" t="str">
        <f>IF(SP_SUL!O135="","*",SP_SUL!O135)</f>
        <v>*</v>
      </c>
      <c r="J135" s="113" t="str">
        <f>IF(SP_SUL!P135="","*",SP_SUL!P135)</f>
        <v>*</v>
      </c>
      <c r="K135" s="83">
        <f>IF(SP_SUL!AK135="","*",SP_SUL!AK135)</f>
        <v>0</v>
      </c>
      <c r="L135" s="83" t="str">
        <f>IF(SP_SUL!AM135="","*",SP_SUL!AM135)</f>
        <v>-</v>
      </c>
      <c r="M135" s="83">
        <f>IF(SP_SUL!AP135="","*",SP_SUL!AP135)</f>
        <v>0</v>
      </c>
      <c r="N135" s="83" t="str">
        <f>IF(SP_SUL!AM135="","*",SP_SUL!AM135)</f>
        <v>-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 t="str">
        <f>IF(SP_SUL!B138="","*",SP_SUL!B138)</f>
        <v>*</v>
      </c>
      <c r="B138" s="83" t="str">
        <f>IF(SP_SUL!X138="","*",SP_SUL!X138)</f>
        <v>*</v>
      </c>
      <c r="C138" s="83" t="str">
        <f>IF(SP_SUL!S138="","*",SP_SUL!S138)</f>
        <v>-</v>
      </c>
      <c r="D138" s="83" t="str">
        <f>IF(SP_SUL!T138="","*",SP_SUL!T138)</f>
        <v>-</v>
      </c>
      <c r="E138" s="83" t="str">
        <f>IF(SP_SUL!D138="","*",SP_SUL!D138)</f>
        <v>*</v>
      </c>
      <c r="F138" s="83" t="str">
        <f>IF(SP_SUL!H138="","*",SP_SUL!H138)</f>
        <v>*</v>
      </c>
      <c r="G138" s="83" t="str">
        <f>IF(SP_SUL!M138="","*",SP_SUL!M138)</f>
        <v>-</v>
      </c>
      <c r="H138" s="116" t="str">
        <f>IF(SP_SUL!K138="","*",SP_SUL!K138)</f>
        <v>*</v>
      </c>
      <c r="I138" s="113" t="str">
        <f>IF(SP_SUL!O138="","*",SP_SUL!O138)</f>
        <v>*</v>
      </c>
      <c r="J138" s="113" t="str">
        <f>IF(SP_SUL!P138="","*",SP_SUL!P138)</f>
        <v>*</v>
      </c>
      <c r="K138" s="83">
        <f>IF(SP_SUL!AK138="","*",SP_SUL!AK138)</f>
        <v>0</v>
      </c>
      <c r="L138" s="83" t="str">
        <f>IF(SP_SUL!AM138="","*",SP_SUL!AM138)</f>
        <v>-</v>
      </c>
      <c r="M138" s="83">
        <f>IF(SP_SUL!AP138="","*",SP_SUL!AP138)</f>
        <v>0</v>
      </c>
      <c r="N138" s="83" t="str">
        <f>IF(SP_SUL!AM138="","*",SP_SUL!AM138)</f>
        <v>-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 t="str">
        <f>IF(SP_SUL!B139="","*",SP_SUL!B139)</f>
        <v>*</v>
      </c>
      <c r="B139" s="83" t="str">
        <f>IF(SP_SUL!X139="","*",SP_SUL!X139)</f>
        <v>*</v>
      </c>
      <c r="C139" s="83" t="str">
        <f>IF(SP_SUL!S139="","*",SP_SUL!S139)</f>
        <v>-</v>
      </c>
      <c r="D139" s="83" t="str">
        <f>IF(SP_SUL!T139="","*",SP_SUL!T139)</f>
        <v>-</v>
      </c>
      <c r="E139" s="83" t="str">
        <f>IF(SP_SUL!D139="","*",SP_SUL!D139)</f>
        <v>*</v>
      </c>
      <c r="F139" s="83" t="str">
        <f>IF(SP_SUL!H139="","*",SP_SUL!H139)</f>
        <v>*</v>
      </c>
      <c r="G139" s="83" t="str">
        <f>IF(SP_SUL!M139="","*",SP_SUL!M139)</f>
        <v>-</v>
      </c>
      <c r="H139" s="116" t="str">
        <f>IF(SP_SUL!K139="","*",SP_SUL!K139)</f>
        <v>*</v>
      </c>
      <c r="I139" s="113" t="str">
        <f>IF(SP_SUL!O139="","*",SP_SUL!O139)</f>
        <v>*</v>
      </c>
      <c r="J139" s="113" t="str">
        <f>IF(SP_SUL!P139="","*",SP_SUL!P139)</f>
        <v>*</v>
      </c>
      <c r="K139" s="83">
        <f>IF(SP_SUL!AK139="","*",SP_SUL!AK139)</f>
        <v>0</v>
      </c>
      <c r="L139" s="83" t="str">
        <f>IF(SP_SUL!AM139="","*",SP_SUL!AM139)</f>
        <v>-</v>
      </c>
      <c r="M139" s="83">
        <f>IF(SP_SUL!AP139="","*",SP_SUL!AP139)</f>
        <v>0</v>
      </c>
      <c r="N139" s="83" t="str">
        <f>IF(SP_SUL!AM139="","*",SP_SUL!AM139)</f>
        <v>-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 t="str">
        <f>IF(SP_SUL!B140="","*",SP_SUL!B140)</f>
        <v>*</v>
      </c>
      <c r="B140" s="83" t="str">
        <f>IF(SP_SUL!X140="","*",SP_SUL!X140)</f>
        <v>*</v>
      </c>
      <c r="C140" s="83" t="str">
        <f>IF(SP_SUL!S140="","*",SP_SUL!S140)</f>
        <v>-</v>
      </c>
      <c r="D140" s="83" t="str">
        <f>IF(SP_SUL!T140="","*",SP_SUL!T140)</f>
        <v>-</v>
      </c>
      <c r="E140" s="83" t="str">
        <f>IF(SP_SUL!D140="","*",SP_SUL!D140)</f>
        <v>*</v>
      </c>
      <c r="F140" s="83" t="str">
        <f>IF(SP_SUL!H140="","*",SP_SUL!H140)</f>
        <v>*</v>
      </c>
      <c r="G140" s="83" t="str">
        <f>IF(SP_SUL!M140="","*",SP_SUL!M140)</f>
        <v>-</v>
      </c>
      <c r="H140" s="116" t="str">
        <f>IF(SP_SUL!K140="","*",SP_SUL!K140)</f>
        <v>*</v>
      </c>
      <c r="I140" s="113" t="str">
        <f>IF(SP_SUL!O140="","*",SP_SUL!O140)</f>
        <v>*</v>
      </c>
      <c r="J140" s="113" t="str">
        <f>IF(SP_SUL!P140="","*",SP_SUL!P140)</f>
        <v>*</v>
      </c>
      <c r="K140" s="83">
        <f>IF(SP_SUL!AK140="","*",SP_SUL!AK140)</f>
        <v>0</v>
      </c>
      <c r="L140" s="83" t="str">
        <f>IF(SP_SUL!AM140="","*",SP_SUL!AM140)</f>
        <v>-</v>
      </c>
      <c r="M140" s="83">
        <f>IF(SP_SUL!AP140="","*",SP_SUL!AP140)</f>
        <v>0</v>
      </c>
      <c r="N140" s="83" t="str">
        <f>IF(SP_SUL!AM140="","*",SP_SUL!AM140)</f>
        <v>-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 t="str">
        <f>IF(SP_SUL!B141="","*",SP_SUL!B141)</f>
        <v>*</v>
      </c>
      <c r="B141" s="83" t="str">
        <f>IF(SP_SUL!X141="","*",SP_SUL!X141)</f>
        <v>*</v>
      </c>
      <c r="C141" s="83" t="str">
        <f>IF(SP_SUL!S141="","*",SP_SUL!S141)</f>
        <v>-</v>
      </c>
      <c r="D141" s="83" t="str">
        <f>IF(SP_SUL!T141="","*",SP_SUL!T141)</f>
        <v>-</v>
      </c>
      <c r="E141" s="83" t="str">
        <f>IF(SP_SUL!D141="","*",SP_SUL!D141)</f>
        <v>*</v>
      </c>
      <c r="F141" s="83" t="str">
        <f>IF(SP_SUL!H141="","*",SP_SUL!H141)</f>
        <v>*</v>
      </c>
      <c r="G141" s="83" t="str">
        <f>IF(SP_SUL!M141="","*",SP_SUL!M141)</f>
        <v>-</v>
      </c>
      <c r="H141" s="116" t="str">
        <f>IF(SP_SUL!K141="","*",SP_SUL!K141)</f>
        <v>*</v>
      </c>
      <c r="I141" s="113" t="str">
        <f>IF(SP_SUL!O141="","*",SP_SUL!O141)</f>
        <v>*</v>
      </c>
      <c r="J141" s="113" t="str">
        <f>IF(SP_SUL!P141="","*",SP_SUL!P141)</f>
        <v>*</v>
      </c>
      <c r="K141" s="83">
        <f>IF(SP_SUL!AK141="","*",SP_SUL!AK141)</f>
        <v>0</v>
      </c>
      <c r="L141" s="83" t="str">
        <f>IF(SP_SUL!AM141="","*",SP_SUL!AM141)</f>
        <v>-</v>
      </c>
      <c r="M141" s="83">
        <f>IF(SP_SUL!AP141="","*",SP_SUL!AP141)</f>
        <v>0</v>
      </c>
      <c r="N141" s="83" t="str">
        <f>IF(SP_SUL!AM141="","*",SP_SUL!AM141)</f>
        <v>-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 t="str">
        <f>IF(SP_SUL!B142="","*",SP_SUL!B142)</f>
        <v>*</v>
      </c>
      <c r="B142" s="83" t="str">
        <f>IF(SP_SUL!X142="","*",SP_SUL!X142)</f>
        <v>*</v>
      </c>
      <c r="C142" s="83" t="str">
        <f>IF(SP_SUL!S142="","*",SP_SUL!S142)</f>
        <v>-</v>
      </c>
      <c r="D142" s="83" t="str">
        <f>IF(SP_SUL!T142="","*",SP_SUL!T142)</f>
        <v>-</v>
      </c>
      <c r="E142" s="83" t="str">
        <f>IF(SP_SUL!D142="","*",SP_SUL!D142)</f>
        <v>*</v>
      </c>
      <c r="F142" s="83" t="str">
        <f>IF(SP_SUL!H142="","*",SP_SUL!H142)</f>
        <v>*</v>
      </c>
      <c r="G142" s="83" t="str">
        <f>IF(SP_SUL!M142="","*",SP_SUL!M142)</f>
        <v>-</v>
      </c>
      <c r="H142" s="116" t="str">
        <f>IF(SP_SUL!K142="","*",SP_SUL!K142)</f>
        <v>*</v>
      </c>
      <c r="I142" s="113" t="str">
        <f>IF(SP_SUL!O142="","*",SP_SUL!O142)</f>
        <v>*</v>
      </c>
      <c r="J142" s="113" t="str">
        <f>IF(SP_SUL!P142="","*",SP_SUL!P142)</f>
        <v>*</v>
      </c>
      <c r="K142" s="83">
        <f>IF(SP_SUL!AK142="","*",SP_SUL!AK142)</f>
        <v>0</v>
      </c>
      <c r="L142" s="83" t="str">
        <f>IF(SP_SUL!AM142="","*",SP_SUL!AM142)</f>
        <v>-</v>
      </c>
      <c r="M142" s="83">
        <f>IF(SP_SUL!AP142="","*",SP_SUL!AP142)</f>
        <v>0</v>
      </c>
      <c r="N142" s="83" t="str">
        <f>IF(SP_SUL!AM142="","*",SP_SUL!AM142)</f>
        <v>-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78" sqref="A78:T97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8"/>
      <c r="B1" s="219"/>
      <c r="C1" s="22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1" t="s">
        <v>1040</v>
      </c>
      <c r="Q1" s="222"/>
      <c r="R1" s="111"/>
      <c r="S1" s="84"/>
      <c r="T1" s="86"/>
      <c r="U1" s="223" t="s">
        <v>1257</v>
      </c>
      <c r="V1" s="223"/>
      <c r="W1" s="223"/>
    </row>
    <row r="2" spans="1:23" ht="15" customHeight="1">
      <c r="A2" s="87" t="s">
        <v>1258</v>
      </c>
      <c r="B2" s="87" t="s">
        <v>1253</v>
      </c>
      <c r="C2" s="87" t="s">
        <v>411</v>
      </c>
      <c r="D2" s="88" t="s">
        <v>992</v>
      </c>
      <c r="E2" s="88" t="s">
        <v>4</v>
      </c>
      <c r="F2" s="88" t="s">
        <v>1252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1259</v>
      </c>
      <c r="T2" s="91" t="s">
        <v>995</v>
      </c>
      <c r="U2" s="138">
        <f ca="1">TODAY()-1</f>
        <v>46056</v>
      </c>
      <c r="V2" s="138">
        <f ca="1">U2-1</f>
        <v>46055</v>
      </c>
      <c r="W2" s="138">
        <f ca="1">V2-1</f>
        <v>46054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1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500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511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>
        <f ca="1">_xlfn.XLOOKUP(G11&amp;$V$2,BS_CONTROLE[CHAVE],BS_CONTROLE[Quantidade_11],"-")</f>
        <v>0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1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0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>
        <f ca="1">_xlfn.XLOOKUP(G14&amp;$V$2,BS_CONTROLE[CHAVE],BS_CONTROLE[Quantidade_11],"-")</f>
        <v>0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0</v>
      </c>
      <c r="W16" s="137">
        <f ca="1">_xlfn.XLOOKUP(G16&amp;$W$2,BS_CONTROLE[CHAVE],BS_CONTROLE[Quantidade_11],"-")</f>
        <v>500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1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>
        <f ca="1">_xlfn.XLOOKUP(G20&amp;$V$2,BS_CONTROLE[CHAVE],BS_CONTROLE[Quantidade_11],"-")</f>
        <v>0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122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1248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>
        <f ca="1">_xlfn.XLOOKUP(G27&amp;$V$2,BS_CONTROLE[CHAVE],BS_CONTROLE[Quantidade_11],"-")</f>
        <v>0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1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>
        <f ca="1">_xlfn.XLOOKUP(G36&amp;$V$2,BS_CONTROLE[CHAVE],BS_CONTROLE[Quantidade_11],"-")</f>
        <v>0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>
        <f ca="1">_xlfn.XLOOKUP(G42&amp;$V$2,BS_CONTROLE[CHAVE],BS_CONTROLE[Quantidade_11],"-")</f>
        <v>0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0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1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>
        <f ca="1">_xlfn.XLOOKUP(G48&amp;$V$2,BS_CONTROLE[CHAVE],BS_CONTROLE[Quantidade_11],"-")</f>
        <v>0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500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1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>
        <f ca="1">_xlfn.XLOOKUP(G55&amp;$U$2,BS_CONTROLE[CHAVE],BS_CONTROLE[Quantidade_11],"-")</f>
        <v>0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122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1248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0</v>
      </c>
      <c r="V63" s="137">
        <f ca="1">_xlfn.XLOOKUP(G63&amp;$V$2,BS_CONTROLE[CHAVE],BS_CONTROLE[Quantidade_11],"-")</f>
        <v>0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511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511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>
        <f ca="1">_xlfn.XLOOKUP(G73&amp;$U$2,BS_CONTROLE[CHAVE],BS_CONTROLE[Quantidade_11],"-")</f>
        <v>1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0</v>
      </c>
      <c r="W77" s="137" t="str">
        <f ca="1">_xlfn.XLOOKUP(G77&amp;$W$2,BS_CONTROLE[CHAVE],BS_CONTROLE[Quantidade_11],"-")</f>
        <v>-</v>
      </c>
    </row>
    <row r="78" spans="1:23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0</v>
      </c>
      <c r="W78" s="137">
        <f ca="1">_xlfn.XLOOKUP(G78&amp;$W$2,BS_CONTROLE[CHAVE],BS_CONTROLE[Quantidade_11],"-")</f>
        <v>1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>
        <f>IF(SP_SUL!H82="","*",SP_SUL!H82)</f>
        <v>106109</v>
      </c>
      <c r="J79" s="145">
        <f>IF(SP_SUL!I82="","*",SP_SUL!I82)</f>
        <v>106109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0</v>
      </c>
      <c r="V79" s="137">
        <f ca="1">_xlfn.XLOOKUP(G79&amp;$V$2,BS_CONTROLE[CHAVE],BS_CONTROLE[Quantidade_11],"-")</f>
        <v>0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0</v>
      </c>
      <c r="V82" s="137">
        <f ca="1">_xlfn.XLOOKUP(G82&amp;$V$2,BS_CONTROLE[CHAVE],BS_CONTROLE[Quantidade_11],"-")</f>
        <v>0</v>
      </c>
      <c r="W82" s="137">
        <f ca="1">_xlfn.XLOOKUP(G82&amp;$W$2,BS_CONTROLE[CHAVE],BS_CONTROLE[Quantidade_11],"-")</f>
        <v>500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1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122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1248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>
        <f ca="1">_xlfn.XLOOKUP(G90&amp;$U$2,BS_CONTROLE[CHAVE],BS_CONTROLE[Quantidade_11],"-")</f>
        <v>1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0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0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511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0</v>
      </c>
      <c r="V99" s="137">
        <f ca="1">_xlfn.XLOOKUP(G99&amp;$V$2,BS_CONTROLE[CHAVE],BS_CONTROLE[Quantidade_11],"-")</f>
        <v>1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*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*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 t="str">
        <f>IF(SP_SUL!B107="","*",SP_SUL!B107)</f>
        <v>*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*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1</v>
      </c>
    </row>
    <row r="106" spans="1:23" hidden="1">
      <c r="A106" s="146" t="str">
        <f>IF(SP_SUL!Y109="","*",SP_SUL!Y109)</f>
        <v>*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 t="str">
        <f>IF(SP_SUL!B109="","*",SP_SUL!B109)</f>
        <v>*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>
        <f ca="1">_xlfn.XLOOKUP(G106&amp;$U$2,BS_CONTROLE[CHAVE],BS_CONTROLE[Quantidade_11],"-")</f>
        <v>0</v>
      </c>
      <c r="V106" s="137">
        <f ca="1">_xlfn.XLOOKUP(G106&amp;$V$2,BS_CONTROLE[CHAVE],BS_CONTROLE[Quantidade_11],"-")</f>
        <v>0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>
        <f ca="1">_xlfn.XLOOKUP(G108&amp;$U$2,BS_CONTROLE[CHAVE],BS_CONTROLE[Quantidade_11],"-")</f>
        <v>0</v>
      </c>
      <c r="V108" s="137">
        <f ca="1">_xlfn.XLOOKUP(G108&amp;$V$2,BS_CONTROLE[CHAVE],BS_CONTROLE[Quantidade_11],"-")</f>
        <v>0</v>
      </c>
      <c r="W108" s="137">
        <f ca="1">_xlfn.XLOOKUP(G108&amp;$W$2,BS_CONTROLE[CHAVE],BS_CONTROLE[Quantidade_11],"-")</f>
        <v>500</v>
      </c>
    </row>
    <row r="109" spans="1:23" hidden="1">
      <c r="A109" s="146" t="str">
        <f>IF(SP_SUL!Y112="","*",SP_SUL!Y112)</f>
        <v>*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*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*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1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>
        <f>IF(SP_SUL!B117="","*",SP_SUL!B117)</f>
        <v>46058</v>
      </c>
      <c r="G114" s="145" t="str">
        <f>IF(SP_SUL!D117="","*",SP_SUL!D117)</f>
        <v>E17</v>
      </c>
      <c r="H114" s="145" t="str">
        <f>IF(SP_SUL!F117="","*",SP_SUL!F117)</f>
        <v>CAMINHÃO DE SOLDA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ZKE-ZWW</v>
      </c>
      <c r="L114" s="139" t="str">
        <f>IF(SP_SUL!N117="","*",SP_SUL!N117)</f>
        <v>K83K802</v>
      </c>
      <c r="M114" s="140">
        <f>IF(SP_SUL!J117="","*",SP_SUL!J117)</f>
        <v>55</v>
      </c>
      <c r="N114" s="144">
        <f>IF(SP_SUL!K117="","*",SP_SUL!K117)</f>
        <v>81</v>
      </c>
      <c r="O114" s="144">
        <f>IF(SP_SUL!L117="","*",SP_SUL!L117)</f>
        <v>82</v>
      </c>
      <c r="P114" s="143">
        <f>IF(SP_SUL!O117="","*",SP_SUL!O117)</f>
        <v>0.375</v>
      </c>
      <c r="Q114" s="143">
        <f>IF(SP_SUL!P117="","*",SP_SUL!P117)</f>
        <v>0.16666666666666666</v>
      </c>
      <c r="R114" s="145" t="str">
        <f>IF(SP_SUL!Q117="","*",CONCATENATE(SP_SUL!Q117," ",SP_SUL!R117))</f>
        <v>4 Nº DE SOLDA</v>
      </c>
      <c r="S114" s="145" t="str">
        <f>IF(SP_SUL!V117="","*",SP_SUL!V117)</f>
        <v>Higor</v>
      </c>
      <c r="T114" s="145" t="str">
        <f>IF(SP_SUL!W117="","*",SP_SUL!W117)</f>
        <v>Caminhão de solda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V89</v>
      </c>
      <c r="H115" s="145" t="str">
        <f>IF(SP_SUL!F118="","*",SP_SUL!F118)</f>
        <v>MECANIZAÇÃO - SOCADORA</v>
      </c>
      <c r="I115" s="145" t="str">
        <f>IF(SP_SUL!H118="","*",SP_SUL!H118)</f>
        <v>102ZKW2</v>
      </c>
      <c r="J115" s="145" t="str">
        <f>IF(SP_SUL!I118="","*",SP_SUL!I118)</f>
        <v>102ZKW2</v>
      </c>
      <c r="K115" s="139" t="str">
        <f>IF(SP_SUL!M118="","*",SP_SUL!M118)</f>
        <v>ZWW-ZKW</v>
      </c>
      <c r="L115" s="139" t="str">
        <f>IF(SP_SUL!N118="","*",SP_SUL!N118)</f>
        <v>K93K911</v>
      </c>
      <c r="M115" s="140">
        <f>IF(SP_SUL!J118="","*",SP_SUL!J118)</f>
        <v>48</v>
      </c>
      <c r="N115" s="144">
        <f>IF(SP_SUL!K118="","*",SP_SUL!K118)</f>
        <v>92.745000000000005</v>
      </c>
      <c r="O115" s="144">
        <f>IF(SP_SUL!L118="","*",SP_SUL!L118)</f>
        <v>93.587000000000003</v>
      </c>
      <c r="P115" s="143">
        <f>IF(SP_SUL!O118="","*",SP_SUL!O118)</f>
        <v>0.375</v>
      </c>
      <c r="Q115" s="143">
        <f>IF(SP_SUL!P118="","*",SP_SUL!P118)</f>
        <v>8.3333333333333329E-2</v>
      </c>
      <c r="R115" s="145" t="str">
        <f>IF(SP_SUL!Q118="","*",CONCATENATE(SP_SUL!Q118," ",SP_SUL!R118))</f>
        <v>480 M</v>
      </c>
      <c r="S115" s="145" t="str">
        <f>IF(SP_SUL!V118="","*",SP_SUL!V118)</f>
        <v>Antonioni</v>
      </c>
      <c r="T115" s="145" t="str">
        <f>IF(SP_SUL!W118="","*",SP_SUL!W118)</f>
        <v xml:space="preserve">Socaria mecanizada </v>
      </c>
      <c r="U115" s="137" t="str">
        <f ca="1">_xlfn.XLOOKUP(G115&amp;$U$2,BS_CONTROLE[CHAVE],BS_CONTROLE[Quantidade_11],"-")</f>
        <v>-</v>
      </c>
      <c r="V115" s="137">
        <f ca="1">_xlfn.XLOOKUP(G115&amp;$V$2,BS_CONTROLE[CHAVE],BS_CONTROLE[Quantidade_11],"-")</f>
        <v>122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 t="str">
        <f>IF(SP_SUL!B119="","*",SP_SUL!B119)</f>
        <v>*</v>
      </c>
      <c r="G116" s="145" t="str">
        <f>IF(SP_SUL!D119="","*",SP_SUL!D119)</f>
        <v>E42</v>
      </c>
      <c r="H116" s="145" t="str">
        <f>IF(SP_SUL!F119="","*",SP_SUL!F119)</f>
        <v>DESLOCAMENTO</v>
      </c>
      <c r="I116" s="145" t="str">
        <f>IF(SP_SUL!H119="","*",SP_SUL!H119)</f>
        <v>102ZKW2</v>
      </c>
      <c r="J116" s="145" t="str">
        <f>IF(SP_SUL!I119="","*",SP_SUL!I119)</f>
        <v>ZCP1</v>
      </c>
      <c r="K116" s="139" t="str">
        <f>IF(SP_SUL!M119="","*",SP_SUL!M119)</f>
        <v>ZKW-ZCP</v>
      </c>
      <c r="L116" s="139" t="str">
        <f>IF(SP_SUL!N119="","*",SP_SUL!N119)</f>
        <v>ZKWZCP</v>
      </c>
      <c r="M116" s="140">
        <f>IF(SP_SUL!J119="","*",SP_SUL!J119)</f>
        <v>55</v>
      </c>
      <c r="N116" s="144">
        <f>IF(SP_SUL!K119="","*",SP_SUL!K119)</f>
        <v>102</v>
      </c>
      <c r="O116" s="144" t="str">
        <f>IF(SP_SUL!L119="","*",SP_SUL!L119)</f>
        <v>-</v>
      </c>
      <c r="P116" s="143">
        <f>IF(SP_SUL!O119="","*",SP_SUL!O119)</f>
        <v>0.39583333333333331</v>
      </c>
      <c r="Q116" s="143">
        <f>IF(SP_SUL!P119="","*",SP_SUL!P119)</f>
        <v>4.1666666666666664E-2</v>
      </c>
      <c r="R116" s="145" t="str">
        <f>IF(SP_SUL!Q119="","*",CONCATENATE(SP_SUL!Q119," ",SP_SUL!R119))</f>
        <v>1 BINÁRIO</v>
      </c>
      <c r="S116" s="145" t="str">
        <f>IF(SP_SUL!V119="","*",SP_SUL!V119)</f>
        <v>PCM</v>
      </c>
      <c r="T116" s="145" t="str">
        <f>IF(SP_SUL!W119="","*",SP_SUL!W119)</f>
        <v>Deslocamento</v>
      </c>
      <c r="U116" s="137">
        <f ca="1">_xlfn.XLOOKUP(G116&amp;$U$2,BS_CONTROLE[CHAVE],BS_CONTROLE[Quantidade_11],"-")</f>
        <v>1248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*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W60</v>
      </c>
      <c r="H117" s="145" t="str">
        <f>IF(SP_SUL!F120="","*",SP_SUL!F120)</f>
        <v>PDM - DESCARGA - DORMENTE</v>
      </c>
      <c r="I117" s="145" t="str">
        <f>IF(SP_SUL!H120="","*",SP_SUL!H120)</f>
        <v>ZEM1302</v>
      </c>
      <c r="J117" s="145" t="str">
        <f>IF(SP_SUL!I120="","*",SP_SUL!I120)</f>
        <v>ZEM1302</v>
      </c>
      <c r="K117" s="139" t="str">
        <f>IF(SP_SUL!M120="","*",SP_SUL!M120)</f>
        <v>ZEJ-ZRB</v>
      </c>
      <c r="L117" s="139" t="str">
        <f>IF(SP_SUL!N120="","*",SP_SUL!N120)</f>
        <v>ZEJ1 / ZRB1501</v>
      </c>
      <c r="M117" s="140">
        <f>IF(SP_SUL!J120="","*",SP_SUL!J120)</f>
        <v>48</v>
      </c>
      <c r="N117" s="144">
        <f>IF(SP_SUL!K120="","*",SP_SUL!K120)</f>
        <v>145.9</v>
      </c>
      <c r="O117" s="144">
        <f>IF(SP_SUL!L120="","*",SP_SUL!L120)</f>
        <v>151.6</v>
      </c>
      <c r="P117" s="143">
        <f>IF(SP_SUL!O120="","*",SP_SUL!O120)</f>
        <v>0.375</v>
      </c>
      <c r="Q117" s="143">
        <f>IF(SP_SUL!P120="","*",SP_SUL!P120)</f>
        <v>4.1666666666666664E-2</v>
      </c>
      <c r="R117" s="145" t="str">
        <f>IF(SP_SUL!Q120="","*",CONCATENATE(SP_SUL!Q120," ",SP_SUL!R120))</f>
        <v>600 Nº DE DORMENTES</v>
      </c>
      <c r="S117" s="145" t="str">
        <f>IF(SP_SUL!V120="","*",SP_SUL!V120)</f>
        <v>Felipe</v>
      </c>
      <c r="T117" s="145" t="str">
        <f>IF(SP_SUL!W120="","*",SP_SUL!W120)</f>
        <v>PDM - Descarga de dormentes</v>
      </c>
      <c r="U117" s="137" t="str">
        <f ca="1">_xlfn.XLOOKUP(G117&amp;$U$2,BS_CONTROLE[CHAVE],BS_CONTROLE[Quantidade_11],"-")</f>
        <v>-</v>
      </c>
      <c r="V117" s="137">
        <f ca="1">_xlfn.XLOOKUP(G117&amp;$V$2,BS_CONTROLE[CHAVE],BS_CONTROLE[Quantidade_11],"-")</f>
        <v>0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4" dateTimeGrouping="day"/>
      </filters>
    </filterColumn>
    <filterColumn colId="6">
      <filters>
        <filter val="V42"/>
        <filter val="V48"/>
        <filter val="V8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78" sqref="B78:K8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1260</v>
      </c>
      <c r="C2" s="121" t="s">
        <v>977</v>
      </c>
      <c r="D2" s="76" t="s">
        <v>979</v>
      </c>
      <c r="E2" s="76" t="s">
        <v>1261</v>
      </c>
      <c r="F2" s="99" t="s">
        <v>1262</v>
      </c>
      <c r="G2" s="76" t="s">
        <v>1263</v>
      </c>
      <c r="H2" s="76" t="s">
        <v>1264</v>
      </c>
      <c r="I2" s="76" t="s">
        <v>1265</v>
      </c>
      <c r="J2" s="76" t="s">
        <v>1266</v>
      </c>
      <c r="K2" s="78" t="s">
        <v>1267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>
        <f>IF(SP_SUL!H82="","*",SP_SUL!H82)</f>
        <v>106109</v>
      </c>
      <c r="F78" s="100" t="str">
        <f>IF(SP_SUL!M82="","*",SP_SUL!M82)</f>
        <v>ZBM-ZHO</v>
      </c>
      <c r="G78" s="95">
        <f>IF(SP_SUL!I82="","*",SP_SUL!I82)</f>
        <v>106109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*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*</v>
      </c>
      <c r="C103" s="95" t="str">
        <f>IF(SP_SUL!B107="","*",SP_SUL!B107)</f>
        <v>*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*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*</v>
      </c>
      <c r="C105" s="95" t="str">
        <f>IF(SP_SUL!B109="","*",SP_SUL!B109)</f>
        <v>*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*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*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*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*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*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*</v>
      </c>
      <c r="C112" s="95" t="str">
        <f>IF(SP_SUL!B116="","*",SP_SUL!B116)</f>
        <v>*</v>
      </c>
      <c r="D112" s="94" t="str">
        <f>IF(SP_SUL!D116="","*",SP_SUL!D116)</f>
        <v>*</v>
      </c>
      <c r="E112" s="94" t="str">
        <f>IF(SP_SUL!H116="","*",SP_SUL!H116)</f>
        <v>*</v>
      </c>
      <c r="F112" s="100" t="str">
        <f>IF(SP_SUL!M116="","*",SP_SUL!M116)</f>
        <v>-</v>
      </c>
      <c r="G112" s="95" t="str">
        <f>IF(SP_SUL!I116="","*",SP_SUL!I116)</f>
        <v>*</v>
      </c>
      <c r="H112" s="95" t="str">
        <f>IF(SP_SUL!AB116="","*",SP_SUL!AB116)</f>
        <v>*</v>
      </c>
      <c r="I112" s="95" t="str">
        <f>IF(SP_SUL!AC116="","*",SP_SUL!AC116)</f>
        <v>*</v>
      </c>
      <c r="J112" s="96" t="str">
        <f>IF(SP_SUL!AA116="","*",SP_SUL!AA116)</f>
        <v>*</v>
      </c>
      <c r="K112" s="97" t="str">
        <f>IF(SP_SUL!AD116="","*",SP_SUL!AD116)</f>
        <v>*</v>
      </c>
    </row>
    <row r="113" spans="2:11" hidden="1">
      <c r="B113" s="94" t="str">
        <f>IF(SP_SUL!Y117="","*",SP_SUL!Y117)</f>
        <v>*</v>
      </c>
      <c r="C113" s="95">
        <f>IF(SP_SUL!B117="","*",SP_SUL!B117)</f>
        <v>46058</v>
      </c>
      <c r="D113" s="94" t="str">
        <f>IF(SP_SUL!D117="","*",SP_SUL!D117)</f>
        <v>E17</v>
      </c>
      <c r="E113" s="94" t="str">
        <f>IF(SP_SUL!H117="","*",SP_SUL!H117)</f>
        <v>102ZKW2</v>
      </c>
      <c r="F113" s="100" t="str">
        <f>IF(SP_SUL!M117="","*",SP_SUL!M117)</f>
        <v>ZKE-ZWW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0.33333333333333331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V89</v>
      </c>
      <c r="E114" s="94" t="str">
        <f>IF(SP_SUL!H118="","*",SP_SUL!H118)</f>
        <v>102ZKW2</v>
      </c>
      <c r="F114" s="100" t="str">
        <f>IF(SP_SUL!M118="","*",SP_SUL!M118)</f>
        <v>ZWW-ZKW</v>
      </c>
      <c r="G114" s="95" t="str">
        <f>IF(SP_SUL!I118="","*",SP_SUL!I118)</f>
        <v>102ZKW2</v>
      </c>
      <c r="H114" s="95" t="str">
        <f>IF(SP_SUL!AB118="","*",SP_SUL!AB118)</f>
        <v>FIXO</v>
      </c>
      <c r="I114" s="95" t="str">
        <f>IF(SP_SUL!AC118="","*",SP_SUL!AC118)</f>
        <v>*</v>
      </c>
      <c r="J114" s="96">
        <f>IF(SP_SUL!AA118="","*",SP_SUL!AA118)</f>
        <v>1</v>
      </c>
      <c r="K114" s="97">
        <f>IF(SP_SUL!AD118="","*",SP_SUL!AD118)</f>
        <v>0.35416666666666669</v>
      </c>
    </row>
    <row r="115" spans="2:11" hidden="1">
      <c r="B115" s="94" t="str">
        <f>IF(SP_SUL!Y119="","*",SP_SUL!Y119)</f>
        <v>*</v>
      </c>
      <c r="C115" s="95" t="str">
        <f>IF(SP_SUL!B119="","*",SP_SUL!B119)</f>
        <v>*</v>
      </c>
      <c r="D115" s="94" t="str">
        <f>IF(SP_SUL!D119="","*",SP_SUL!D119)</f>
        <v>E42</v>
      </c>
      <c r="E115" s="94" t="str">
        <f>IF(SP_SUL!H119="","*",SP_SUL!H119)</f>
        <v>102ZKW2</v>
      </c>
      <c r="F115" s="100" t="str">
        <f>IF(SP_SUL!M119="","*",SP_SUL!M119)</f>
        <v>ZKW-ZCP</v>
      </c>
      <c r="G115" s="95" t="str">
        <f>IF(SP_SUL!I119="","*",SP_SUL!I119)</f>
        <v>ZCP1</v>
      </c>
      <c r="H115" s="95" t="str">
        <f>IF(SP_SUL!AB119="","*",SP_SUL!AB119)</f>
        <v>FIXO + ESCALA</v>
      </c>
      <c r="I115" s="95" t="str">
        <f>IF(SP_SUL!AC119="","*",SP_SUL!AC119)</f>
        <v>AGD ACIONAMENTO PCM</v>
      </c>
      <c r="J115" s="96">
        <f>IF(SP_SUL!AA119="","*",SP_SUL!AA119)</f>
        <v>2</v>
      </c>
      <c r="K115" s="97">
        <f>IF(SP_SUL!AD119="","*",SP_SUL!AD119)</f>
        <v>0.33333333333333331</v>
      </c>
    </row>
    <row r="116" spans="2:11" hidden="1">
      <c r="B116" s="94" t="str">
        <f>IF(SP_SUL!Y120="","*",SP_SUL!Y120)</f>
        <v>*</v>
      </c>
      <c r="C116" s="95">
        <f>IF(SP_SUL!B120="","*",SP_SUL!B120)</f>
        <v>46058</v>
      </c>
      <c r="D116" s="94" t="str">
        <f>IF(SP_SUL!D120="","*",SP_SUL!D120)</f>
        <v>W60</v>
      </c>
      <c r="E116" s="94" t="str">
        <f>IF(SP_SUL!H120="","*",SP_SUL!H120)</f>
        <v>ZEM1302</v>
      </c>
      <c r="F116" s="100" t="str">
        <f>IF(SP_SUL!M120="","*",SP_SUL!M120)</f>
        <v>ZEJ-ZRB</v>
      </c>
      <c r="G116" s="95" t="str">
        <f>IF(SP_SUL!I120="","*",SP_SUL!I120)</f>
        <v>ZEM1302</v>
      </c>
      <c r="H116" s="95" t="str">
        <f>IF(SP_SUL!AB120="","*",SP_SUL!AB120)</f>
        <v>FIXO</v>
      </c>
      <c r="I116" s="95" t="str">
        <f>IF(SP_SUL!AC120="","*",SP_SUL!AC120)</f>
        <v>*</v>
      </c>
      <c r="J116" s="96">
        <f>IF(SP_SUL!AA120="","*",SP_SUL!AA120)</f>
        <v>1</v>
      </c>
      <c r="K116" s="97">
        <f>IF(SP_SUL!AD120="","*",SP_SUL!AD120)</f>
        <v>0.29166666666666669</v>
      </c>
    </row>
    <row r="117" spans="2:11" hidden="1">
      <c r="B117" s="94" t="str">
        <f>IF(SP_SUL!Y121="","*",SP_SUL!Y121)</f>
        <v>*</v>
      </c>
      <c r="C117" s="95" t="str">
        <f>IF(SP_SUL!B121="","*",SP_SUL!B121)</f>
        <v>*</v>
      </c>
      <c r="D117" s="94" t="str">
        <f>IF(SP_SUL!D121="","*",SP_SUL!D121)</f>
        <v>*</v>
      </c>
      <c r="E117" s="94" t="str">
        <f>IF(SP_SUL!H121="","*",SP_SUL!H121)</f>
        <v>*</v>
      </c>
      <c r="F117" s="100" t="str">
        <f>IF(SP_SUL!M121="","*",SP_SUL!M121)</f>
        <v>-</v>
      </c>
      <c r="G117" s="95" t="str">
        <f>IF(SP_SUL!I121="","*",SP_SUL!I121)</f>
        <v>*</v>
      </c>
      <c r="H117" s="95" t="str">
        <f>IF(SP_SUL!AB121="","*",SP_SUL!AB121)</f>
        <v>*</v>
      </c>
      <c r="I117" s="95" t="str">
        <f>IF(SP_SUL!AC121="","*",SP_SUL!AC121)</f>
        <v>*</v>
      </c>
      <c r="J117" s="96" t="str">
        <f>IF(SP_SUL!AA121="","*",SP_SUL!AA121)</f>
        <v>*</v>
      </c>
      <c r="K117" s="97" t="str">
        <f>IF(SP_SUL!AD121="","*",SP_SUL!AD121)</f>
        <v>*</v>
      </c>
    </row>
    <row r="118" spans="2:11" hidden="1">
      <c r="B118" s="94" t="str">
        <f>IF(SP_SUL!Y122="","*",SP_SUL!Y122)</f>
        <v>*</v>
      </c>
      <c r="C118" s="95" t="str">
        <f>IF(SP_SUL!B122="","*",SP_SUL!B122)</f>
        <v>*</v>
      </c>
      <c r="D118" s="94" t="str">
        <f>IF(SP_SUL!D122="","*",SP_SUL!D122)</f>
        <v>*</v>
      </c>
      <c r="E118" s="94" t="str">
        <f>IF(SP_SUL!H122="","*",SP_SUL!H122)</f>
        <v>*</v>
      </c>
      <c r="F118" s="100" t="str">
        <f>IF(SP_SUL!M122="","*",SP_SUL!M122)</f>
        <v>-</v>
      </c>
      <c r="G118" s="95" t="str">
        <f>IF(SP_SUL!I122="","*",SP_SUL!I122)</f>
        <v>*</v>
      </c>
      <c r="H118" s="95" t="str">
        <f>IF(SP_SUL!AB122="","*",SP_SUL!AB122)</f>
        <v>*</v>
      </c>
      <c r="I118" s="95" t="str">
        <f>IF(SP_SUL!AC122="","*",SP_SUL!AC122)</f>
        <v>*</v>
      </c>
      <c r="J118" s="96" t="str">
        <f>IF(SP_SUL!AA122="","*",SP_SUL!AA122)</f>
        <v>*</v>
      </c>
      <c r="K118" s="97" t="str">
        <f>IF(SP_SUL!AD122="","*",SP_SUL!AD122)</f>
        <v>*</v>
      </c>
    </row>
    <row r="119" spans="2:11" hidden="1">
      <c r="B119" s="94" t="str">
        <f>IF(SP_SUL!Y123="","*",SP_SUL!Y123)</f>
        <v>*</v>
      </c>
      <c r="C119" s="95" t="str">
        <f>IF(SP_SUL!B123="","*",SP_SUL!B123)</f>
        <v>*</v>
      </c>
      <c r="D119" s="94" t="str">
        <f>IF(SP_SUL!D123="","*",SP_SUL!D123)</f>
        <v>*</v>
      </c>
      <c r="E119" s="94" t="str">
        <f>IF(SP_SUL!H123="","*",SP_SUL!H123)</f>
        <v>*</v>
      </c>
      <c r="F119" s="100" t="str">
        <f>IF(SP_SUL!M123="","*",SP_SUL!M123)</f>
        <v>-</v>
      </c>
      <c r="G119" s="95" t="str">
        <f>IF(SP_SUL!I123="","*",SP_SUL!I123)</f>
        <v>*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*</v>
      </c>
      <c r="K119" s="97" t="str">
        <f>IF(SP_SUL!AD123="","*",SP_SUL!AD123)</f>
        <v>*</v>
      </c>
    </row>
    <row r="120" spans="2:11" hidden="1">
      <c r="B120" s="94" t="str">
        <f>IF(SP_SUL!Y124="","*",SP_SUL!Y124)</f>
        <v>*</v>
      </c>
      <c r="C120" s="95" t="str">
        <f>IF(SP_SUL!B124="","*",SP_SUL!B124)</f>
        <v>*</v>
      </c>
      <c r="D120" s="94" t="str">
        <f>IF(SP_SUL!D124="","*",SP_SUL!D124)</f>
        <v>*</v>
      </c>
      <c r="E120" s="94" t="str">
        <f>IF(SP_SUL!H124="","*",SP_SUL!H124)</f>
        <v>*</v>
      </c>
      <c r="F120" s="100" t="str">
        <f>IF(SP_SUL!M124="","*",SP_SUL!M124)</f>
        <v>-</v>
      </c>
      <c r="G120" s="95" t="str">
        <f>IF(SP_SUL!I124="","*",SP_SUL!I124)</f>
        <v>*</v>
      </c>
      <c r="H120" s="95" t="str">
        <f>IF(SP_SUL!AB124="","*",SP_SUL!AB124)</f>
        <v>*</v>
      </c>
      <c r="I120" s="95" t="str">
        <f>IF(SP_SUL!AC124="","*",SP_SUL!AC124)</f>
        <v>*</v>
      </c>
      <c r="J120" s="96" t="str">
        <f>IF(SP_SUL!AA124="","*",SP_SUL!AA124)</f>
        <v>*</v>
      </c>
      <c r="K120" s="97" t="str">
        <f>IF(SP_SUL!AD124="","*",SP_SUL!AD124)</f>
        <v>*</v>
      </c>
    </row>
    <row r="121" spans="2:11" hidden="1">
      <c r="B121" s="94" t="str">
        <f>IF(SP_SUL!Y125="","*",SP_SUL!Y125)</f>
        <v>*</v>
      </c>
      <c r="C121" s="95" t="str">
        <f>IF(SP_SUL!B125="","*",SP_SUL!B125)</f>
        <v>*</v>
      </c>
      <c r="D121" s="94" t="str">
        <f>IF(SP_SUL!D125="","*",SP_SUL!D125)</f>
        <v>*</v>
      </c>
      <c r="E121" s="94" t="str">
        <f>IF(SP_SUL!H125="","*",SP_SUL!H125)</f>
        <v>*</v>
      </c>
      <c r="F121" s="100" t="str">
        <f>IF(SP_SUL!M125="","*",SP_SUL!M125)</f>
        <v>-</v>
      </c>
      <c r="G121" s="95" t="str">
        <f>IF(SP_SUL!I125="","*",SP_SUL!I125)</f>
        <v>*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*</v>
      </c>
      <c r="K121" s="97" t="str">
        <f>IF(SP_SUL!AD125="","*",SP_SUL!AD125)</f>
        <v>*</v>
      </c>
    </row>
    <row r="122" spans="2:11" hidden="1">
      <c r="B122" s="94" t="str">
        <f>IF(SP_SUL!Y126="","*",SP_SUL!Y126)</f>
        <v>*</v>
      </c>
      <c r="C122" s="95" t="str">
        <f>IF(SP_SUL!B126="","*",SP_SUL!B126)</f>
        <v>*</v>
      </c>
      <c r="D122" s="94" t="str">
        <f>IF(SP_SUL!D126="","*",SP_SUL!D126)</f>
        <v>*</v>
      </c>
      <c r="E122" s="94" t="str">
        <f>IF(SP_SUL!H126="","*",SP_SUL!H126)</f>
        <v>*</v>
      </c>
      <c r="F122" s="100" t="str">
        <f>IF(SP_SUL!M126="","*",SP_SUL!M126)</f>
        <v>-</v>
      </c>
      <c r="G122" s="95" t="str">
        <f>IF(SP_SUL!I126="","*",SP_SUL!I126)</f>
        <v>*</v>
      </c>
      <c r="H122" s="95" t="str">
        <f>IF(SP_SUL!AB126="","*",SP_SUL!AB126)</f>
        <v>*</v>
      </c>
      <c r="I122" s="95" t="str">
        <f>IF(SP_SUL!AC126="","*",SP_SUL!AC126)</f>
        <v>*</v>
      </c>
      <c r="J122" s="96" t="str">
        <f>IF(SP_SUL!AA126="","*",SP_SUL!AA126)</f>
        <v>*</v>
      </c>
      <c r="K122" s="97" t="str">
        <f>IF(SP_SUL!AD126="","*",SP_SUL!AD126)</f>
        <v>*</v>
      </c>
    </row>
    <row r="123" spans="2:11" hidden="1">
      <c r="B123" s="94" t="str">
        <f>IF(SP_SUL!Y127="","*",SP_SUL!Y127)</f>
        <v>*</v>
      </c>
      <c r="C123" s="95" t="str">
        <f>IF(SP_SUL!B127="","*",SP_SUL!B127)</f>
        <v>*</v>
      </c>
      <c r="D123" s="94" t="str">
        <f>IF(SP_SUL!D127="","*",SP_SUL!D127)</f>
        <v>*</v>
      </c>
      <c r="E123" s="94" t="str">
        <f>IF(SP_SUL!H127="","*",SP_SUL!H127)</f>
        <v>*</v>
      </c>
      <c r="F123" s="100" t="str">
        <f>IF(SP_SUL!M127="","*",SP_SUL!M127)</f>
        <v>-</v>
      </c>
      <c r="G123" s="95" t="str">
        <f>IF(SP_SUL!I127="","*",SP_SUL!I127)</f>
        <v>*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*</v>
      </c>
      <c r="K123" s="97" t="str">
        <f>IF(SP_SUL!AD127="","*",SP_SUL!AD127)</f>
        <v>*</v>
      </c>
    </row>
    <row r="124" spans="2:11" hidden="1">
      <c r="B124" s="94" t="str">
        <f>IF(SP_SUL!Y128="","*",SP_SUL!Y128)</f>
        <v>*</v>
      </c>
      <c r="C124" s="95" t="str">
        <f>IF(SP_SUL!B128="","*",SP_SUL!B128)</f>
        <v>*</v>
      </c>
      <c r="D124" s="94" t="str">
        <f>IF(SP_SUL!D128="","*",SP_SUL!D128)</f>
        <v>*</v>
      </c>
      <c r="E124" s="94" t="str">
        <f>IF(SP_SUL!H128="","*",SP_SUL!H128)</f>
        <v>*</v>
      </c>
      <c r="F124" s="100" t="str">
        <f>IF(SP_SUL!M128="","*",SP_SUL!M128)</f>
        <v>-</v>
      </c>
      <c r="G124" s="95" t="str">
        <f>IF(SP_SUL!I128="","*",SP_SUL!I128)</f>
        <v>*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*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*</v>
      </c>
      <c r="E127" s="94" t="str">
        <f>IF(SP_SUL!H131="","*",SP_SUL!H131)</f>
        <v>*</v>
      </c>
      <c r="F127" s="100" t="str">
        <f>IF(SP_SUL!M131="","*",SP_SUL!M131)</f>
        <v>-</v>
      </c>
      <c r="G127" s="95" t="str">
        <f>IF(SP_SUL!I131="","*",SP_SUL!I131)</f>
        <v>*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*</v>
      </c>
      <c r="K127" s="97" t="str">
        <f>IF(SP_SUL!AD131="","*",SP_SUL!AD131)</f>
        <v>*</v>
      </c>
    </row>
    <row r="128" spans="2:11" hidden="1">
      <c r="B128" s="94" t="str">
        <f>IF(SP_SUL!Y132="","*",SP_SUL!Y132)</f>
        <v>*</v>
      </c>
      <c r="C128" s="95" t="str">
        <f>IF(SP_SUL!B132="","*",SP_SUL!B132)</f>
        <v>*</v>
      </c>
      <c r="D128" s="94" t="str">
        <f>IF(SP_SUL!D132="","*",SP_SUL!D132)</f>
        <v>*</v>
      </c>
      <c r="E128" s="94" t="str">
        <f>IF(SP_SUL!H132="","*",SP_SUL!H132)</f>
        <v>*</v>
      </c>
      <c r="F128" s="100" t="str">
        <f>IF(SP_SUL!M132="","*",SP_SUL!M132)</f>
        <v>-</v>
      </c>
      <c r="G128" s="95" t="str">
        <f>IF(SP_SUL!I132="","*",SP_SUL!I132)</f>
        <v>*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*</v>
      </c>
      <c r="K128" s="97" t="str">
        <f>IF(SP_SUL!AD132="","*",SP_SUL!AD132)</f>
        <v>*</v>
      </c>
    </row>
    <row r="129" spans="2:11" hidden="1">
      <c r="B129" s="94" t="str">
        <f>IF(SP_SUL!Y133="","*",SP_SUL!Y133)</f>
        <v>*</v>
      </c>
      <c r="C129" s="95" t="str">
        <f>IF(SP_SUL!B133="","*",SP_SUL!B133)</f>
        <v>*</v>
      </c>
      <c r="D129" s="94" t="str">
        <f>IF(SP_SUL!D133="","*",SP_SUL!D133)</f>
        <v>*</v>
      </c>
      <c r="E129" s="94" t="str">
        <f>IF(SP_SUL!H133="","*",SP_SUL!H133)</f>
        <v>*</v>
      </c>
      <c r="F129" s="100" t="str">
        <f>IF(SP_SUL!M133="","*",SP_SUL!M133)</f>
        <v>-</v>
      </c>
      <c r="G129" s="95" t="str">
        <f>IF(SP_SUL!I133="","*",SP_SUL!I133)</f>
        <v>*</v>
      </c>
      <c r="H129" s="95" t="str">
        <f>IF(SP_SUL!AB133="","*",SP_SUL!AB133)</f>
        <v>*</v>
      </c>
      <c r="I129" s="95" t="str">
        <f>IF(SP_SUL!AC133="","*",SP_SUL!AC133)</f>
        <v>*</v>
      </c>
      <c r="J129" s="96" t="str">
        <f>IF(SP_SUL!AA133="","*",SP_SUL!AA133)</f>
        <v>*</v>
      </c>
      <c r="K129" s="97" t="str">
        <f>IF(SP_SUL!AD133="","*",SP_SUL!AD133)</f>
        <v>*</v>
      </c>
    </row>
    <row r="130" spans="2:11" hidden="1">
      <c r="B130" s="94" t="str">
        <f>IF(SP_SUL!Y134="","*",SP_SUL!Y134)</f>
        <v>*</v>
      </c>
      <c r="C130" s="95" t="str">
        <f>IF(SP_SUL!B134="","*",SP_SUL!B134)</f>
        <v>*</v>
      </c>
      <c r="D130" s="94" t="str">
        <f>IF(SP_SUL!D134="","*",SP_SUL!D134)</f>
        <v>*</v>
      </c>
      <c r="E130" s="94" t="str">
        <f>IF(SP_SUL!H134="","*",SP_SUL!H134)</f>
        <v>*</v>
      </c>
      <c r="F130" s="100" t="str">
        <f>IF(SP_SUL!M134="","*",SP_SUL!M134)</f>
        <v>-</v>
      </c>
      <c r="G130" s="95" t="str">
        <f>IF(SP_SUL!I134="","*",SP_SUL!I134)</f>
        <v>*</v>
      </c>
      <c r="H130" s="95" t="str">
        <f>IF(SP_SUL!AB134="","*",SP_SUL!AB134)</f>
        <v>*</v>
      </c>
      <c r="I130" s="95" t="str">
        <f>IF(SP_SUL!AC134="","*",SP_SUL!AC134)</f>
        <v>*</v>
      </c>
      <c r="J130" s="96" t="str">
        <f>IF(SP_SUL!AA134="","*",SP_SUL!AA134)</f>
        <v>*</v>
      </c>
      <c r="K130" s="97" t="str">
        <f>IF(SP_SUL!AD134="","*",SP_SUL!AD134)</f>
        <v>*</v>
      </c>
    </row>
    <row r="131" spans="2:11" hidden="1">
      <c r="B131" s="94" t="str">
        <f>IF(SP_SUL!Y135="","*",SP_SUL!Y135)</f>
        <v>*</v>
      </c>
      <c r="C131" s="95" t="str">
        <f>IF(SP_SUL!B135="","*",SP_SUL!B135)</f>
        <v>*</v>
      </c>
      <c r="D131" s="94" t="str">
        <f>IF(SP_SUL!D135="","*",SP_SUL!D135)</f>
        <v>*</v>
      </c>
      <c r="E131" s="94" t="str">
        <f>IF(SP_SUL!H135="","*",SP_SUL!H135)</f>
        <v>*</v>
      </c>
      <c r="F131" s="100" t="str">
        <f>IF(SP_SUL!M135="","*",SP_SUL!M135)</f>
        <v>-</v>
      </c>
      <c r="G131" s="95" t="str">
        <f>IF(SP_SUL!I135="","*",SP_SUL!I135)</f>
        <v>*</v>
      </c>
      <c r="H131" s="95" t="str">
        <f>IF(SP_SUL!AB135="","*",SP_SUL!AB135)</f>
        <v>*</v>
      </c>
      <c r="I131" s="95" t="str">
        <f>IF(SP_SUL!AC135="","*",SP_SUL!AC135)</f>
        <v>*</v>
      </c>
      <c r="J131" s="96" t="str">
        <f>IF(SP_SUL!AA135="","*",SP_SUL!AA135)</f>
        <v>*</v>
      </c>
      <c r="K131" s="97" t="str">
        <f>IF(SP_SUL!AD135="","*",SP_SUL!AD135)</f>
        <v>*</v>
      </c>
    </row>
    <row r="132" spans="2:11" hidden="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*</v>
      </c>
      <c r="C134" s="95" t="str">
        <f>IF(SP_SUL!B138="","*",SP_SUL!B138)</f>
        <v>*</v>
      </c>
      <c r="D134" s="94" t="str">
        <f>IF(SP_SUL!D138="","*",SP_SUL!D138)</f>
        <v>*</v>
      </c>
      <c r="E134" s="94" t="str">
        <f>IF(SP_SUL!H138="","*",SP_SUL!H138)</f>
        <v>*</v>
      </c>
      <c r="F134" s="100" t="str">
        <f>IF(SP_SUL!M138="","*",SP_SUL!M138)</f>
        <v>-</v>
      </c>
      <c r="G134" s="95" t="str">
        <f>IF(SP_SUL!I138="","*",SP_SUL!I138)</f>
        <v>*</v>
      </c>
      <c r="H134" s="95" t="str">
        <f>IF(SP_SUL!AB138="","*",SP_SUL!AB138)</f>
        <v>*</v>
      </c>
      <c r="I134" s="95" t="str">
        <f>IF(SP_SUL!AC138="","*",SP_SUL!AC138)</f>
        <v>*</v>
      </c>
      <c r="J134" s="96" t="str">
        <f>IF(SP_SUL!AA138="","*",SP_SUL!AA138)</f>
        <v>*</v>
      </c>
      <c r="K134" s="97" t="str">
        <f>IF(SP_SUL!AD138="","*",SP_SUL!AD138)</f>
        <v>*</v>
      </c>
    </row>
    <row r="135" spans="2:11" hidden="1">
      <c r="B135" s="94" t="str">
        <f>IF(SP_SUL!Y139="","*",SP_SUL!Y139)</f>
        <v>*</v>
      </c>
      <c r="C135" s="95" t="str">
        <f>IF(SP_SUL!B139="","*",SP_SUL!B139)</f>
        <v>*</v>
      </c>
      <c r="D135" s="94" t="str">
        <f>IF(SP_SUL!D139="","*",SP_SUL!D139)</f>
        <v>*</v>
      </c>
      <c r="E135" s="94" t="str">
        <f>IF(SP_SUL!H139="","*",SP_SUL!H139)</f>
        <v>*</v>
      </c>
      <c r="F135" s="100" t="str">
        <f>IF(SP_SUL!M139="","*",SP_SUL!M139)</f>
        <v>-</v>
      </c>
      <c r="G135" s="95" t="str">
        <f>IF(SP_SUL!I139="","*",SP_SUL!I139)</f>
        <v>*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*</v>
      </c>
      <c r="K135" s="97" t="str">
        <f>IF(SP_SUL!AD139="","*",SP_SUL!AD139)</f>
        <v>*</v>
      </c>
    </row>
    <row r="136" spans="2:11" hidden="1">
      <c r="B136" s="94" t="str">
        <f>IF(SP_SUL!Y140="","*",SP_SUL!Y140)</f>
        <v>*</v>
      </c>
      <c r="C136" s="95" t="str">
        <f>IF(SP_SUL!B140="","*",SP_SUL!B140)</f>
        <v>*</v>
      </c>
      <c r="D136" s="94" t="str">
        <f>IF(SP_SUL!D140="","*",SP_SUL!D140)</f>
        <v>*</v>
      </c>
      <c r="E136" s="94" t="str">
        <f>IF(SP_SUL!H140="","*",SP_SUL!H140)</f>
        <v>*</v>
      </c>
      <c r="F136" s="100" t="str">
        <f>IF(SP_SUL!M140="","*",SP_SUL!M140)</f>
        <v>-</v>
      </c>
      <c r="G136" s="95" t="str">
        <f>IF(SP_SUL!I140="","*",SP_SUL!I140)</f>
        <v>*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*</v>
      </c>
      <c r="K136" s="97" t="str">
        <f>IF(SP_SUL!AD140="","*",SP_SUL!AD140)</f>
        <v>*</v>
      </c>
    </row>
    <row r="137" spans="2:11" hidden="1">
      <c r="B137" s="94" t="str">
        <f>IF(SP_SUL!Y141="","*",SP_SUL!Y141)</f>
        <v>*</v>
      </c>
      <c r="C137" s="95" t="str">
        <f>IF(SP_SUL!B141="","*",SP_SUL!B141)</f>
        <v>*</v>
      </c>
      <c r="D137" s="94" t="str">
        <f>IF(SP_SUL!D141="","*",SP_SUL!D141)</f>
        <v>*</v>
      </c>
      <c r="E137" s="94" t="str">
        <f>IF(SP_SUL!H141="","*",SP_SUL!H141)</f>
        <v>*</v>
      </c>
      <c r="F137" s="100" t="str">
        <f>IF(SP_SUL!M141="","*",SP_SUL!M141)</f>
        <v>-</v>
      </c>
      <c r="G137" s="95" t="str">
        <f>IF(SP_SUL!I141="","*",SP_SUL!I141)</f>
        <v>*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*</v>
      </c>
      <c r="K137" s="97" t="str">
        <f>IF(SP_SUL!AD141="","*",SP_SUL!AD141)</f>
        <v>*</v>
      </c>
    </row>
    <row r="138" spans="2:11" hidden="1">
      <c r="B138" s="94" t="str">
        <f>IF(SP_SUL!Y142="","*",SP_SUL!Y142)</f>
        <v>*</v>
      </c>
      <c r="C138" s="95" t="str">
        <f>IF(SP_SUL!B142="","*",SP_SUL!B142)</f>
        <v>*</v>
      </c>
      <c r="D138" s="94" t="str">
        <f>IF(SP_SUL!D142="","*",SP_SUL!D142)</f>
        <v>*</v>
      </c>
      <c r="E138" s="94" t="str">
        <f>IF(SP_SUL!H142="","*",SP_SUL!H142)</f>
        <v>*</v>
      </c>
      <c r="F138" s="100" t="str">
        <f>IF(SP_SUL!M142="","*",SP_SUL!M142)</f>
        <v>-</v>
      </c>
      <c r="G138" s="95" t="str">
        <f>IF(SP_SUL!I142="","*",SP_SUL!I142)</f>
        <v>*</v>
      </c>
      <c r="H138" s="95" t="str">
        <f>IF(SP_SUL!AB142="","*",SP_SUL!AB142)</f>
        <v>*</v>
      </c>
      <c r="I138" s="95" t="str">
        <f>IF(SP_SUL!AC142="","*",SP_SUL!AC142)</f>
        <v>*</v>
      </c>
      <c r="J138" s="96" t="str">
        <f>IF(SP_SUL!AA142="","*",SP_SUL!AA142)</f>
        <v>*</v>
      </c>
      <c r="K138" s="97" t="str">
        <f>IF(SP_SUL!AD142="","*",SP_SUL!AD142)</f>
        <v>*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*</v>
      </c>
      <c r="C140" s="95" t="str">
        <f>IF(SP_SUL!B144="","*",SP_SUL!B144)</f>
        <v>*</v>
      </c>
      <c r="D140" s="94" t="str">
        <f>IF(SP_SUL!D144="","*",SP_SUL!D144)</f>
        <v>*</v>
      </c>
      <c r="E140" s="94" t="str">
        <f>IF(SP_SUL!H144="","*",SP_SUL!H144)</f>
        <v>*</v>
      </c>
      <c r="F140" s="100" t="str">
        <f>IF(SP_SUL!M144="","*",SP_SUL!M144)</f>
        <v>-</v>
      </c>
      <c r="G140" s="95" t="str">
        <f>IF(SP_SUL!I144="","*",SP_SUL!I144)</f>
        <v>*</v>
      </c>
      <c r="H140" s="95" t="str">
        <f>IF(SP_SUL!AB144="","*",SP_SUL!AB144)</f>
        <v>*</v>
      </c>
      <c r="I140" s="95" t="str">
        <f>IF(SP_SUL!AC144="","*",SP_SUL!AC144)</f>
        <v>*</v>
      </c>
      <c r="J140" s="96" t="str">
        <f>IF(SP_SUL!AA144="","*",SP_SUL!AA144)</f>
        <v>*</v>
      </c>
      <c r="K140" s="97" t="str">
        <f>IF(SP_SUL!AD144="","*",SP_SUL!AD144)</f>
        <v>*</v>
      </c>
    </row>
    <row r="141" spans="2:11" hidden="1">
      <c r="B141" s="94" t="str">
        <f>IF(SP_SUL!Y145="","*",SP_SUL!Y145)</f>
        <v>*</v>
      </c>
      <c r="C141" s="95" t="str">
        <f>IF(SP_SUL!B145="","*",SP_SUL!B145)</f>
        <v>*</v>
      </c>
      <c r="D141" s="94" t="str">
        <f>IF(SP_SUL!D145="","*",SP_SUL!D145)</f>
        <v>*</v>
      </c>
      <c r="E141" s="94" t="str">
        <f>IF(SP_SUL!H145="","*",SP_SUL!H145)</f>
        <v>*</v>
      </c>
      <c r="F141" s="100" t="str">
        <f>IF(SP_SUL!M145="","*",SP_SUL!M145)</f>
        <v>-</v>
      </c>
      <c r="G141" s="95" t="str">
        <f>IF(SP_SUL!I145="","*",SP_SUL!I145)</f>
        <v>*</v>
      </c>
      <c r="H141" s="95" t="str">
        <f>IF(SP_SUL!AB145="","*",SP_SUL!AB145)</f>
        <v>*</v>
      </c>
      <c r="I141" s="95" t="str">
        <f>IF(SP_SUL!AC145="","*",SP_SUL!AC145)</f>
        <v>*</v>
      </c>
      <c r="J141" s="96" t="str">
        <f>IF(SP_SUL!AA145="","*",SP_SUL!AA145)</f>
        <v>*</v>
      </c>
      <c r="K141" s="97" t="str">
        <f>IF(SP_SUL!AD145="","*",SP_SUL!AD145)</f>
        <v>*</v>
      </c>
    </row>
    <row r="142" spans="2:11" hidden="1">
      <c r="B142" s="94" t="str">
        <f>IF(SP_SUL!Y146="","*",SP_SUL!Y146)</f>
        <v>*</v>
      </c>
      <c r="C142" s="95" t="str">
        <f>IF(SP_SUL!B146="","*",SP_SUL!B146)</f>
        <v>*</v>
      </c>
      <c r="D142" s="94" t="str">
        <f>IF(SP_SUL!D146="","*",SP_SUL!D146)</f>
        <v>*</v>
      </c>
      <c r="E142" s="94" t="str">
        <f>IF(SP_SUL!H146="","*",SP_SUL!H146)</f>
        <v>*</v>
      </c>
      <c r="F142" s="100" t="str">
        <f>IF(SP_SUL!M146="","*",SP_SUL!M146)</f>
        <v>-</v>
      </c>
      <c r="G142" s="95" t="str">
        <f>IF(SP_SUL!I146="","*",SP_SUL!I146)</f>
        <v>*</v>
      </c>
      <c r="H142" s="95" t="str">
        <f>IF(SP_SUL!AB146="","*",SP_SUL!AB146)</f>
        <v>*</v>
      </c>
      <c r="I142" s="95" t="str">
        <f>IF(SP_SUL!AC146="","*",SP_SUL!AC146)</f>
        <v>*</v>
      </c>
      <c r="J142" s="96" t="str">
        <f>IF(SP_SUL!AA146="","*",SP_SUL!AA146)</f>
        <v>*</v>
      </c>
      <c r="K142" s="97" t="str">
        <f>IF(SP_SUL!AD146="","*",SP_SUL!AD146)</f>
        <v>*</v>
      </c>
    </row>
    <row r="143" spans="2:11" hidden="1">
      <c r="B143" s="94" t="str">
        <f>IF(SP_SUL!Y147="","*",SP_SUL!Y147)</f>
        <v>*</v>
      </c>
      <c r="C143" s="95" t="str">
        <f>IF(SP_SUL!B147="","*",SP_SUL!B147)</f>
        <v>*</v>
      </c>
      <c r="D143" s="94" t="str">
        <f>IF(SP_SUL!D147="","*",SP_SUL!D147)</f>
        <v>*</v>
      </c>
      <c r="E143" s="94" t="str">
        <f>IF(SP_SUL!H147="","*",SP_SUL!H147)</f>
        <v>*</v>
      </c>
      <c r="F143" s="100" t="str">
        <f>IF(SP_SUL!M147="","*",SP_SUL!M147)</f>
        <v>-</v>
      </c>
      <c r="G143" s="95" t="str">
        <f>IF(SP_SUL!I147="","*",SP_SUL!I147)</f>
        <v>*</v>
      </c>
      <c r="H143" s="95" t="str">
        <f>IF(SP_SUL!AB147="","*",SP_SUL!AB147)</f>
        <v>*</v>
      </c>
      <c r="I143" s="95" t="str">
        <f>IF(SP_SUL!AC147="","*",SP_SUL!AC147)</f>
        <v>*</v>
      </c>
      <c r="J143" s="96" t="str">
        <f>IF(SP_SUL!AA147="","*",SP_SUL!AA147)</f>
        <v>*</v>
      </c>
      <c r="K143" s="97" t="str">
        <f>IF(SP_SUL!AD147="","*",SP_SUL!AD147)</f>
        <v>*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*</v>
      </c>
      <c r="C145" s="95" t="str">
        <f>IF(SP_SUL!B149="","*",SP_SUL!B149)</f>
        <v>*</v>
      </c>
      <c r="D145" s="94" t="str">
        <f>IF(SP_SUL!D149="","*",SP_SUL!D149)</f>
        <v>*</v>
      </c>
      <c r="E145" s="94" t="str">
        <f>IF(SP_SUL!H149="","*",SP_SUL!H149)</f>
        <v>*</v>
      </c>
      <c r="F145" s="100" t="str">
        <f>IF(SP_SUL!M149="","*",SP_SUL!M149)</f>
        <v>-</v>
      </c>
      <c r="G145" s="95" t="str">
        <f>IF(SP_SUL!I149="","*",SP_SUL!I149)</f>
        <v>*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*</v>
      </c>
      <c r="K145" s="97" t="str">
        <f>IF(SP_SUL!AD149="","*",SP_SUL!AD149)</f>
        <v>*</v>
      </c>
    </row>
    <row r="146" spans="2:11" hidden="1">
      <c r="B146" s="94" t="str">
        <f>IF(SP_SUL!Y150="","*",SP_SUL!Y150)</f>
        <v>*</v>
      </c>
      <c r="C146" s="95" t="str">
        <f>IF(SP_SUL!B150="","*",SP_SUL!B150)</f>
        <v>*</v>
      </c>
      <c r="D146" s="94" t="str">
        <f>IF(SP_SUL!D150="","*",SP_SUL!D150)</f>
        <v>*</v>
      </c>
      <c r="E146" s="94" t="str">
        <f>IF(SP_SUL!H150="","*",SP_SUL!H150)</f>
        <v>*</v>
      </c>
      <c r="F146" s="100" t="str">
        <f>IF(SP_SUL!M150="","*",SP_SUL!M150)</f>
        <v>-</v>
      </c>
      <c r="G146" s="95" t="str">
        <f>IF(SP_SUL!I150="","*",SP_SUL!I150)</f>
        <v>*</v>
      </c>
      <c r="H146" s="95" t="str">
        <f>IF(SP_SUL!AB150="","*",SP_SUL!AB150)</f>
        <v>*</v>
      </c>
      <c r="I146" s="95" t="str">
        <f>IF(SP_SUL!AC150="","*",SP_SUL!AC150)</f>
        <v>*</v>
      </c>
      <c r="J146" s="96" t="str">
        <f>IF(SP_SUL!AA150="","*",SP_SUL!AA150)</f>
        <v>*</v>
      </c>
      <c r="K146" s="97" t="str">
        <f>IF(SP_SUL!AD150="","*",SP_SUL!AD150)</f>
        <v>*</v>
      </c>
    </row>
    <row r="147" spans="2:11" hidden="1">
      <c r="B147" s="94" t="str">
        <f>IF(SP_SUL!Y151="","*",SP_SUL!Y151)</f>
        <v>*</v>
      </c>
      <c r="C147" s="95" t="str">
        <f>IF(SP_SUL!B151="","*",SP_SUL!B151)</f>
        <v>*</v>
      </c>
      <c r="D147" s="94" t="str">
        <f>IF(SP_SUL!D151="","*",SP_SUL!D151)</f>
        <v>*</v>
      </c>
      <c r="E147" s="94" t="str">
        <f>IF(SP_SUL!H151="","*",SP_SUL!H151)</f>
        <v>*</v>
      </c>
      <c r="F147" s="100" t="str">
        <f>IF(SP_SUL!M151="","*",SP_SUL!M151)</f>
        <v>-</v>
      </c>
      <c r="G147" s="95" t="str">
        <f>IF(SP_SUL!I151="","*",SP_SUL!I151)</f>
        <v>*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*</v>
      </c>
      <c r="K147" s="97" t="str">
        <f>IF(SP_SUL!AD151="","*",SP_SUL!AD151)</f>
        <v>*</v>
      </c>
    </row>
    <row r="148" spans="2:11" hidden="1">
      <c r="B148" s="94" t="str">
        <f>IF(SP_SUL!Y152="","*",SP_SUL!Y152)</f>
        <v>*</v>
      </c>
      <c r="C148" s="95" t="str">
        <f>IF(SP_SUL!B152="","*",SP_SUL!B152)</f>
        <v>*</v>
      </c>
      <c r="D148" s="94" t="str">
        <f>IF(SP_SUL!D152="","*",SP_SUL!D152)</f>
        <v>*</v>
      </c>
      <c r="E148" s="94" t="str">
        <f>IF(SP_SUL!H152="","*",SP_SUL!H152)</f>
        <v>*</v>
      </c>
      <c r="F148" s="100" t="str">
        <f>IF(SP_SUL!M152="","*",SP_SUL!M152)</f>
        <v>-</v>
      </c>
      <c r="G148" s="95" t="str">
        <f>IF(SP_SUL!I152="","*",SP_SUL!I152)</f>
        <v>*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*</v>
      </c>
      <c r="K148" s="97" t="str">
        <f>IF(SP_SUL!AD152="","*",SP_SUL!AD152)</f>
        <v>*</v>
      </c>
    </row>
    <row r="149" spans="2:11" hidden="1">
      <c r="B149" s="94" t="str">
        <f>IF(SP_SUL!Y153="","*",SP_SUL!Y153)</f>
        <v>*</v>
      </c>
      <c r="C149" s="95" t="str">
        <f>IF(SP_SUL!B153="","*",SP_SUL!B153)</f>
        <v>*</v>
      </c>
      <c r="D149" s="94" t="str">
        <f>IF(SP_SUL!D153="","*",SP_SUL!D153)</f>
        <v>*</v>
      </c>
      <c r="E149" s="94" t="str">
        <f>IF(SP_SUL!H153="","*",SP_SUL!H153)</f>
        <v>*</v>
      </c>
      <c r="F149" s="100" t="str">
        <f>IF(SP_SUL!M153="","*",SP_SUL!M153)</f>
        <v>-</v>
      </c>
      <c r="G149" s="95" t="str">
        <f>IF(SP_SUL!I153="","*",SP_SUL!I153)</f>
        <v>*</v>
      </c>
      <c r="H149" s="95" t="str">
        <f>IF(SP_SUL!AB153="","*",SP_SUL!AB153)</f>
        <v>*</v>
      </c>
      <c r="I149" s="95" t="str">
        <f>IF(SP_SUL!AC153="","*",SP_SUL!AC153)</f>
        <v>*</v>
      </c>
      <c r="J149" s="96" t="str">
        <f>IF(SP_SUL!AA153="","*",SP_SUL!AA153)</f>
        <v>*</v>
      </c>
      <c r="K149" s="97" t="str">
        <f>IF(SP_SUL!AD153="","*",SP_SUL!AD153)</f>
        <v>*</v>
      </c>
    </row>
    <row r="150" spans="2:11" hidden="1">
      <c r="B150" s="94" t="str">
        <f>IF(SP_SUL!Y154="","*",SP_SUL!Y154)</f>
        <v>*</v>
      </c>
      <c r="C150" s="95" t="str">
        <f>IF(SP_SUL!B154="","*",SP_SUL!B154)</f>
        <v>*</v>
      </c>
      <c r="D150" s="94" t="str">
        <f>IF(SP_SUL!D154="","*",SP_SUL!D154)</f>
        <v>*</v>
      </c>
      <c r="E150" s="94" t="str">
        <f>IF(SP_SUL!H154="","*",SP_SUL!H154)</f>
        <v>*</v>
      </c>
      <c r="F150" s="100" t="str">
        <f>IF(SP_SUL!M154="","*",SP_SUL!M154)</f>
        <v>-</v>
      </c>
      <c r="G150" s="95" t="str">
        <f>IF(SP_SUL!I154="","*",SP_SUL!I154)</f>
        <v>*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*</v>
      </c>
      <c r="K150" s="97" t="str">
        <f>IF(SP_SUL!AD154="","*",SP_SUL!AD154)</f>
        <v>*</v>
      </c>
    </row>
    <row r="151" spans="2:11" hidden="1">
      <c r="B151" s="94" t="str">
        <f>IF(SP_SUL!Y155="","*",SP_SUL!Y155)</f>
        <v>*</v>
      </c>
      <c r="C151" s="95" t="str">
        <f>IF(SP_SUL!B155="","*",SP_SUL!B155)</f>
        <v>*</v>
      </c>
      <c r="D151" s="94" t="str">
        <f>IF(SP_SUL!D155="","*",SP_SUL!D155)</f>
        <v>*</v>
      </c>
      <c r="E151" s="94" t="str">
        <f>IF(SP_SUL!H155="","*",SP_SUL!H155)</f>
        <v>*</v>
      </c>
      <c r="F151" s="100" t="str">
        <f>IF(SP_SUL!M155="","*",SP_SUL!M155)</f>
        <v>-</v>
      </c>
      <c r="G151" s="95" t="str">
        <f>IF(SP_SUL!I155="","*",SP_SUL!I155)</f>
        <v>*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*</v>
      </c>
      <c r="K151" s="97" t="str">
        <f>IF(SP_SUL!AD155="","*",SP_SUL!AD155)</f>
        <v>*</v>
      </c>
    </row>
    <row r="152" spans="2:11" hidden="1">
      <c r="B152" s="94" t="str">
        <f>IF(SP_SUL!Y156="","*",SP_SUL!Y156)</f>
        <v>*</v>
      </c>
      <c r="C152" s="95" t="str">
        <f>IF(SP_SUL!B156="","*",SP_SUL!B156)</f>
        <v>*</v>
      </c>
      <c r="D152" s="94" t="str">
        <f>IF(SP_SUL!D156="","*",SP_SUL!D156)</f>
        <v>*</v>
      </c>
      <c r="E152" s="94" t="str">
        <f>IF(SP_SUL!H156="","*",SP_SUL!H156)</f>
        <v>*</v>
      </c>
      <c r="F152" s="100" t="str">
        <f>IF(SP_SUL!M156="","*",SP_SUL!M156)</f>
        <v>-</v>
      </c>
      <c r="G152" s="95" t="str">
        <f>IF(SP_SUL!I156="","*",SP_SUL!I156)</f>
        <v>*</v>
      </c>
      <c r="H152" s="95" t="str">
        <f>IF(SP_SUL!AB156="","*",SP_SUL!AB156)</f>
        <v>*</v>
      </c>
      <c r="I152" s="95" t="str">
        <f>IF(SP_SUL!AC156="","*",SP_SUL!AC156)</f>
        <v>*</v>
      </c>
      <c r="J152" s="96" t="str">
        <f>IF(SP_SUL!AA156="","*",SP_SUL!AA156)</f>
        <v>*</v>
      </c>
      <c r="K152" s="97" t="str">
        <f>IF(SP_SUL!AD156="","*",SP_SUL!AD156)</f>
        <v>*</v>
      </c>
    </row>
    <row r="153" spans="2:11" hidden="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4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2026-02-04T15:38:40Z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