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989" documentId="120_S{118792C3-22EF-5104-A093-F22BFE3913F3}" xr6:coauthVersionLast="47" xr6:coauthVersionMax="47" xr10:uidLastSave="{C2C72CB5-3132-4F9F-9C56-D13F27E03B96}"/>
  <bookViews>
    <workbookView xWindow="-60" yWindow="-60" windowWidth="15480" windowHeight="11640" firstSheet="2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07" i="1" l="1" a="1"/>
  <c r="N507" i="1" s="1"/>
  <c r="M507" i="1" a="1"/>
  <c r="M507" i="1" s="1"/>
  <c r="N517" i="1" a="1"/>
  <c r="N517" i="1" s="1"/>
  <c r="M517" i="1" a="1"/>
  <c r="M517" i="1" s="1"/>
  <c r="N516" i="1" a="1"/>
  <c r="N516" i="1" s="1"/>
  <c r="M516" i="1" a="1"/>
  <c r="M516" i="1" s="1"/>
  <c r="N515" i="1" a="1"/>
  <c r="N515" i="1" s="1"/>
  <c r="M515" i="1" a="1"/>
  <c r="M515" i="1" s="1"/>
  <c r="N539" i="1" a="1"/>
  <c r="N539" i="1" s="1"/>
  <c r="M539" i="1" a="1"/>
  <c r="M539" i="1" s="1"/>
  <c r="N538" i="1" a="1"/>
  <c r="N538" i="1" s="1"/>
  <c r="M538" i="1" a="1"/>
  <c r="M538" i="1" s="1"/>
  <c r="N535" i="1" a="1"/>
  <c r="N535" i="1" s="1"/>
  <c r="M535" i="1" a="1"/>
  <c r="M535" i="1" s="1"/>
  <c r="M528" i="1" a="1"/>
  <c r="M528" i="1" s="1"/>
  <c r="N504" i="1" a="1"/>
  <c r="N504" i="1" s="1"/>
  <c r="M504" i="1" a="1"/>
  <c r="M504" i="1" s="1"/>
  <c r="M505" i="1" a="1"/>
  <c r="M505" i="1" s="1"/>
  <c r="N505" i="1" a="1"/>
  <c r="N505" i="1" s="1"/>
  <c r="M506" i="1" a="1"/>
  <c r="M506" i="1" s="1"/>
  <c r="N506" i="1" a="1"/>
  <c r="N506" i="1" s="1"/>
  <c r="M508" i="1" a="1"/>
  <c r="M508" i="1" s="1"/>
  <c r="N508" i="1" a="1"/>
  <c r="N508" i="1" s="1"/>
  <c r="M509" i="1" a="1"/>
  <c r="M509" i="1" s="1"/>
  <c r="N509" i="1" a="1"/>
  <c r="N509" i="1" s="1"/>
  <c r="N499" i="1" a="1"/>
  <c r="N499" i="1" s="1"/>
  <c r="M499" i="1" a="1"/>
  <c r="M499" i="1" s="1"/>
  <c r="N480" i="1" a="1"/>
  <c r="N480" i="1" s="1"/>
  <c r="M480" i="1" a="1"/>
  <c r="M480" i="1" s="1"/>
  <c r="N478" i="1" a="1"/>
  <c r="N478" i="1" s="1"/>
  <c r="M478" i="1" a="1"/>
  <c r="M478" i="1" s="1"/>
  <c r="N477" i="1" a="1"/>
  <c r="N477" i="1" s="1"/>
  <c r="M477" i="1" a="1"/>
  <c r="M477" i="1" s="1"/>
  <c r="N473" i="1" a="1"/>
  <c r="N473" i="1" s="1"/>
  <c r="M473" i="1" a="1"/>
  <c r="M473" i="1" s="1"/>
  <c r="N472" i="1" a="1"/>
  <c r="N472" i="1" s="1"/>
  <c r="M472" i="1" a="1"/>
  <c r="M472" i="1" s="1"/>
  <c r="N466" i="1" a="1"/>
  <c r="N466" i="1" s="1"/>
  <c r="M466" i="1" a="1"/>
  <c r="M466" i="1" s="1"/>
  <c r="N447" i="1" a="1"/>
  <c r="N447" i="1" s="1"/>
  <c r="M447" i="1" a="1"/>
  <c r="M447" i="1" s="1"/>
  <c r="N448" i="1" a="1"/>
  <c r="N448" i="1" s="1"/>
  <c r="M448" i="1" a="1"/>
  <c r="M448" i="1" s="1"/>
  <c r="M460" i="1" a="1"/>
  <c r="M460" i="1" s="1"/>
  <c r="N460" i="1" a="1"/>
  <c r="N460" i="1" s="1"/>
  <c r="M461" i="1" a="1"/>
  <c r="M461" i="1" s="1"/>
  <c r="N461" i="1" a="1"/>
  <c r="N461" i="1" s="1"/>
  <c r="M462" i="1" a="1"/>
  <c r="M462" i="1" s="1"/>
  <c r="N462" i="1" a="1"/>
  <c r="N462" i="1" s="1"/>
  <c r="N441" i="1" a="1"/>
  <c r="N441" i="1"/>
  <c r="M441" i="1" a="1"/>
  <c r="M441" i="1"/>
  <c r="N440" i="1" a="1"/>
  <c r="N440" i="1"/>
  <c r="M440" i="1" a="1"/>
  <c r="M440" i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3" i="1" a="1"/>
  <c r="N443" i="1" s="1"/>
  <c r="M443" i="1" a="1"/>
  <c r="M443" i="1" s="1"/>
  <c r="N442" i="1" a="1"/>
  <c r="N442" i="1" s="1"/>
  <c r="M442" i="1" a="1"/>
  <c r="M442" i="1" s="1"/>
  <c r="N439" i="1" a="1"/>
  <c r="N439" i="1" s="1"/>
  <c r="M439" i="1" a="1"/>
  <c r="M439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M63" i="1" a="1"/>
  <c r="M63" i="1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K431" i="15"/>
  <c r="L431" i="15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K456" i="15"/>
  <c r="L456" i="15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K458" i="15"/>
  <c r="L458" i="15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K459" i="15"/>
  <c r="L459" i="15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K462" i="15"/>
  <c r="L462" i="15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K463" i="15"/>
  <c r="L463" i="15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K464" i="15"/>
  <c r="L464" i="15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K465" i="15"/>
  <c r="L465" i="15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K469" i="15"/>
  <c r="L469" i="15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K470" i="15"/>
  <c r="L470" i="15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K474" i="15"/>
  <c r="L474" i="15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K475" i="15"/>
  <c r="L475" i="15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K477" i="15"/>
  <c r="L477" i="15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K482" i="15"/>
  <c r="L482" i="15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K488" i="15"/>
  <c r="L488" i="15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K496" i="15"/>
  <c r="L496" i="15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K498" i="15"/>
  <c r="L498" i="15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K499" i="15"/>
  <c r="L499" i="15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K501" i="15"/>
  <c r="L501" i="15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K502" i="15"/>
  <c r="L502" i="15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K503" i="15"/>
  <c r="L503" i="15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K504" i="15"/>
  <c r="L504" i="15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K505" i="15"/>
  <c r="L505" i="15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K506" i="15"/>
  <c r="L506" i="15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L511" i="15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K512" i="15"/>
  <c r="L512" i="15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K513" i="15"/>
  <c r="L513" i="15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K514" i="15"/>
  <c r="L514" i="15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K518" i="15"/>
  <c r="L518" i="15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L524" i="15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K525" i="15"/>
  <c r="L525" i="15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K530" i="15"/>
  <c r="L530" i="15"/>
  <c r="R533" i="1"/>
  <c r="R530" i="15" s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K532" i="15"/>
  <c r="L532" i="15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K533" i="15"/>
  <c r="L533" i="15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K535" i="15"/>
  <c r="L535" i="15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K536" i="15"/>
  <c r="L536" i="15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60" i="15" l="1"/>
  <c r="AN63" i="1"/>
  <c r="K60" i="15"/>
  <c r="AM63" i="1"/>
  <c r="K43" i="15"/>
  <c r="AM46" i="1"/>
  <c r="K66" i="15"/>
  <c r="AM69" i="1"/>
  <c r="AN17" i="1"/>
  <c r="AM16" i="1"/>
  <c r="L63" i="15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<sst xmlns="http://schemas.openxmlformats.org/spreadsheetml/2006/main" count="9856" uniqueCount="1795">
  <si>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</si>
  <si>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</si>
  <si>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</si>
  <si>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</si>
  <si>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</si>
  <si>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</si>
  <si>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</si>
  <si>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</si>
  <si>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</si>
  <si>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</si>
  <si>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</si>
  <si>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</si>
  <si>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</si>
  <si>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</si>
  <si>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</si>
  <si>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</si>
  <si>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</si>
  <si>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</si>
  <si>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</si>
  <si>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</si>
  <si>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</si>
  <si>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</si>
  <si>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</si>
  <si>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</si>
  <si>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</si>
  <si>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</si>
  <si>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</si>
  <si>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</si>
  <si>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</si>
  <si>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</si>
  <si>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</si>
  <si>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</si>
  <si>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</si>
  <si>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</si>
  <si>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</si>
  <si>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</si>
  <si>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</si>
  <si>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</si>
  <si>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</si>
  <si>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</si>
  <si>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</si>
  <si>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</si>
  <si>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</si>
  <si>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</si>
  <si>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</si>
  <si>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</si>
  <si>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</si>
  <si>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</si>
  <si>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</si>
  <si>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</si>
  <si>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</si>
  <si>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</si>
  <si>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</si>
  <si>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</si>
  <si>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</si>
  <si>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</si>
  <si>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</si>
  <si>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</si>
  <si>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</si>
  <si>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</si>
  <si>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</si>
  <si>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</si>
  <si>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</si>
  <si>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</si>
  <si>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</si>
  <si>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</si>
  <si>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</si>
  <si>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</si>
  <si>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</si>
  <si>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</si>
  <si>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</si>
  <si>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</si>
  <si>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</si>
  <si>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</si>
  <si>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</si>
  <si>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</si>
  <si>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</si>
  <si>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</si>
  <si>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</si>
  <si>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</si>
  <si>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</si>
  <si>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</si>
  <si>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</si>
  <si>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</si>
  <si>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</si>
  <si>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</si>
  <si>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</si>
  <si>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</si>
  <si>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</si>
  <si>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</si>
  <si>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</si>
  <si>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</si>
  <si>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</si>
  <si>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</si>
  <si>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</si>
  <si>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</si>
  <si>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</si>
  <si>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</si>
  <si>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</si>
  <si>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</si>
  <si>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</si>
  <si>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</si>
  <si>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</si>
  <si>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</si>
  <si>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</si>
  <si>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</si>
  <si>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</si>
  <si>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</si>
  <si>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</si>
  <si>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</si>
  <si>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</si>
  <si>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</si>
  <si>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</si>
  <si>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</si>
  <si>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</si>
  <si>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</si>
  <si>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</si>
  <si>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</si>
  <si>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</si>
  <si>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</si>
  <si>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</si>
  <si>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</si>
  <si>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</si>
  <si>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</si>
  <si>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</si>
  <si>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</si>
  <si>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</si>
  <si>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</si>
  <si>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</si>
  <si>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</si>
  <si>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</si>
  <si>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</si>
  <si>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</si>
  <si>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</si>
  <si>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</si>
  <si>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</si>
  <si>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</si>
  <si>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</si>
  <si>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</si>
  <si>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</si>
  <si>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</si>
  <si>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</si>
  <si>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</si>
  <si>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</si>
  <si>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</si>
  <si>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</si>
  <si>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</si>
  <si>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</si>
  <si>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</si>
  <si>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</si>
  <si>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</si>
  <si>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</si>
  <si>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</si>
  <si>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</si>
  <si>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</si>
  <si>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</si>
  <si>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</si>
  <si>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</si>
  <si>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</si>
  <si>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</si>
  <si>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</si>
  <si>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</si>
  <si>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</si>
  <si>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</si>
  <si>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</si>
  <si>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</si>
  <si>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</si>
  <si>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</si>
  <si>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</si>
  <si>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</si>
  <si>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</si>
  <si>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</si>
  <si>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</si>
  <si>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</si>
  <si>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</si>
  <si>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</si>
  <si>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</si>
  <si>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</si>
  <si>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</si>
  <si>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</si>
  <si>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</si>
  <si>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</si>
  <si>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</si>
  <si>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</si>
  <si>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</si>
  <si>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</si>
  <si>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</si>
  <si>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</si>
  <si>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</si>
  <si>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</si>
  <si>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</si>
  <si>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</si>
  <si>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</si>
  <si>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</si>
  <si>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</si>
  <si>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</si>
  <si>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</si>
  <si>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</si>
  <si>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</si>
  <si>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</si>
  <si>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</si>
  <si>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</si>
  <si>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</si>
  <si>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</si>
  <si>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</si>
  <si>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</si>
  <si>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</si>
  <si>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</si>
  <si>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</si>
  <si>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</si>
  <si>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</si>
  <si>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</si>
  <si>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</si>
  <si>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</si>
  <si>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</si>
  <si>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</si>
  <si>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</si>
  <si>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</si>
  <si>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</si>
  <si>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</si>
  <si>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</si>
  <si>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</si>
  <si>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</si>
  <si>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</si>
  <si>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</si>
  <si>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</si>
  <si>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</si>
  <si>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</si>
  <si>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</si>
  <si>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</si>
  <si>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</si>
  <si>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</si>
  <si>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</si>
  <si>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</si>
  <si>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</si>
  <si>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</si>
  <si>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</si>
  <si>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</si>
  <si>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</si>
  <si>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</si>
  <si>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</si>
  <si>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</si>
  <si>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</si>
  <si>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</si>
  <si>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</si>
  <si>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</si>
  <si>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</si>
  <si>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</si>
  <si>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</si>
  <si>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</si>
  <si>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</si>
  <si>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</si>
  <si>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</si>
  <si>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</si>
  <si>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</si>
  <si>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</si>
  <si>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</si>
  <si>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</si>
  <si>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</si>
  <si>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</si>
  <si>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</si>
  <si>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</si>
  <si>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</si>
  <si>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</si>
  <si>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</si>
  <si>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</si>
  <si>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</si>
  <si>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</si>
  <si>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</si>
  <si>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</si>
  <si>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</si>
  <si>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</si>
  <si>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</si>
  <si>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</si>
  <si>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</si>
  <si>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</si>
  <si>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</si>
  <si>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</si>
  <si>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</si>
  <si>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</si>
  <si>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</si>
  <si>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</si>
  <si>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</si>
  <si>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</si>
  <si>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</si>
  <si>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</si>
  <si>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</si>
  <si>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</si>
  <si>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</si>
  <si>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</si>
  <si>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</si>
  <si>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</si>
  <si>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</si>
  <si>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</si>
  <si>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</si>
  <si>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</si>
  <si>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</si>
  <si>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</si>
  <si>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</si>
  <si>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</si>
  <si>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</si>
  <si>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</si>
  <si>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</si>
  <si>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</si>
  <si>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</si>
  <si>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</si>
  <si>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</si>
  <si>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</si>
  <si>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</si>
  <si>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</si>
  <si>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</si>
  <si>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</si>
  <si>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</si>
  <si>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</si>
  <si>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</si>
  <si>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</si>
  <si>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</si>
  <si>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</si>
  <si>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</si>
  <si>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</si>
  <si>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</si>
  <si>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</si>
  <si>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</si>
  <si>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</si>
  <si>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</si>
  <si>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</si>
  <si>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</si>
  <si>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</si>
  <si>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</si>
  <si>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</si>
  <si>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</si>
  <si>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</si>
  <si>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</si>
  <si>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</si>
  <si>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</si>
  <si>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</si>
  <si>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</si>
  <si>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</si>
  <si>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</si>
  <si>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</si>
  <si>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</si>
  <si>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</si>
  <si>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</si>
  <si>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</si>
  <si>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</si>
  <si>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</si>
  <si>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</si>
  <si>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</si>
  <si>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</si>
  <si>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</si>
  <si>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</si>
  <si>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</si>
  <si>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</si>
  <si>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</si>
  <si>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</si>
  <si>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</si>
  <si>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</si>
  <si>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</si>
  <si>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</si>
  <si>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</si>
  <si>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</si>
  <si>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</si>
  <si>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</si>
  <si>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</si>
  <si>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</si>
  <si>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</si>
  <si>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</si>
  <si>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</si>
  <si>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</si>
  <si>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</si>
  <si>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</si>
  <si>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</si>
  <si>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</si>
  <si>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</si>
  <si>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</si>
  <si>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</si>
  <si>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</si>
  <si>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</si>
  <si>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</si>
  <si>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</si>
  <si>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</si>
  <si>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</si>
  <si>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</si>
  <si>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</si>
  <si>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</si>
  <si>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</si>
  <si>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</si>
  <si>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</si>
  <si>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</si>
  <si>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</si>
  <si>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</si>
  <si>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</si>
  <si>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</si>
  <si>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</si>
  <si>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</si>
  <si>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</si>
  <si>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</si>
  <si>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</si>
  <si>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</si>
  <si>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</si>
  <si>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</si>
  <si>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</si>
  <si>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</si>
  <si>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</si>
  <si>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</si>
  <si>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</si>
  <si>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</si>
  <si>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</si>
  <si>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</si>
  <si>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</si>
  <si>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</si>
  <si>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</si>
  <si>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</si>
  <si>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</si>
  <si>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</si>
  <si>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</si>
  <si>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</si>
  <si>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</si>
  <si>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</si>
  <si>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</si>
  <si>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</si>
  <si>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</si>
  <si>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</si>
  <si>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</si>
  <si>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</si>
  <si>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</si>
  <si>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</si>
  <si>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</si>
  <si>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</si>
  <si>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</si>
  <si>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</si>
  <si>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</si>
  <si>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</si>
  <si>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</si>
  <si>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</si>
  <si>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</si>
  <si>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</si>
  <si>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</si>
  <si>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</si>
  <si>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</si>
  <si>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</si>
  <si>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</si>
  <si>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</si>
  <si>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</si>
  <si>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</si>
  <si>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</si>
  <si>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</si>
  <si>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</si>
  <si>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</si>
  <si>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</si>
  <si>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</si>
  <si>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</si>
  <si>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</si>
  <si>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</si>
  <si>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</si>
  <si>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</si>
  <si>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</si>
  <si>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</si>
  <si>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</si>
  <si>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</si>
  <si>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</si>
  <si>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</si>
  <si>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</si>
  <si>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</si>
  <si>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</si>
  <si>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</si>
  <si>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</si>
  <si>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</si>
  <si>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</si>
  <si>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</si>
  <si>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</si>
  <si>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</si>
  <si>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</si>
  <si>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</si>
  <si>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</si>
  <si>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</si>
  <si>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</si>
  <si>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</si>
  <si>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</si>
  <si>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</si>
  <si>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</si>
  <si>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</si>
  <si>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</si>
  <si>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</si>
  <si>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</si>
  <si>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</si>
  <si>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</si>
  <si>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</si>
  <si>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</si>
  <si>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</si>
  <si>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</si>
  <si>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</si>
  <si>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</si>
  <si>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</si>
  <si>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</si>
  <si>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</si>
  <si>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</si>
  <si>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</si>
  <si>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</si>
  <si>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</si>
  <si>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</si>
  <si>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</si>
  <si>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</si>
  <si>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</si>
  <si>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</si>
  <si>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</si>
  <si>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</si>
  <si>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</si>
  <si>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</si>
  <si>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</si>
  <si>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</si>
  <si>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</si>
  <si>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</si>
  <si>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</si>
  <si>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</si>
  <si>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</si>
  <si>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</si>
  <si>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</si>
  <si>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</si>
  <si>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</si>
  <si>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</si>
  <si>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</si>
  <si>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</si>
  <si>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</si>
  <si>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</si>
  <si>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</si>
  <si>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</si>
  <si>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</si>
  <si>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</si>
  <si>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</si>
  <si>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</si>
  <si>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</si>
  <si>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</si>
  <si>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</si>
  <si>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</si>
  <si>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</si>
  <si>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</si>
  <si>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</si>
  <si>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</si>
  <si>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</si>
  <si>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</si>
  <si>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</si>
  <si>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</si>
  <si>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</si>
  <si>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</si>
  <si>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</si>
  <si>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</si>
  <si>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</si>
  <si>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</si>
  <si>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</si>
  <si>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</si>
  <si>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</si>
  <si>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</si>
  <si>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</si>
  <si>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</si>
  <si>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</si>
  <si>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</si>
  <si>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</si>
  <si>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</si>
  <si>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</si>
  <si>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</si>
  <si>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</si>
  <si>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</si>
  <si>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</si>
  <si>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</si>
  <si>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</si>
  <si>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</si>
  <si>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</si>
  <si>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</si>
  <si>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</si>
  <si>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</si>
  <si>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</si>
  <si>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</si>
  <si>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</si>
  <si>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</si>
  <si>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</si>
  <si>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</si>
  <si>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</si>
  <si>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</si>
  <si>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</si>
  <si>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</si>
  <si>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</si>
  <si>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</si>
  <si>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</si>
  <si>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</si>
  <si>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</si>
  <si>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</si>
  <si>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</si>
  <si>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</si>
  <si>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</si>
  <si>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</si>
  <si>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</si>
  <si>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</si>
  <si>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</si>
  <si>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</si>
  <si>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</si>
  <si>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</si>
  <si>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</si>
  <si>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</si>
  <si>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</si>
  <si>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</si>
  <si>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</si>
  <si>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</si>
  <si>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</si>
  <si>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</si>
  <si>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</si>
  <si>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</si>
  <si>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</si>
  <si>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</si>
  <si>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</si>
  <si>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</si>
  <si>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</si>
  <si>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</si>
  <si>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</si>
  <si>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</si>
  <si>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</si>
  <si>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</si>
  <si>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</si>
  <si>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</si>
  <si>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</si>
  <si>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</si>
  <si>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</si>
  <si>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</si>
  <si>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</si>
  <si>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</si>
  <si>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</si>
  <si>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</si>
  <si>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</si>
  <si>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</si>
  <si>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</si>
  <si>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</si>
  <si>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</si>
  <si>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</si>
  <si>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</si>
  <si>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</si>
  <si>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</si>
  <si>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</si>
  <si>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</si>
  <si>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</si>
  <si>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</si>
  <si>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</si>
  <si>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</si>
  <si>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</si>
  <si>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</si>
  <si>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</si>
  <si>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</si>
  <si>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</si>
  <si>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</si>
  <si>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</si>
  <si>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</si>
  <si>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</si>
  <si>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</si>
  <si>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</si>
  <si>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</si>
  <si>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</si>
  <si>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</si>
  <si>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</si>
  <si>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</si>
  <si>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</si>
  <si>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</si>
  <si>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</si>
  <si>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</si>
  <si>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</si>
  <si>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</si>
  <si>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</si>
  <si>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</si>
  <si>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</si>
  <si>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</si>
  <si>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</si>
  <si>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</si>
  <si>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</si>
  <si>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</si>
  <si>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</si>
  <si>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</si>
  <si>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</si>
  <si>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</si>
  <si>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</si>
  <si>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</si>
  <si>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</si>
  <si>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</si>
  <si>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</si>
  <si>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</si>
  <si>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</si>
  <si>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</si>
  <si>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</si>
  <si>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</si>
  <si>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</si>
  <si>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</si>
  <si>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</si>
  <si>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</si>
  <si>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</si>
  <si>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</si>
  <si>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</si>
  <si>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</si>
  <si>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</si>
  <si>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</si>
  <si>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</si>
  <si>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</si>
  <si>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</si>
  <si>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</si>
  <si>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</si>
  <si>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</si>
  <si>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</si>
  <si>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</si>
  <si>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</si>
  <si>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</si>
  <si>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</si>
  <si>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</si>
  <si>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</si>
  <si>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</si>
  <si>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</si>
  <si>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</si>
  <si>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</si>
  <si>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</si>
  <si>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</si>
  <si>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</si>
  <si>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</si>
  <si>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</si>
  <si>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</si>
  <si>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</si>
  <si>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</si>
  <si>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</si>
  <si>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</si>
  <si>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</si>
  <si>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</si>
  <si>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</si>
  <si>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</si>
  <si>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</si>
  <si>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</si>
  <si>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</si>
  <si>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</si>
  <si>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</si>
  <si>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</si>
  <si>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</si>
  <si>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</si>
  <si>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</si>
  <si>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</si>
  <si>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</si>
  <si>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</si>
  <si>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</si>
  <si>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</si>
  <si>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</si>
  <si>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</si>
  <si>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</si>
  <si>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</si>
  <si>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</si>
  <si>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</si>
  <si>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</si>
  <si>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</si>
  <si>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</si>
  <si>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</si>
  <si>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</si>
  <si>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</si>
  <si>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</si>
  <si>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</si>
  <si>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</si>
  <si>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</si>
  <si>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</si>
  <si>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</si>
  <si>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</si>
  <si>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</si>
  <si>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</si>
  <si>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</si>
  <si>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</si>
  <si>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</si>
  <si>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</si>
  <si>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</si>
  <si>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</si>
  <si>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</si>
  <si>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</si>
  <si>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</si>
  <si>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</si>
  <si>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</si>
  <si>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</si>
  <si>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</si>
  <si>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</si>
  <si>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</si>
  <si>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</si>
  <si>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</si>
  <si>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</si>
  <si>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</si>
  <si>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</si>
  <si>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</si>
  <si>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</si>
  <si>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</si>
  <si>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</si>
  <si>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</si>
  <si>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</si>
  <si>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</si>
  <si>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</si>
  <si>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</si>
  <si>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</si>
  <si>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</si>
  <si>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</si>
  <si>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</si>
  <si>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</si>
  <si>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</si>
  <si>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</si>
  <si>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</si>
  <si>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</si>
  <si>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</si>
  <si>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</si>
  <si>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</si>
  <si>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</si>
  <si>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</si>
  <si>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</si>
  <si>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</si>
  <si>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</si>
  <si>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</si>
  <si>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</si>
  <si>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</si>
  <si>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</si>
  <si>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</si>
  <si>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</si>
  <si>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</si>
  <si>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</si>
  <si>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</si>
  <si>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</si>
  <si>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</si>
  <si>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</si>
  <si>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</si>
  <si>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</si>
  <si>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</si>
  <si>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</si>
  <si>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</si>
  <si>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</si>
  <si>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</si>
  <si>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</si>
  <si>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</si>
  <si>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</si>
  <si>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</si>
  <si>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</si>
  <si>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</si>
  <si>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</si>
  <si>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</si>
  <si>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</si>
  <si>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</si>
  <si>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</si>
  <si>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</si>
  <si>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</si>
  <si>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</si>
  <si>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</si>
  <si>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</si>
  <si>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</si>
  <si>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</si>
  <si>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</si>
  <si>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</si>
  <si>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</si>
  <si>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</si>
  <si>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</si>
  <si>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</si>
  <si>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</si>
  <si>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</si>
  <si>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</si>
  <si>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</si>
  <si>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</si>
  <si>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</si>
  <si>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</si>
  <si>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</si>
  <si>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</si>
  <si>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</si>
  <si>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</si>
  <si>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</si>
  <si>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</si>
  <si>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</si>
  <si>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</si>
  <si>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</si>
  <si>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</si>
  <si>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</si>
  <si>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</si>
  <si>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</si>
  <si>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</si>
  <si>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</si>
  <si>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</si>
  <si>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</si>
  <si>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</si>
  <si>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</si>
  <si>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</si>
  <si>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</si>
  <si>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</si>
  <si>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</si>
  <si>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</si>
  <si>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</si>
  <si>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</si>
  <si>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</si>
  <si>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</si>
  <si>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</si>
  <si>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</si>
  <si>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</si>
  <si>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</si>
  <si>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</si>
  <si>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</si>
  <si>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</si>
  <si>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</si>
  <si>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</si>
  <si>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</si>
  <si>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</si>
  <si>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</si>
  <si>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</si>
  <si>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</si>
  <si>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</si>
  <si>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</si>
  <si>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</si>
  <si>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</si>
  <si>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</si>
  <si>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</si>
  <si>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</si>
  <si>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</si>
  <si>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</si>
  <si>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</si>
  <si>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</si>
  <si>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</si>
  <si>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</si>
  <si>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</si>
  <si>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</si>
  <si>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</si>
  <si>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</si>
  <si>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</si>
  <si>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</si>
  <si>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</si>
  <si>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</si>
  <si>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</si>
  <si>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</si>
  <si>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</si>
  <si>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</si>
  <si>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</si>
  <si>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</si>
  <si>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</si>
  <si>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</si>
  <si>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</si>
  <si>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</si>
  <si>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</si>
  <si>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</si>
  <si>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</si>
  <si>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</si>
  <si>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</si>
  <si>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</si>
  <si>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</si>
  <si>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</si>
  <si>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</si>
  <si>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</si>
  <si>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</si>
  <si>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</si>
  <si>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</si>
  <si>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</si>
  <si>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</si>
  <si>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</si>
  <si>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</si>
  <si>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</si>
  <si>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</si>
  <si>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</si>
  <si>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</si>
  <si>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</si>
  <si>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</si>
  <si>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</si>
  <si>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</si>
  <si>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</si>
  <si>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</si>
  <si>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</si>
  <si>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</si>
  <si>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</si>
  <si>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</si>
  <si>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</si>
  <si>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</si>
  <si>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</si>
  <si>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</si>
  <si>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</si>
  <si>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</si>
  <si>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</si>
  <si>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</si>
  <si>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</si>
  <si>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</si>
  <si>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</si>
  <si>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</si>
  <si>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</si>
  <si>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</si>
  <si>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</si>
  <si>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</si>
  <si>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</si>
  <si>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</si>
  <si>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</si>
  <si>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</si>
  <si>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</si>
  <si>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</si>
  <si>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</si>
  <si>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</si>
  <si>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</si>
  <si>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</si>
  <si>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</si>
  <si>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</si>
  <si>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</si>
  <si>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</si>
  <si>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</si>
  <si>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</si>
  <si>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</si>
  <si>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</si>
  <si>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</si>
  <si>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</si>
  <si>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</si>
  <si>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</si>
  <si>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</si>
  <si>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</si>
  <si>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</si>
  <si>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</si>
  <si>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</si>
  <si>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</si>
  <si>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</si>
  <si>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</si>
  <si>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</si>
  <si>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</si>
  <si>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</si>
  <si>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</si>
  <si>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</si>
  <si>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</si>
  <si>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</si>
  <si>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</si>
  <si>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</si>
  <si>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</si>
  <si>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</si>
  <si>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</si>
  <si>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</si>
  <si>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</si>
  <si>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</si>
  <si>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</si>
  <si>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</si>
  <si>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</si>
  <si>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</si>
  <si>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</si>
  <si>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</si>
  <si>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</si>
  <si>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</si>
  <si>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</si>
  <si>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</si>
  <si>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</si>
  <si>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</si>
  <si>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</si>
  <si>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</si>
  <si>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</si>
  <si>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</si>
  <si>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</si>
  <si>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</si>
  <si>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</si>
  <si>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</si>
  <si>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</si>
  <si>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</si>
  <si>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</si>
  <si>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</si>
  <si>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</si>
  <si>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</si>
  <si>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</si>
  <si>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</si>
  <si>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</si>
  <si>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</si>
  <si>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</si>
  <si>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</si>
  <si>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</si>
  <si>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</si>
  <si>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</si>
  <si>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</si>
  <si>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</si>
  <si>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</si>
  <si>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</si>
  <si>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</si>
  <si>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</si>
  <si>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</si>
  <si>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</si>
  <si>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</si>
  <si>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</si>
  <si>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</si>
  <si>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</si>
  <si>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</si>
  <si>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</si>
  <si>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</si>
  <si>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</si>
  <si>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</si>
  <si>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</si>
  <si>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</si>
  <si>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</si>
  <si>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</si>
  <si>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</si>
  <si>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</si>
  <si>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</si>
  <si>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</si>
  <si>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</si>
  <si>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</si>
  <si>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</si>
  <si>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</si>
  <si>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</si>
  <si>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</si>
  <si>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</si>
  <si>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</si>
  <si>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</si>
  <si>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</si>
  <si>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</si>
  <si>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</si>
  <si>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</si>
  <si>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</si>
  <si>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</si>
  <si>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</si>
  <si>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</si>
  <si>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</si>
  <si>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</si>
  <si>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</si>
  <si>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</si>
  <si>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</si>
  <si>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</si>
  <si>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</si>
  <si>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</si>
  <si>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</si>
  <si>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</si>
  <si>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</si>
  <si>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</si>
  <si>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</si>
  <si>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</si>
  <si>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</si>
  <si>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</si>
  <si>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</si>
  <si>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</si>
  <si>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</si>
  <si>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</si>
  <si>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</si>
  <si>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</si>
  <si>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</si>
  <si>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</si>
  <si>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</si>
  <si>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</si>
  <si>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</si>
  <si>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</si>
  <si>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</si>
  <si>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</si>
  <si>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</si>
  <si>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</si>
  <si>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</si>
  <si>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</si>
  <si>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</si>
  <si>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</si>
  <si>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</si>
  <si>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</si>
  <si>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</si>
  <si>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</si>
  <si>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</si>
  <si>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</si>
  <si>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</si>
  <si>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</si>
  <si>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</si>
  <si>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</si>
  <si>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</si>
  <si>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</si>
  <si>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</si>
  <si>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</si>
  <si>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</si>
  <si>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</si>
  <si>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</si>
  <si>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</si>
  <si>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</si>
  <si>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</si>
  <si>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</si>
  <si>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</si>
  <si>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</si>
  <si>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</si>
  <si>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</si>
  <si>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</si>
  <si>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</si>
  <si>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</si>
  <si>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</si>
  <si>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</si>
  <si>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</si>
  <si>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</si>
  <si>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</si>
  <si>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</si>
  <si>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</si>
  <si>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</si>
  <si>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</si>
  <si>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</si>
  <si>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</si>
  <si>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</si>
  <si>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</si>
  <si>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</si>
  <si>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</si>
  <si>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</si>
  <si>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</si>
  <si>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</si>
  <si>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</si>
  <si>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</si>
  <si>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</si>
  <si>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</si>
  <si>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</si>
  <si>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</si>
  <si>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</si>
  <si>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</si>
  <si>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</si>
  <si>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</si>
  <si>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</si>
  <si>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</si>
  <si>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</si>
  <si>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</si>
  <si>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</si>
  <si>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</si>
  <si>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</si>
  <si>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</si>
  <si>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</si>
  <si>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</si>
  <si>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</si>
  <si>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</si>
  <si>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</si>
  <si>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</si>
  <si>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</si>
  <si>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</si>
  <si>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</si>
  <si>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</si>
  <si>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</si>
  <si>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</si>
  <si>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</si>
  <si>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</si>
  <si>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</si>
  <si>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</si>
  <si>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</si>
  <si>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</si>
  <si>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</si>
  <si>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</si>
  <si>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</si>
  <si>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</si>
  <si>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</si>
  <si>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</si>
  <si>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</si>
  <si>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</si>
  <si>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</si>
  <si>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</si>
  <si>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</si>
  <si>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</si>
  <si>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</si>
  <si>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</si>
  <si>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</si>
  <si>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</si>
  <si>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</si>
  <si>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</si>
  <si>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</si>
  <si>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</si>
  <si>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</si>
  <si>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</si>
  <si>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</si>
  <si>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</si>
  <si>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</si>
  <si>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</si>
  <si>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</si>
  <si>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</si>
  <si>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</si>
  <si>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</si>
  <si>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</si>
  <si>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</si>
  <si>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</si>
  <si>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</si>
  <si>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</si>
  <si>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</si>
  <si>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</si>
  <si>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</si>
  <si>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</si>
  <si>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</si>
  <si>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</si>
  <si>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</si>
  <si>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</si>
  <si>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</si>
  <si>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</si>
  <si>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</si>
  <si>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</si>
  <si>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</si>
  <si>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</si>
  <si>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</si>
  <si>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</si>
  <si>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</si>
  <si>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</si>
  <si>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</si>
  <si>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</si>
  <si>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</si>
  <si>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</si>
  <si>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</si>
  <si>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</si>
  <si>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</si>
  <si>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</si>
  <si>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</si>
  <si>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</si>
  <si>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</si>
  <si>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</si>
  <si>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</si>
  <si>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</si>
  <si>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</si>
  <si>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</si>
  <si>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</si>
  <si>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</si>
  <si>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</si>
  <si>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</si>
  <si>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</si>
  <si>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</si>
  <si>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</si>
  <si>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</si>
  <si>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</si>
  <si>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</si>
  <si>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</si>
  <si>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</si>
  <si>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</si>
  <si>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</si>
  <si>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</si>
  <si>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</si>
  <si>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</si>
  <si>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</si>
  <si>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</si>
  <si>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</si>
  <si>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</si>
  <si>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</si>
  <si>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</si>
  <si>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</si>
  <si>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</si>
  <si>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</si>
  <si>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</si>
  <si>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</si>
  <si>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</si>
  <si>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</si>
  <si>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</si>
  <si>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</si>
  <si>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</si>
  <si>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</si>
  <si>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</si>
  <si>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</si>
  <si>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</si>
  <si>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</si>
  <si>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</si>
  <si>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</si>
  <si>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</si>
  <si>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</si>
  <si>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</si>
  <si>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</si>
  <si>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</si>
  <si>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</si>
  <si>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</si>
  <si>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</si>
  <si>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</si>
  <si>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</si>
  <si>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</si>
  <si>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</si>
  <si>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</si>
  <si>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</si>
  <si>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</si>
  <si>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</si>
  <si>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</si>
  <si>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</si>
  <si>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</si>
  <si>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</si>
  <si>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</si>
  <si>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</si>
  <si>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</si>
  <si>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</si>
  <si>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</si>
  <si>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</si>
  <si>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</si>
  <si>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</si>
  <si>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</si>
  <si>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</si>
  <si>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</si>
  <si>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</si>
  <si>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</si>
  <si>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</si>
  <si>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</si>
  <si>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</si>
  <si>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</si>
  <si>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</si>
  <si>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</si>
  <si>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</si>
  <si>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</si>
  <si>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</si>
  <si>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</si>
  <si>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</si>
  <si>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</si>
  <si>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</si>
  <si>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</si>
  <si>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</si>
  <si>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</si>
  <si>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</si>
  <si>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</si>
  <si>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</si>
  <si>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</si>
  <si>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</si>
  <si>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</si>
  <si>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</si>
  <si>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</si>
  <si>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</si>
  <si>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</si>
  <si>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</si>
  <si>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</si>
  <si>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</si>
  <si>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</si>
  <si>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</si>
  <si>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</si>
  <si>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</si>
  <si>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</si>
  <si>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</si>
  <si>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</si>
  <si>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</si>
  <si>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</si>
  <si>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</si>
  <si>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</si>
  <si>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</si>
  <si>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</si>
  <si>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</si>
  <si>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</si>
  <si>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</si>
  <si>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</si>
  <si>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</si>
  <si>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</si>
  <si>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</si>
  <si>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</si>
  <si>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</si>
  <si>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</si>
  <si>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</si>
  <si>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</si>
  <si>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</si>
  <si>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</si>
  <si>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</si>
  <si>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</si>
  <si>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</si>
  <si>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</si>
  <si>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</si>
  <si>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</si>
  <si>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</si>
  <si>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</si>
  <si>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</si>
  <si>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</si>
  <si>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</si>
  <si>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</si>
  <si>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</si>
  <si>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</si>
  <si>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</si>
  <si>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</si>
  <si>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</si>
  <si>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</si>
  <si>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</si>
  <si>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</si>
  <si>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</si>
  <si>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</si>
  <si>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</si>
  <si>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</si>
  <si>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</si>
  <si>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</si>
  <si>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</si>
  <si>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</si>
  <si>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</si>
  <si>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</si>
  <si>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</si>
  <si>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</si>
  <si>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</si>
  <si>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</si>
  <si>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</si>
  <si>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</si>
  <si>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</si>
  <si>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</si>
  <si>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</si>
  <si>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</si>
  <si>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</si>
  <si>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</si>
  <si>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</si>
  <si>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</si>
  <si>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</si>
  <si>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</si>
  <si>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</si>
  <si>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</si>
  <si>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</si>
  <si>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</si>
  <si>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</si>
  <si>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</si>
  <si>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</si>
  <si>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</si>
  <si>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</si>
  <si>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</si>
  <si>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</si>
  <si>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</si>
  <si>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</si>
  <si>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</si>
  <si>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</si>
  <si>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</si>
  <si>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</si>
  <si>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</si>
  <si>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</si>
  <si>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</si>
  <si>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</si>
  <si>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</si>
  <si>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</si>
  <si>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</si>
  <si>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</si>
  <si>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</si>
  <si>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</si>
  <si>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</si>
  <si>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</si>
  <si>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</si>
  <si>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</si>
  <si>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</si>
  <si>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</si>
  <si>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</si>
  <si>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</si>
  <si>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</si>
  <si>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</si>
  <si>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</si>
  <si>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</si>
  <si>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</si>
  <si>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</si>
  <si>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</si>
  <si>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</si>
  <si>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</si>
  <si>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</si>
  <si>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</si>
  <si>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</si>
  <si>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</si>
  <si>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</si>
  <si>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</si>
  <si>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</si>
  <si>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</si>
  <si>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</si>
  <si>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</si>
  <si>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</si>
  <si>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</si>
  <si>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</si>
  <si>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</si>
  <si>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</si>
  <si>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</si>
  <si>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</si>
  <si>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</si>
  <si>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</si>
  <si>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</si>
  <si>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</si>
  <si>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</si>
  <si>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</si>
  <si>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</si>
  <si>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</si>
  <si>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</si>
  <si>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</si>
  <si>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</si>
  <si>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</si>
  <si>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</si>
  <si>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</si>
  <si>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</si>
  <si>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</si>
  <si>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</si>
  <si>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</si>
  <si>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</si>
  <si>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</si>
  <si>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</si>
  <si>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</si>
  <si>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</si>
  <si>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</si>
  <si>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</si>
  <si>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</si>
  <si>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</si>
  <si>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</si>
  <si>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</si>
  <si>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</si>
  <si>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</si>
  <si>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</si>
  <si>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</si>
  <si>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</si>
  <si>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</si>
  <si>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</si>
  <si>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</si>
  <si>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</si>
  <si>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</si>
  <si>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</si>
  <si>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</si>
  <si>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</si>
  <si>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</si>
  <si>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</si>
  <si>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</si>
  <si>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</si>
  <si>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</si>
  <si>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</si>
  <si>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</si>
  <si>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</si>
  <si>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</si>
  <si>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</si>
  <si>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</si>
  <si>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</si>
  <si>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</si>
  <si>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</si>
  <si>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</si>
  <si>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</si>
  <si>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</si>
  <si>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</si>
  <si>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</si>
  <si>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</si>
  <si>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</si>
  <si>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</si>
  <si>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</si>
  <si>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</si>
  <si>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</si>
  <si>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</si>
  <si>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</si>
  <si>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</si>
  <si>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</si>
  <si>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</si>
  <si>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</si>
  <si>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</si>
  <si>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</si>
  <si>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</si>
  <si>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</si>
  <si>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</si>
  <si>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</si>
  <si>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</si>
  <si>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</si>
  <si>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</si>
  <si>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</si>
  <si>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</si>
  <si>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</si>
  <si>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</si>
  <si>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</si>
  <si>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</si>
  <si>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</si>
  <si>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</si>
  <si>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</si>
  <si>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</si>
  <si>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</si>
  <si>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</si>
  <si>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</si>
  <si>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</si>
  <si>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</si>
  <si>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</si>
  <si>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</si>
  <si>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</si>
  <si>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</si>
  <si>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</si>
  <si>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</si>
  <si>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</si>
  <si>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</si>
  <si>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</si>
  <si>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</si>
  <si>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</si>
  <si>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</si>
  <si>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</si>
  <si>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</si>
  <si>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</si>
  <si>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</si>
  <si>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</si>
  <si>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</si>
  <si>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</si>
  <si>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</si>
  <si>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</si>
  <si>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</si>
  <si>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</si>
  <si>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</si>
  <si>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</si>
  <si>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</si>
  <si>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</si>
  <si>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</si>
  <si>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</si>
  <si>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</si>
  <si>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</si>
  <si>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</si>
  <si>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</si>
  <si>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</si>
  <si>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</si>
  <si>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</si>
  <si>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</si>
  <si>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</si>
  <si>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</si>
  <si>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</si>
  <si>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</si>
  <si>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</si>
  <si>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</si>
  <si>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</si>
  <si>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</si>
  <si>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</si>
  <si>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</si>
  <si>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</si>
  <si>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</si>
  <si>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</si>
  <si>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</si>
  <si>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</si>
  <si>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</si>
  <si>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</si>
  <si>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</si>
  <si>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</si>
  <si>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</si>
  <si>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</si>
  <si>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</si>
  <si>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</si>
  <si>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</si>
  <si>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</si>
  <si>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</si>
  <si>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</si>
  <si>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</si>
  <si>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</si>
  <si>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</si>
  <si>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</si>
  <si>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</si>
  <si>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</si>
  <si>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</si>
  <si>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</si>
  <si>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</si>
  <si>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</si>
  <si>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</si>
  <si>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</si>
  <si>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</si>
  <si>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</si>
  <si>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</si>
  <si>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</si>
  <si>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</si>
  <si>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</si>
  <si>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</si>
  <si>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</si>
  <si>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ZFH2</t>
  </si>
  <si>
    <t>K70K74/ZSU2/ZK57ZHO</t>
  </si>
  <si>
    <t>Willian</t>
  </si>
  <si>
    <t xml:space="preserve">Descarga de trilho 3 barras ZBM1/K57ZHO 1:15, 2H ZSU2/K57ZHO 5 barras </t>
  </si>
  <si>
    <t>3 (lucas/Francisco/Navas)</t>
  </si>
  <si>
    <t>Descarga de triho km 208,7, dormentes km 225,2 10 min, descarga de trilho km 240,8 5 min</t>
  </si>
  <si>
    <t>ZKWZLU</t>
  </si>
  <si>
    <t>Bloco de via (ABERTURA DO INTERVALO COM W60 NO KM 106)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</si>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</sst>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5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5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5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5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5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5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5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5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5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5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5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5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5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5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5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5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5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5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5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5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5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5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5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5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5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5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5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5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5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5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5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5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5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5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5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5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5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5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5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5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5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5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5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5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5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5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5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5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5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5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5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5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5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5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5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5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5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5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5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5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5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5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5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5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5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5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5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5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5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5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5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5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5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5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5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5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5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5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5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5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5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54" t="s">
        <v>817</v>
      </c>
    </row>
    <row r="83" spans="1:11">
      <c r="A83" s="253" t="s">
        <v>818</v>
      </c>
    </row>
    <row r="84" spans="1:11">
      <c r="A84" s="254" t="s">
        <v>819</v>
      </c>
    </row>
    <row r="85" spans="1:11">
      <c r="A85" s="253" t="s">
        <v>820</v>
      </c>
    </row>
    <row r="86" spans="1:11">
      <c r="A86" s="254" t="s">
        <v>821</v>
      </c>
    </row>
    <row r="87" spans="1:11">
      <c r="A87" s="253" t="s">
        <v>822</v>
      </c>
    </row>
    <row r="88" spans="1:11">
      <c r="A88" s="254" t="s">
        <v>823</v>
      </c>
    </row>
    <row r="89" spans="1:11">
      <c r="A89" s="253" t="s">
        <v>824</v>
      </c>
    </row>
    <row r="90" spans="1:11">
      <c r="A90" s="254" t="s">
        <v>825</v>
      </c>
    </row>
    <row r="91" spans="1:11">
      <c r="A91" s="253" t="s">
        <v>826</v>
      </c>
    </row>
    <row r="92" spans="1:11">
      <c r="A92" s="254" t="s">
        <v>827</v>
      </c>
    </row>
    <row r="93" spans="1:11">
      <c r="A93" s="253" t="s">
        <v>828</v>
      </c>
    </row>
    <row r="94" spans="1:11">
      <c r="A94" s="254" t="s">
        <v>829</v>
      </c>
    </row>
    <row r="95" spans="1:11">
      <c r="A95" s="253" t="s">
        <v>830</v>
      </c>
    </row>
    <row r="96" spans="1:11">
      <c r="A96" s="254" t="s">
        <v>831</v>
      </c>
    </row>
    <row r="97" spans="1:1">
      <c r="A97" s="253" t="s">
        <v>832</v>
      </c>
    </row>
    <row r="98" spans="1:1">
      <c r="A98" s="254" t="s">
        <v>833</v>
      </c>
    </row>
    <row r="99" spans="1:1">
      <c r="A99" s="253" t="s">
        <v>834</v>
      </c>
    </row>
    <row r="100" spans="1:1">
      <c r="A100" s="254" t="s">
        <v>835</v>
      </c>
    </row>
    <row r="101" spans="1:1">
      <c r="A101" s="253" t="s">
        <v>836</v>
      </c>
    </row>
    <row r="102" spans="1:1">
      <c r="A102" s="254" t="s">
        <v>837</v>
      </c>
    </row>
    <row r="103" spans="1:1">
      <c r="A103" s="253" t="s">
        <v>838</v>
      </c>
    </row>
    <row r="104" spans="1:1">
      <c r="A104" s="254" t="s">
        <v>839</v>
      </c>
    </row>
    <row r="105" spans="1:1">
      <c r="A105" s="253" t="s">
        <v>840</v>
      </c>
    </row>
    <row r="106" spans="1:1">
      <c r="A106" s="254" t="s">
        <v>841</v>
      </c>
    </row>
    <row r="107" spans="1:1">
      <c r="A107" s="253" t="s">
        <v>842</v>
      </c>
    </row>
    <row r="108" spans="1:1">
      <c r="A108" s="254" t="s">
        <v>843</v>
      </c>
    </row>
    <row r="109" spans="1:1">
      <c r="A109" s="253" t="s">
        <v>844</v>
      </c>
    </row>
    <row r="110" spans="1:1">
      <c r="A110" s="254" t="s">
        <v>845</v>
      </c>
    </row>
    <row r="111" spans="1:1">
      <c r="A111" s="253" t="s">
        <v>846</v>
      </c>
    </row>
    <row r="112" spans="1:1">
      <c r="A112" s="254" t="s">
        <v>736</v>
      </c>
    </row>
    <row r="113" spans="1:1">
      <c r="A113" s="253" t="s">
        <v>847</v>
      </c>
    </row>
    <row r="114" spans="1:1">
      <c r="A114" s="254" t="s">
        <v>848</v>
      </c>
    </row>
    <row r="115" spans="1:1">
      <c r="A115" s="253" t="s">
        <v>849</v>
      </c>
    </row>
    <row r="116" spans="1:1">
      <c r="A116" s="254" t="s">
        <v>850</v>
      </c>
    </row>
    <row r="117" spans="1:1">
      <c r="A117" s="253" t="s">
        <v>851</v>
      </c>
    </row>
    <row r="118" spans="1:1">
      <c r="A118" s="254" t="s">
        <v>852</v>
      </c>
    </row>
    <row r="119" spans="1:1">
      <c r="A119" s="253" t="s">
        <v>853</v>
      </c>
    </row>
    <row r="120" spans="1:1">
      <c r="A120" s="254" t="s">
        <v>854</v>
      </c>
    </row>
    <row r="121" spans="1:1">
      <c r="A121" s="253" t="s">
        <v>855</v>
      </c>
    </row>
    <row r="122" spans="1:1">
      <c r="A122" s="255" t="s">
        <v>856</v>
      </c>
    </row>
    <row r="123" spans="1:1">
      <c r="A123" s="253" t="s">
        <v>857</v>
      </c>
    </row>
    <row r="124" spans="1:1">
      <c r="A124" s="254" t="s">
        <v>858</v>
      </c>
    </row>
    <row r="125" spans="1:1">
      <c r="A125" s="253" t="s">
        <v>859</v>
      </c>
    </row>
    <row r="126" spans="1:1">
      <c r="A126" s="254" t="s">
        <v>860</v>
      </c>
    </row>
    <row r="127" spans="1:1">
      <c r="A127" s="256" t="s">
        <v>861</v>
      </c>
    </row>
    <row r="128" spans="1:1">
      <c r="A128" s="254" t="s">
        <v>862</v>
      </c>
    </row>
    <row r="129" spans="1:1">
      <c r="A129" s="253" t="s">
        <v>863</v>
      </c>
    </row>
    <row r="130" spans="1:1">
      <c r="A130" s="254" t="s">
        <v>864</v>
      </c>
    </row>
    <row r="131" spans="1:1">
      <c r="A131" s="253" t="s">
        <v>865</v>
      </c>
    </row>
    <row r="132" spans="1:1">
      <c r="A132" s="254" t="s">
        <v>866</v>
      </c>
    </row>
    <row r="133" spans="1:1">
      <c r="A133" s="253" t="s">
        <v>867</v>
      </c>
    </row>
    <row r="134" spans="1:1">
      <c r="A134" s="254" t="s">
        <v>868</v>
      </c>
    </row>
    <row r="135" spans="1:1">
      <c r="A135" s="253" t="s">
        <v>869</v>
      </c>
    </row>
    <row r="136" spans="1:1">
      <c r="A136" s="255" t="s">
        <v>870</v>
      </c>
    </row>
    <row r="137" spans="1:1">
      <c r="A137" s="253" t="s">
        <v>871</v>
      </c>
    </row>
    <row r="138" spans="1:1">
      <c r="A138" s="254" t="s">
        <v>872</v>
      </c>
    </row>
    <row r="139" spans="1:1">
      <c r="A139" s="253" t="s">
        <v>873</v>
      </c>
    </row>
    <row r="140" spans="1:1">
      <c r="A140" s="254" t="s">
        <v>874</v>
      </c>
    </row>
    <row r="141" spans="1:1">
      <c r="A141" s="253" t="s">
        <v>875</v>
      </c>
    </row>
    <row r="142" spans="1:1">
      <c r="A142" s="254" t="s">
        <v>876</v>
      </c>
    </row>
    <row r="143" spans="1:1">
      <c r="A143" s="253" t="s">
        <v>877</v>
      </c>
    </row>
    <row r="144" spans="1:1">
      <c r="A144" s="254" t="s">
        <v>878</v>
      </c>
    </row>
    <row r="145" spans="1:1">
      <c r="A145" s="253" t="s">
        <v>879</v>
      </c>
    </row>
    <row r="146" spans="1:1">
      <c r="A146" s="254" t="s">
        <v>880</v>
      </c>
    </row>
    <row r="147" spans="1:1">
      <c r="A147" s="256" t="s">
        <v>881</v>
      </c>
    </row>
    <row r="148" spans="1:1">
      <c r="A148" s="254" t="s">
        <v>882</v>
      </c>
    </row>
    <row r="149" spans="1:1">
      <c r="A149" s="253" t="s">
        <v>883</v>
      </c>
    </row>
    <row r="150" spans="1:1">
      <c r="A150" s="254" t="s">
        <v>884</v>
      </c>
    </row>
    <row r="151" spans="1:1">
      <c r="A151" s="253" t="s">
        <v>885</v>
      </c>
    </row>
    <row r="152" spans="1:1">
      <c r="A152" s="254" t="s">
        <v>886</v>
      </c>
    </row>
    <row r="153" spans="1:1">
      <c r="A153" s="253" t="s">
        <v>887</v>
      </c>
    </row>
    <row r="154" spans="1:1">
      <c r="A154" s="254" t="s">
        <v>888</v>
      </c>
    </row>
    <row r="155" spans="1:1">
      <c r="A155" s="253" t="s">
        <v>889</v>
      </c>
    </row>
    <row r="156" spans="1:1">
      <c r="A156" s="254" t="s">
        <v>890</v>
      </c>
    </row>
    <row r="157" spans="1:1">
      <c r="A157" s="253" t="s">
        <v>891</v>
      </c>
    </row>
    <row r="158" spans="1:1">
      <c r="A158" s="255" t="s">
        <v>892</v>
      </c>
    </row>
    <row r="159" spans="1:1">
      <c r="A159" s="253" t="s">
        <v>893</v>
      </c>
    </row>
    <row r="160" spans="1:1">
      <c r="A160" s="254" t="s">
        <v>894</v>
      </c>
    </row>
    <row r="161" spans="1:1">
      <c r="A161" s="253" t="s">
        <v>895</v>
      </c>
    </row>
    <row r="162" spans="1:1">
      <c r="A162" s="254" t="s">
        <v>896</v>
      </c>
    </row>
    <row r="163" spans="1:1">
      <c r="A163" s="253" t="s">
        <v>897</v>
      </c>
    </row>
    <row r="164" spans="1:1">
      <c r="A164" s="254" t="s">
        <v>898</v>
      </c>
    </row>
    <row r="165" spans="1:1">
      <c r="A165" s="256" t="s">
        <v>899</v>
      </c>
    </row>
    <row r="166" spans="1:1">
      <c r="A166" s="254" t="s">
        <v>900</v>
      </c>
    </row>
    <row r="167" spans="1:1">
      <c r="A167" s="253" t="s">
        <v>901</v>
      </c>
    </row>
    <row r="168" spans="1:1">
      <c r="A168" s="254" t="s">
        <v>902</v>
      </c>
    </row>
    <row r="169" spans="1:1">
      <c r="A169" s="253" t="s">
        <v>903</v>
      </c>
    </row>
    <row r="170" spans="1:1">
      <c r="A170" s="254" t="s">
        <v>904</v>
      </c>
    </row>
    <row r="171" spans="1:1">
      <c r="A171" s="253" t="s">
        <v>905</v>
      </c>
    </row>
    <row r="172" spans="1:1">
      <c r="A172" s="254" t="s">
        <v>906</v>
      </c>
    </row>
    <row r="173" spans="1:1">
      <c r="A173" s="253" t="s">
        <v>907</v>
      </c>
    </row>
    <row r="174" spans="1:1">
      <c r="A174" s="254" t="s">
        <v>908</v>
      </c>
    </row>
    <row r="175" spans="1:1">
      <c r="A175" s="253" t="s">
        <v>909</v>
      </c>
    </row>
    <row r="176" spans="1:1">
      <c r="A176" s="254" t="s">
        <v>910</v>
      </c>
    </row>
    <row r="177" spans="1:1">
      <c r="A177" s="256" t="s">
        <v>911</v>
      </c>
    </row>
    <row r="178" spans="1:1">
      <c r="A178" s="254" t="s">
        <v>912</v>
      </c>
    </row>
    <row r="179" spans="1:1">
      <c r="A179" s="253" t="s">
        <v>913</v>
      </c>
    </row>
    <row r="180" spans="1:1">
      <c r="A180" s="254" t="s">
        <v>914</v>
      </c>
    </row>
    <row r="181" spans="1:1">
      <c r="A181" s="253" t="s">
        <v>915</v>
      </c>
    </row>
    <row r="182" spans="1:1">
      <c r="A182" s="254" t="s">
        <v>916</v>
      </c>
    </row>
    <row r="183" spans="1:1">
      <c r="A183" s="253" t="s">
        <v>917</v>
      </c>
    </row>
    <row r="184" spans="1:1">
      <c r="A184" s="254" t="s">
        <v>918</v>
      </c>
    </row>
    <row r="185" spans="1:1">
      <c r="A185" s="256" t="s">
        <v>919</v>
      </c>
    </row>
    <row r="186" spans="1:1">
      <c r="A186" s="254" t="s">
        <v>920</v>
      </c>
    </row>
    <row r="187" spans="1:1">
      <c r="A187" s="253" t="s">
        <v>921</v>
      </c>
    </row>
    <row r="188" spans="1:1">
      <c r="A188" s="255" t="s">
        <v>922</v>
      </c>
    </row>
    <row r="189" spans="1:1">
      <c r="A189" s="256" t="s">
        <v>923</v>
      </c>
    </row>
    <row r="190" spans="1:1">
      <c r="A190" s="254" t="s">
        <v>924</v>
      </c>
    </row>
    <row r="191" spans="1:1">
      <c r="A191" s="253" t="s">
        <v>925</v>
      </c>
    </row>
    <row r="192" spans="1:1">
      <c r="A192" s="255" t="s">
        <v>926</v>
      </c>
    </row>
    <row r="193" spans="1:1">
      <c r="A193" s="256" t="s">
        <v>927</v>
      </c>
    </row>
    <row r="194" spans="1:1">
      <c r="A194" s="254" t="s">
        <v>928</v>
      </c>
    </row>
    <row r="195" spans="1:1">
      <c r="A195" s="253" t="s">
        <v>929</v>
      </c>
    </row>
    <row r="196" spans="1:1">
      <c r="A196" s="255" t="s">
        <v>930</v>
      </c>
    </row>
    <row r="197" spans="1:1">
      <c r="A197" s="256" t="s">
        <v>931</v>
      </c>
    </row>
    <row r="198" spans="1:1">
      <c r="A198" s="254" t="s">
        <v>932</v>
      </c>
    </row>
    <row r="199" spans="1:1">
      <c r="A199" s="253" t="s">
        <v>933</v>
      </c>
    </row>
    <row r="200" spans="1:1">
      <c r="A200" s="254" t="s">
        <v>934</v>
      </c>
    </row>
    <row r="201" spans="1:1">
      <c r="A201" s="253" t="s">
        <v>935</v>
      </c>
    </row>
    <row r="202" spans="1:1">
      <c r="A202" s="254" t="s">
        <v>936</v>
      </c>
    </row>
    <row r="203" spans="1:1">
      <c r="A203" s="253" t="s">
        <v>937</v>
      </c>
    </row>
    <row r="204" spans="1:1">
      <c r="A204" s="254" t="s">
        <v>938</v>
      </c>
    </row>
    <row r="205" spans="1:1">
      <c r="A205" s="253" t="s">
        <v>939</v>
      </c>
    </row>
    <row r="206" spans="1:1">
      <c r="A206" s="254" t="s">
        <v>940</v>
      </c>
    </row>
    <row r="207" spans="1:1">
      <c r="A207" s="253" t="s">
        <v>941</v>
      </c>
    </row>
    <row r="208" spans="1:1">
      <c r="A208" s="254" t="s">
        <v>942</v>
      </c>
    </row>
    <row r="209" spans="1:1">
      <c r="A209" s="253" t="s">
        <v>943</v>
      </c>
    </row>
    <row r="210" spans="1:1">
      <c r="A210" s="254" t="s">
        <v>944</v>
      </c>
    </row>
    <row r="211" spans="1:1">
      <c r="A211" s="253" t="s">
        <v>945</v>
      </c>
    </row>
    <row r="212" spans="1:1">
      <c r="A212" s="255" t="s">
        <v>946</v>
      </c>
    </row>
    <row r="213" spans="1:1">
      <c r="A213" s="253" t="s">
        <v>947</v>
      </c>
    </row>
    <row r="214" spans="1:1">
      <c r="A214" s="254" t="s">
        <v>948</v>
      </c>
    </row>
    <row r="215" spans="1:1">
      <c r="A215" s="253" t="s">
        <v>949</v>
      </c>
    </row>
    <row r="216" spans="1:1">
      <c r="A216" s="254" t="s">
        <v>950</v>
      </c>
    </row>
    <row r="217" spans="1:1">
      <c r="A217" s="251" t="s">
        <v>951</v>
      </c>
    </row>
    <row r="218" spans="1:1">
      <c r="A218" s="25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G1" activePane="topRight" state="frozen"/>
      <selection pane="topRight" activeCell="BO468" sqref="BO46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1" t="s">
        <v>953</v>
      </c>
      <c r="C1" s="212"/>
      <c r="D1" s="212"/>
      <c r="E1" s="3"/>
      <c r="F1" s="211" t="s">
        <v>954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18" t="s">
        <v>955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956</v>
      </c>
      <c r="BI1" s="224"/>
      <c r="BJ1" s="224"/>
      <c r="BK1" s="225"/>
      <c r="BL1" s="5"/>
      <c r="BM1" s="215" t="s">
        <v>957</v>
      </c>
      <c r="BN1" s="216"/>
      <c r="BO1" s="216"/>
      <c r="BP1" s="216"/>
      <c r="BQ1" s="216"/>
      <c r="BR1" s="216"/>
      <c r="BS1" s="217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8" t="s">
        <v>958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961</v>
      </c>
      <c r="AT2" s="219"/>
      <c r="AU2" s="219"/>
      <c r="AV2" s="219"/>
      <c r="AW2" s="219"/>
      <c r="AX2" s="219"/>
      <c r="AY2" s="222"/>
      <c r="AZ2" s="6"/>
      <c r="BA2" s="204" t="s">
        <v>962</v>
      </c>
      <c r="BB2" s="208"/>
      <c r="BC2" s="218" t="s">
        <v>959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04" t="s">
        <v>963</v>
      </c>
      <c r="AJ3" s="208"/>
      <c r="AK3" s="204" t="s">
        <v>964</v>
      </c>
      <c r="AL3" s="205"/>
      <c r="AM3" s="206"/>
      <c r="AN3" s="207"/>
      <c r="AO3" s="205"/>
      <c r="AP3" s="205"/>
      <c r="AQ3" s="208"/>
      <c r="AR3" s="63"/>
      <c r="AS3" s="209" t="s">
        <v>970</v>
      </c>
      <c r="AT3" s="210"/>
      <c r="AU3" s="209" t="s">
        <v>971</v>
      </c>
      <c r="AV3" s="210"/>
      <c r="AW3" s="209" t="s">
        <v>972</v>
      </c>
      <c r="AX3" s="210"/>
      <c r="AY3" s="63" t="s">
        <v>973</v>
      </c>
      <c r="AZ3" s="63"/>
      <c r="BA3" s="232"/>
      <c r="BB3" s="233"/>
      <c r="BC3" s="204" t="s">
        <v>966</v>
      </c>
      <c r="BD3" s="205"/>
      <c r="BE3" s="205"/>
      <c r="BF3" s="208"/>
      <c r="BG3" s="62"/>
      <c r="BH3" s="226"/>
      <c r="BI3" s="227"/>
      <c r="BJ3" s="227"/>
      <c r="BK3" s="228"/>
      <c r="BL3" s="62"/>
      <c r="BM3" s="215" t="s">
        <v>974</v>
      </c>
      <c r="BN3" s="216"/>
      <c r="BO3" s="216"/>
      <c r="BP3" s="217"/>
      <c r="BQ3" s="215" t="s">
        <v>742</v>
      </c>
      <c r="BR3" s="216"/>
      <c r="BS3" s="217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/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/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1704</v>
      </c>
      <c r="J502" s="104">
        <v>68</v>
      </c>
      <c r="K502" s="104">
        <v>67.531999999999996</v>
      </c>
      <c r="L502" s="104">
        <v>68.531999999999996</v>
      </c>
      <c r="M502" s="126" t="s">
        <v>298</v>
      </c>
      <c r="N502" s="126" t="s">
        <v>1705</v>
      </c>
      <c r="O502" s="105">
        <v>0.39583333333333331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1706</v>
      </c>
      <c r="W502" s="149" t="s">
        <v>1707</v>
      </c>
      <c r="X502" s="103" t="s">
        <v>416</v>
      </c>
      <c r="Y502" s="128"/>
      <c r="Z502" s="103"/>
      <c r="AA502" s="104" t="s">
        <v>1708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ZFH2</v>
      </c>
      <c r="AM502" s="104" t="str">
        <f>IF(BS_CONTROLE[[#This Row],[Entre - Estações]]=0, "-", BS_CONTROLE[[#This Row],[Entre - Estações]])</f>
        <v>ZSU</v>
      </c>
      <c r="AN502" s="104" t="str">
        <f>IF(BS_CONTROLE[[#This Row],[SB]]=0, "-", BS_CONTROLE[[#This Row],[SB]])</f>
        <v>K70K74/ZSU2/ZK57ZHO</v>
      </c>
      <c r="AO502" s="104">
        <f>IF(BS_CONTROLE[[#This Row],[SUB]]=0, "-", BS_CONTROLE[[#This Row],[SUB]])</f>
        <v>68</v>
      </c>
      <c r="AP502" s="104">
        <f>BS_CONTROLE[[#This Row],[KM - Inicio]]</f>
        <v>67.531999999999996</v>
      </c>
      <c r="AQ502" s="104">
        <f>BS_CONTROLE[[#This Row],[KM - Inicio]]</f>
        <v>67.531999999999996</v>
      </c>
      <c r="AR502" s="107"/>
      <c r="AS502" s="107"/>
      <c r="AT502" s="107"/>
      <c r="AU502" s="135"/>
      <c r="AV502" s="135"/>
      <c r="AW502" s="14"/>
      <c r="AX502" s="14"/>
      <c r="AY502" s="160">
        <f t="shared" si="48"/>
        <v>0</v>
      </c>
      <c r="AZ502" s="151"/>
      <c r="BA502" s="108"/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/>
      <c r="BI502" s="17"/>
      <c r="BJ502" s="17"/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1709</v>
      </c>
      <c r="X504" s="103" t="s">
        <v>421</v>
      </c>
      <c r="Y504" s="128"/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/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/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/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/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/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/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/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/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/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/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/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1710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1711</v>
      </c>
      <c r="X514" s="103" t="s">
        <v>416</v>
      </c>
      <c r="Y514" s="128"/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/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/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/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/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/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/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/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1712</v>
      </c>
      <c r="X518" s="103" t="s">
        <v>416</v>
      </c>
      <c r="Y518" s="128"/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/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1713</v>
      </c>
      <c r="X519" s="103" t="s">
        <v>416</v>
      </c>
      <c r="Y519" s="128"/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1714</v>
      </c>
      <c r="X521" s="103" t="s">
        <v>416</v>
      </c>
      <c r="Y521" s="128"/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/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/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/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/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1715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1716</v>
      </c>
      <c r="X527" s="103" t="s">
        <v>416</v>
      </c>
      <c r="Y527" s="128"/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148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1715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1717</v>
      </c>
      <c r="X528" s="103" t="s">
        <v>416</v>
      </c>
      <c r="Y528" s="128"/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K67ZEV1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1718</v>
      </c>
      <c r="X529" s="103" t="s">
        <v>416</v>
      </c>
      <c r="Y529" s="128"/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1719</v>
      </c>
      <c r="W530" s="149" t="s">
        <v>1060</v>
      </c>
      <c r="X530" s="103" t="s">
        <v>416</v>
      </c>
      <c r="Y530" s="128"/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1720</v>
      </c>
      <c r="X534" s="103" t="s">
        <v>421</v>
      </c>
      <c r="Y534" s="128"/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/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/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1721</v>
      </c>
      <c r="W535" s="149" t="s">
        <v>1722</v>
      </c>
      <c r="X535" s="103" t="s">
        <v>421</v>
      </c>
      <c r="Y535" s="128"/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1723</v>
      </c>
      <c r="N536" s="126" t="s">
        <v>1724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1725</v>
      </c>
      <c r="X536" s="103" t="s">
        <v>416</v>
      </c>
      <c r="Y536" s="128"/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/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/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/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34" t="s">
        <v>1726</v>
      </c>
      <c r="C2" s="234"/>
      <c r="D2" s="234"/>
      <c r="E2" s="234"/>
      <c r="F2" s="234"/>
      <c r="G2" s="234"/>
    </row>
    <row r="3" spans="2:7" ht="15" customHeight="1">
      <c r="B3" s="235"/>
      <c r="C3" s="235"/>
      <c r="D3" s="235"/>
      <c r="E3" s="235"/>
      <c r="F3" s="235"/>
      <c r="G3" s="235"/>
    </row>
    <row r="4" spans="2:7">
      <c r="B4" s="156" t="s">
        <v>1727</v>
      </c>
      <c r="C4" s="156" t="s">
        <v>1728</v>
      </c>
      <c r="D4" s="156" t="s">
        <v>1729</v>
      </c>
      <c r="E4" s="156" t="s">
        <v>1730</v>
      </c>
      <c r="F4" s="156" t="s">
        <v>4</v>
      </c>
      <c r="G4" s="156" t="s">
        <v>1731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1732</v>
      </c>
      <c r="C6" s="157">
        <v>407867</v>
      </c>
      <c r="D6" s="157" t="s">
        <v>1733</v>
      </c>
      <c r="E6" s="157" t="s">
        <v>826</v>
      </c>
      <c r="F6" s="157" t="s">
        <v>1734</v>
      </c>
      <c r="G6" s="158"/>
    </row>
    <row r="7" spans="2:7">
      <c r="B7" s="177" t="s">
        <v>1735</v>
      </c>
      <c r="C7" s="177">
        <v>293644</v>
      </c>
      <c r="D7" s="177" t="s">
        <v>1736</v>
      </c>
      <c r="E7" s="177" t="s">
        <v>826</v>
      </c>
      <c r="F7" s="177" t="s">
        <v>1734</v>
      </c>
      <c r="G7" s="178" t="s">
        <v>1737</v>
      </c>
    </row>
    <row r="8" spans="2:7">
      <c r="B8" s="157" t="s">
        <v>1738</v>
      </c>
      <c r="C8" s="157">
        <v>256790</v>
      </c>
      <c r="D8" s="157" t="s">
        <v>1739</v>
      </c>
      <c r="E8" s="157" t="s">
        <v>827</v>
      </c>
      <c r="F8" s="157" t="s">
        <v>1740</v>
      </c>
      <c r="G8" s="158">
        <v>46357</v>
      </c>
    </row>
    <row r="9" spans="2:7" ht="29.25">
      <c r="B9" s="157" t="s">
        <v>1741</v>
      </c>
      <c r="C9" s="157"/>
      <c r="D9" s="157"/>
      <c r="E9" s="157" t="s">
        <v>827</v>
      </c>
      <c r="F9" s="157" t="s">
        <v>1740</v>
      </c>
      <c r="G9" s="158" t="s">
        <v>1742</v>
      </c>
    </row>
    <row r="10" spans="2:7">
      <c r="B10" s="157" t="s">
        <v>1743</v>
      </c>
      <c r="C10" s="157">
        <v>265193</v>
      </c>
      <c r="D10" s="157" t="s">
        <v>1744</v>
      </c>
      <c r="E10" s="157" t="s">
        <v>828</v>
      </c>
      <c r="F10" s="157" t="s">
        <v>54</v>
      </c>
      <c r="G10" s="157" t="s">
        <v>1745</v>
      </c>
    </row>
    <row r="11" spans="2:7">
      <c r="B11" s="157" t="s">
        <v>1746</v>
      </c>
      <c r="C11" s="157">
        <v>293716</v>
      </c>
      <c r="D11" s="157" t="s">
        <v>1747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1748</v>
      </c>
      <c r="C12" s="157">
        <v>257258</v>
      </c>
      <c r="D12" s="157" t="s">
        <v>1749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1750</v>
      </c>
      <c r="C13" s="157">
        <v>371147</v>
      </c>
      <c r="D13" s="157" t="s">
        <v>1751</v>
      </c>
      <c r="E13" s="157" t="s">
        <v>829</v>
      </c>
      <c r="F13" s="157" t="s">
        <v>71</v>
      </c>
      <c r="G13" s="157" t="s">
        <v>1745</v>
      </c>
    </row>
    <row r="14" spans="2:7">
      <c r="B14" s="157" t="s">
        <v>1752</v>
      </c>
      <c r="C14" s="157">
        <v>259230</v>
      </c>
      <c r="D14" s="157" t="s">
        <v>1753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1754</v>
      </c>
      <c r="C15" s="157">
        <v>370705</v>
      </c>
      <c r="D15" s="157"/>
      <c r="E15" s="157" t="s">
        <v>829</v>
      </c>
      <c r="F15" s="157" t="s">
        <v>71</v>
      </c>
      <c r="G15" s="157" t="s">
        <v>1745</v>
      </c>
    </row>
    <row r="16" spans="2:7" ht="29.25">
      <c r="B16" s="157" t="s">
        <v>1755</v>
      </c>
      <c r="C16" s="157">
        <v>258542</v>
      </c>
      <c r="D16" s="157" t="s">
        <v>1756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1757</v>
      </c>
      <c r="C17" s="157">
        <v>257050</v>
      </c>
      <c r="D17" s="157" t="s">
        <v>1758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36" t="s">
        <v>1759</v>
      </c>
      <c r="C2" s="236"/>
      <c r="D2" s="236"/>
      <c r="E2" s="236"/>
      <c r="F2" s="236"/>
      <c r="G2" s="236"/>
    </row>
    <row r="3" spans="2:7" ht="19.5" customHeight="1">
      <c r="B3" s="236"/>
      <c r="C3" s="236"/>
      <c r="D3" s="236"/>
      <c r="E3" s="236"/>
      <c r="F3" s="236"/>
      <c r="G3" s="236"/>
    </row>
    <row r="4" spans="2:7" ht="19.5" customHeight="1">
      <c r="B4" s="159" t="s">
        <v>686</v>
      </c>
      <c r="C4" s="159" t="s">
        <v>1760</v>
      </c>
      <c r="D4" s="159" t="s">
        <v>1761</v>
      </c>
      <c r="E4" s="159" t="s">
        <v>1762</v>
      </c>
      <c r="F4" s="156" t="s">
        <v>1763</v>
      </c>
      <c r="G4" s="159" t="s">
        <v>1764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1765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1766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1765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1765</v>
      </c>
      <c r="G9" s="192" t="s">
        <v>1767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1765</v>
      </c>
      <c r="G10" s="162"/>
    </row>
    <row r="11" spans="2:7" ht="19.5" customHeight="1">
      <c r="B11" s="162" t="s">
        <v>1768</v>
      </c>
      <c r="C11" s="162">
        <v>9038</v>
      </c>
      <c r="D11" s="163">
        <v>46070</v>
      </c>
      <c r="E11" s="162">
        <v>9637</v>
      </c>
      <c r="F11" s="164" t="s">
        <v>1769</v>
      </c>
      <c r="G11" s="162"/>
    </row>
    <row r="12" spans="2:7" ht="19.5" customHeight="1">
      <c r="B12" s="162" t="s">
        <v>752</v>
      </c>
      <c r="C12" s="162" t="s">
        <v>1770</v>
      </c>
      <c r="D12" s="163">
        <v>46066</v>
      </c>
      <c r="E12" s="162">
        <v>9500</v>
      </c>
      <c r="F12" s="164" t="s">
        <v>1771</v>
      </c>
      <c r="G12" s="162"/>
    </row>
    <row r="13" spans="2:7" ht="19.5" customHeight="1">
      <c r="B13" s="162" t="s">
        <v>752</v>
      </c>
      <c r="C13" s="162" t="s">
        <v>1772</v>
      </c>
      <c r="D13" s="163">
        <v>46066</v>
      </c>
      <c r="E13" s="162">
        <v>10500</v>
      </c>
      <c r="F13" s="164" t="s">
        <v>1771</v>
      </c>
      <c r="G13" s="162"/>
    </row>
    <row r="14" spans="2:7" ht="19.5" customHeight="1">
      <c r="B14" s="162" t="s">
        <v>752</v>
      </c>
      <c r="C14" s="162" t="s">
        <v>1773</v>
      </c>
      <c r="D14" s="163">
        <v>46066</v>
      </c>
      <c r="E14" s="162">
        <v>9000</v>
      </c>
      <c r="F14" s="164" t="s">
        <v>1771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37" t="s">
        <v>1774</v>
      </c>
      <c r="D5" s="238"/>
      <c r="E5" s="238"/>
      <c r="F5" s="238"/>
      <c r="G5" s="238"/>
      <c r="H5" s="238"/>
      <c r="I5" s="238"/>
      <c r="J5" s="239"/>
      <c r="K5" s="240" t="s">
        <v>1775</v>
      </c>
      <c r="L5" s="241"/>
      <c r="M5" s="241"/>
      <c r="N5" s="241"/>
      <c r="O5" s="242" t="s">
        <v>1776</v>
      </c>
      <c r="P5" s="243"/>
    </row>
    <row r="6" spans="1:16" s="73" customFormat="1" ht="15" customHeight="1">
      <c r="A6" s="65" t="s">
        <v>1777</v>
      </c>
      <c r="B6" s="74" t="s">
        <v>1778</v>
      </c>
      <c r="C6" s="75" t="s">
        <v>995</v>
      </c>
      <c r="D6" s="76" t="s">
        <v>996</v>
      </c>
      <c r="E6" s="75" t="s">
        <v>1779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1780</v>
      </c>
      <c r="M6" s="79" t="s">
        <v>611</v>
      </c>
      <c r="N6" s="80" t="s">
        <v>990</v>
      </c>
      <c r="O6" s="154" t="s">
        <v>1033</v>
      </c>
      <c r="P6" s="132" t="s">
        <v>1781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ZSU</v>
      </c>
      <c r="H502" s="115">
        <f>IF(SP_SUL!K502="","*",SP_SUL!K502)</f>
        <v>67.531999999999996</v>
      </c>
      <c r="I502" s="112">
        <f>IF(SP_SUL!O502="","*",SP_SUL!O502)</f>
        <v>0.39583333333333331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ZSU</v>
      </c>
      <c r="M502" s="82">
        <f>IF(SP_SUL!AP502="","*",SP_SUL!AP502)</f>
        <v>67.531999999999996</v>
      </c>
      <c r="N502" s="82" t="str">
        <f>IF(SP_SUL!AM502="","*",SP_SUL!AM502)</f>
        <v>ZSU</v>
      </c>
      <c r="O502" s="109" t="str">
        <f>IF(SP_SUL!BH502="","*",SP_SUL!BH502)</f>
        <v>*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Contrato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K67ZEV1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K67ZEV1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53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44"/>
      <c r="B1" s="245"/>
      <c r="C1" s="24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47" t="s">
        <v>1043</v>
      </c>
      <c r="Q1" s="248"/>
      <c r="R1" s="110"/>
      <c r="S1" s="83"/>
      <c r="T1" s="85"/>
      <c r="U1" s="249" t="s">
        <v>1782</v>
      </c>
      <c r="V1" s="249"/>
      <c r="W1" s="249"/>
    </row>
    <row r="2" spans="1:23" ht="15" customHeight="1">
      <c r="A2" s="86" t="s">
        <v>1783</v>
      </c>
      <c r="B2" s="86" t="s">
        <v>1778</v>
      </c>
      <c r="C2" s="86" t="s">
        <v>411</v>
      </c>
      <c r="D2" s="87" t="s">
        <v>995</v>
      </c>
      <c r="E2" s="87" t="s">
        <v>4</v>
      </c>
      <c r="F2" s="87" t="s">
        <v>1777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1784</v>
      </c>
      <c r="T2" s="90" t="s">
        <v>998</v>
      </c>
      <c r="U2" s="137">
        <f ca="1">TODAY()-1</f>
        <v>46071</v>
      </c>
      <c r="V2" s="137">
        <f ca="1">U2-1</f>
        <v>46070</v>
      </c>
      <c r="W2" s="137">
        <f ca="1">V2-1</f>
        <v>46069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>
        <f ca="1">_xlfn.XLOOKUP(G5&amp;$V$2,BS_CONTROLE[CHAVE],BS_CONTROLE[Quantidade_11],"-")</f>
        <v>1000</v>
      </c>
      <c r="W5" s="136" t="str">
        <f ca="1">_xlfn.XLOOKUP(G5&amp;$W$2,BS_CONTROLE[CHAVE],BS_CONTROLE[Quantidade_11],"-")</f>
        <v>-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2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1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1040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>
        <f ca="1">_xlfn.XLOOKUP(G17&amp;$U$2,BS_CONTROLE[CHAVE],BS_CONTROLE[Quantidade_11],"-")</f>
        <v>312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196</v>
      </c>
      <c r="W18" s="136">
        <f ca="1">_xlfn.XLOOKUP(G18&amp;$W$2,BS_CONTROLE[CHAVE],BS_CONTROLE[Quantidade_11],"-")</f>
        <v>1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>
        <f ca="1">_xlfn.XLOOKUP(G19&amp;$U$2,BS_CONTROLE[CHAVE],BS_CONTROLE[Quantidade_11],"-")</f>
        <v>0</v>
      </c>
      <c r="V19" s="136">
        <f ca="1">_xlfn.XLOOKUP(G19&amp;$V$2,BS_CONTROLE[CHAVE],BS_CONTROLE[Quantidade_11],"-")</f>
        <v>39</v>
      </c>
      <c r="W19" s="136">
        <f ca="1">_xlfn.XLOOKUP(G19&amp;$W$2,BS_CONTROLE[CHAVE],BS_CONTROLE[Quantidade_11],"-")</f>
        <v>0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0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2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1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1872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2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 t="str">
        <f ca="1">_xlfn.XLOOKUP(G30&amp;$V$2,BS_CONTROLE[CHAVE],BS_CONTROLE[Quantidade_11],"-")</f>
        <v>-</v>
      </c>
      <c r="W30" s="136">
        <f ca="1">_xlfn.XLOOKUP(G30&amp;$W$2,BS_CONTROLE[CHAVE],BS_CONTROLE[Quantidade_11],"-")</f>
        <v>0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>
        <f ca="1">_xlfn.XLOOKUP(G32&amp;$V$2,BS_CONTROLE[CHAVE],BS_CONTROLE[Quantidade_11],"-")</f>
        <v>3036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1040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1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1040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1040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1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>
        <f ca="1">_xlfn.XLOOKUP(G51&amp;$U$2,BS_CONTROLE[CHAVE],BS_CONTROLE[Quantidade_11],"-")</f>
        <v>312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196</v>
      </c>
      <c r="W53" s="136">
        <f ca="1">_xlfn.XLOOKUP(G53&amp;$W$2,BS_CONTROLE[CHAVE],BS_CONTROLE[Quantidade_11],"-")</f>
        <v>1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39</v>
      </c>
      <c r="W54" s="136">
        <f ca="1">_xlfn.XLOOKUP(G54&amp;$W$2,BS_CONTROLE[CHAVE],BS_CONTROLE[Quantidade_11],"-")</f>
        <v>0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0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2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1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1872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 t="str">
        <f ca="1">_xlfn.XLOOKUP(G61&amp;$V$2,BS_CONTROLE[CHAVE],BS_CONTROLE[Quantidade_11],"-")</f>
        <v>-</v>
      </c>
      <c r="W61" s="136">
        <f ca="1">_xlfn.XLOOKUP(G61&amp;$W$2,BS_CONTROLE[CHAVE],BS_CONTROLE[Quantidade_11],"-")</f>
        <v>2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 t="str">
        <f ca="1">_xlfn.XLOOKUP(G62&amp;$V$2,BS_CONTROLE[CHAVE],BS_CONTROLE[Quantidade_11],"-")</f>
        <v>-</v>
      </c>
      <c r="W62" s="136">
        <f ca="1">_xlfn.XLOOKUP(G62&amp;$W$2,BS_CONTROLE[CHAVE],BS_CONTROLE[Quantidade_11],"-")</f>
        <v>2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3036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1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0</v>
      </c>
      <c r="V65" s="136">
        <f ca="1">_xlfn.XLOOKUP(G65&amp;$V$2,BS_CONTROLE[CHAVE],BS_CONTROLE[Quantidade_11],"-")</f>
        <v>1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>
        <f ca="1">_xlfn.XLOOKUP(G67&amp;$V$2,BS_CONTROLE[CHAVE],BS_CONTROLE[Quantidade_11],"-")</f>
        <v>1000</v>
      </c>
      <c r="W67" s="136" t="str">
        <f ca="1">_xlfn.XLOOKUP(G67&amp;$W$2,BS_CONTROLE[CHAVE],BS_CONTROLE[Quantidade_11],"-")</f>
        <v>-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>
        <f ca="1">_xlfn.XLOOKUP(G71&amp;$V$2,BS_CONTROLE[CHAVE],BS_CONTROLE[Quantidade_11],"-")</f>
        <v>1000</v>
      </c>
      <c r="W71" s="136" t="str">
        <f ca="1">_xlfn.XLOOKUP(G71&amp;$W$2,BS_CONTROLE[CHAVE],BS_CONTROLE[Quantidade_11],"-")</f>
        <v>-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1040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1040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1040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1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>
        <f ca="1">_xlfn.XLOOKUP(G83&amp;$U$2,BS_CONTROLE[CHAVE],BS_CONTROLE[Quantidade_11],"-")</f>
        <v>312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43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196</v>
      </c>
      <c r="W85" s="136">
        <f ca="1">_xlfn.XLOOKUP(G85&amp;$W$2,BS_CONTROLE[CHAVE],BS_CONTROLE[Quantidade_11],"-")</f>
        <v>1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0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2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1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1872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55</v>
      </c>
      <c r="V96" s="136">
        <f ca="1">_xlfn.XLOOKUP(G96&amp;$V$2,BS_CONTROLE[CHAVE],BS_CONTROLE[Quantidade_11],"-")</f>
        <v>20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1000</v>
      </c>
      <c r="W97" s="136" t="str">
        <f ca="1">_xlfn.XLOOKUP(G97&amp;$W$2,BS_CONTROLE[CHAVE],BS_CONTROLE[Quantidade_11],"-")</f>
        <v>-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1040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1040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1040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1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>
        <f ca="1">_xlfn.XLOOKUP(G109&amp;$U$2,BS_CONTROLE[CHAVE],BS_CONTROLE[Quantidade_11],"-")</f>
        <v>312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>
        <f ca="1">_xlfn.XLOOKUP(G110&amp;$U$2,BS_CONTROLE[CHAVE],BS_CONTROLE[Quantidade_11],"-")</f>
        <v>0</v>
      </c>
      <c r="V110" s="136">
        <f ca="1">_xlfn.XLOOKUP(G110&amp;$V$2,BS_CONTROLE[CHAVE],BS_CONTROLE[Quantidade_11],"-")</f>
        <v>43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196</v>
      </c>
      <c r="W112" s="136">
        <f ca="1">_xlfn.XLOOKUP(G112&amp;$W$2,BS_CONTROLE[CHAVE],BS_CONTROLE[Quantidade_11],"-")</f>
        <v>1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0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2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1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1872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 t="str">
        <f ca="1">_xlfn.XLOOKUP(G118&amp;$V$2,BS_CONTROLE[CHAVE],BS_CONTROLE[Quantidade_11],"-")</f>
        <v>-</v>
      </c>
      <c r="W118" s="136">
        <f ca="1">_xlfn.XLOOKUP(G118&amp;$W$2,BS_CONTROLE[CHAVE],BS_CONTROLE[Quantidade_11],"-")</f>
        <v>0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3036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 t="str">
        <f ca="1">_xlfn.XLOOKUP(G120&amp;$V$2,BS_CONTROLE[CHAVE],BS_CONTROLE[Quantidade_11],"-")</f>
        <v>-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55</v>
      </c>
      <c r="V122" s="136">
        <f ca="1">_xlfn.XLOOKUP(G122&amp;$V$2,BS_CONTROLE[CHAVE],BS_CONTROLE[Quantidade_11],"-")</f>
        <v>20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>
        <f ca="1">_xlfn.XLOOKUP(G123&amp;$V$2,BS_CONTROLE[CHAVE],BS_CONTROLE[Quantidade_11],"-")</f>
        <v>1000</v>
      </c>
      <c r="W123" s="136" t="str">
        <f ca="1">_xlfn.XLOOKUP(G123&amp;$W$2,BS_CONTROLE[CHAVE],BS_CONTROLE[Quantidade_11],"-")</f>
        <v>-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1040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1040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1040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1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 t="str">
        <f ca="1">_xlfn.XLOOKUP(G133&amp;$V$2,BS_CONTROLE[CHAVE],BS_CONTROLE[Quantidade_11],"-")</f>
        <v>-</v>
      </c>
      <c r="W133" s="136">
        <f ca="1">_xlfn.XLOOKUP(G133&amp;$W$2,BS_CONTROLE[CHAVE],BS_CONTROLE[Quantidade_11],"-")</f>
        <v>2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 t="str">
        <f ca="1">_xlfn.XLOOKUP(G134&amp;$V$2,BS_CONTROLE[CHAVE],BS_CONTROLE[Quantidade_11],"-")</f>
        <v>-</v>
      </c>
      <c r="W134" s="136">
        <f ca="1">_xlfn.XLOOKUP(G134&amp;$W$2,BS_CONTROLE[CHAVE],BS_CONTROLE[Quantidade_11],"-")</f>
        <v>2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>
        <f ca="1">_xlfn.XLOOKUP(G136&amp;$U$2,BS_CONTROLE[CHAVE],BS_CONTROLE[Quantidade_11],"-")</f>
        <v>312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>
        <f ca="1">_xlfn.XLOOKUP(G137&amp;$U$2,BS_CONTROLE[CHAVE],BS_CONTROLE[Quantidade_11],"-")</f>
        <v>0</v>
      </c>
      <c r="V137" s="136">
        <f ca="1">_xlfn.XLOOKUP(G137&amp;$V$2,BS_CONTROLE[CHAVE],BS_CONTROLE[Quantidade_11],"-")</f>
        <v>43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196</v>
      </c>
      <c r="W139" s="136">
        <f ca="1">_xlfn.XLOOKUP(G139&amp;$W$2,BS_CONTROLE[CHAVE],BS_CONTROLE[Quantidade_11],"-")</f>
        <v>1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0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2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1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1872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 t="str">
        <f ca="1">_xlfn.XLOOKUP(G144&amp;$V$2,BS_CONTROLE[CHAVE],BS_CONTROLE[Quantidade_11],"-")</f>
        <v>-</v>
      </c>
      <c r="W144" s="136">
        <f ca="1">_xlfn.XLOOKUP(G144&amp;$W$2,BS_CONTROLE[CHAVE],BS_CONTROLE[Quantidade_11],"-")</f>
        <v>0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1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1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55</v>
      </c>
      <c r="V152" s="136">
        <f ca="1">_xlfn.XLOOKUP(G152&amp;$V$2,BS_CONTROLE[CHAVE],BS_CONTROLE[Quantidade_11],"-")</f>
        <v>20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>
        <f ca="1">_xlfn.XLOOKUP(G153&amp;$V$2,BS_CONTROLE[CHAVE],BS_CONTROLE[Quantidade_11],"-")</f>
        <v>1000</v>
      </c>
      <c r="W153" s="136" t="str">
        <f ca="1">_xlfn.XLOOKUP(G153&amp;$W$2,BS_CONTROLE[CHAVE],BS_CONTROLE[Quantidade_11],"-")</f>
        <v>-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1040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1040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1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229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2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2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2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3036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0</v>
      </c>
      <c r="V181" s="136">
        <f ca="1">_xlfn.XLOOKUP(G181&amp;$V$2,BS_CONTROLE[CHAVE],BS_CONTROLE[Quantidade_11],"-")</f>
        <v>1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1000</v>
      </c>
      <c r="W182" s="136" t="str">
        <f ca="1">_xlfn.XLOOKUP(G182&amp;$W$2,BS_CONTROLE[CHAVE],BS_CONTROLE[Quantidade_11],"-")</f>
        <v>-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>
        <f ca="1">_xlfn.XLOOKUP(G185&amp;$W$2,BS_CONTROLE[CHAVE],BS_CONTROLE[Quantidade_11],"-")</f>
        <v>0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55</v>
      </c>
      <c r="V186" s="136">
        <f ca="1">_xlfn.XLOOKUP(G186&amp;$V$2,BS_CONTROLE[CHAVE],BS_CONTROLE[Quantidade_11],"-")</f>
        <v>20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1040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229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2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55</v>
      </c>
      <c r="V192" s="136">
        <f ca="1">_xlfn.XLOOKUP(G192&amp;$V$2,BS_CONTROLE[CHAVE],BS_CONTROLE[Quantidade_11],"-")</f>
        <v>20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1040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1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1872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229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>
        <f ca="1">_xlfn.XLOOKUP(G198&amp;$U$2,BS_CONTROLE[CHAVE],BS_CONTROLE[Quantidade_11],"-")</f>
        <v>312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43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196</v>
      </c>
      <c r="W200" s="136">
        <f ca="1">_xlfn.XLOOKUP(G200&amp;$W$2,BS_CONTROLE[CHAVE],BS_CONTROLE[Quantidade_11],"-")</f>
        <v>1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2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>
        <f ca="1">_xlfn.XLOOKUP(G205&amp;$W$2,BS_CONTROLE[CHAVE],BS_CONTROLE[Quantidade_11],"-")</f>
        <v>312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2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 t="str">
        <f ca="1">_xlfn.XLOOKUP(G207&amp;$V$2,BS_CONTROLE[CHAVE],BS_CONTROLE[Quantidade_11],"-")</f>
        <v>-</v>
      </c>
      <c r="W207" s="136">
        <f ca="1">_xlfn.XLOOKUP(G207&amp;$W$2,BS_CONTROLE[CHAVE],BS_CONTROLE[Quantidade_11],"-")</f>
        <v>2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 t="str">
        <f ca="1">_xlfn.XLOOKUP(G208&amp;$V$2,BS_CONTROLE[CHAVE],BS_CONTROLE[Quantidade_11],"-")</f>
        <v>-</v>
      </c>
      <c r="W208" s="136">
        <f ca="1">_xlfn.XLOOKUP(G208&amp;$W$2,BS_CONTROLE[CHAVE],BS_CONTROLE[Quantidade_11],"-")</f>
        <v>0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40</v>
      </c>
      <c r="V209" s="136">
        <f ca="1">_xlfn.XLOOKUP(G209&amp;$V$2,BS_CONTROLE[CHAVE],BS_CONTROLE[Quantidade_11],"-")</f>
        <v>50</v>
      </c>
      <c r="W209" s="136">
        <f ca="1">_xlfn.XLOOKUP(G209&amp;$W$2,BS_CONTROLE[CHAVE],BS_CONTROLE[Quantidade_11],"-")</f>
        <v>52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55</v>
      </c>
      <c r="V216" s="136">
        <f ca="1">_xlfn.XLOOKUP(G216&amp;$V$2,BS_CONTROLE[CHAVE],BS_CONTROLE[Quantidade_11],"-")</f>
        <v>20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1040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1040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1872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229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>
        <f ca="1">_xlfn.XLOOKUP(G226&amp;$U$2,BS_CONTROLE[CHAVE],BS_CONTROLE[Quantidade_11],"-")</f>
        <v>312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43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196</v>
      </c>
      <c r="W228" s="136">
        <f ca="1">_xlfn.XLOOKUP(G228&amp;$W$2,BS_CONTROLE[CHAVE],BS_CONTROLE[Quantidade_11],"-")</f>
        <v>1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0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2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2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 t="str">
        <f ca="1">_xlfn.XLOOKUP(G233&amp;$V$2,BS_CONTROLE[CHAVE],BS_CONTROLE[Quantidade_11],"-")</f>
        <v>-</v>
      </c>
      <c r="W233" s="136">
        <f ca="1">_xlfn.XLOOKUP(G233&amp;$W$2,BS_CONTROLE[CHAVE],BS_CONTROLE[Quantidade_11],"-")</f>
        <v>2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1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0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40</v>
      </c>
      <c r="V236" s="136">
        <f ca="1">_xlfn.XLOOKUP(G236&amp;$V$2,BS_CONTROLE[CHAVE],BS_CONTROLE[Quantidade_11],"-")</f>
        <v>50</v>
      </c>
      <c r="W236" s="136">
        <f ca="1">_xlfn.XLOOKUP(G236&amp;$W$2,BS_CONTROLE[CHAVE],BS_CONTROLE[Quantidade_11],"-")</f>
        <v>52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1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0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>
        <f ca="1">_xlfn.XLOOKUP(G245&amp;$V$2,BS_CONTROLE[CHAVE],BS_CONTROLE[Quantidade_11],"-")</f>
        <v>1000</v>
      </c>
      <c r="W245" s="136" t="str">
        <f ca="1">_xlfn.XLOOKUP(G245&amp;$W$2,BS_CONTROLE[CHAVE],BS_CONTROLE[Quantidade_11],"-")</f>
        <v>-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1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55</v>
      </c>
      <c r="V249" s="136">
        <f ca="1">_xlfn.XLOOKUP(G249&amp;$V$2,BS_CONTROLE[CHAVE],BS_CONTROLE[Quantidade_11],"-")</f>
        <v>20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1040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1040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1872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>
        <f ca="1">_xlfn.XLOOKUP(G258&amp;$U$2,BS_CONTROLE[CHAVE],BS_CONTROLE[Quantidade_11],"-")</f>
        <v>312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229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>
        <f ca="1">_xlfn.XLOOKUP(G260&amp;$U$2,BS_CONTROLE[CHAVE],BS_CONTROLE[Quantidade_11],"-")</f>
        <v>0</v>
      </c>
      <c r="V260" s="136">
        <f ca="1">_xlfn.XLOOKUP(G260&amp;$V$2,BS_CONTROLE[CHAVE],BS_CONTROLE[Quantidade_11],"-")</f>
        <v>43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196</v>
      </c>
      <c r="W261" s="136">
        <f ca="1">_xlfn.XLOOKUP(G261&amp;$W$2,BS_CONTROLE[CHAVE],BS_CONTROLE[Quantidade_11],"-")</f>
        <v>1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2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 t="str">
        <f ca="1">_xlfn.XLOOKUP(G266&amp;$V$2,BS_CONTROLE[CHAVE],BS_CONTROLE[Quantidade_11],"-")</f>
        <v>-</v>
      </c>
      <c r="W266" s="136">
        <f ca="1">_xlfn.XLOOKUP(G266&amp;$W$2,BS_CONTROLE[CHAVE],BS_CONTROLE[Quantidade_11],"-")</f>
        <v>2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 t="str">
        <f ca="1">_xlfn.XLOOKUP(G267&amp;$V$2,BS_CONTROLE[CHAVE],BS_CONTROLE[Quantidade_11],"-")</f>
        <v>-</v>
      </c>
      <c r="W267" s="136">
        <f ca="1">_xlfn.XLOOKUP(G267&amp;$W$2,BS_CONTROLE[CHAVE],BS_CONTROLE[Quantidade_11],"-")</f>
        <v>2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1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 t="str">
        <f ca="1">_xlfn.XLOOKUP(G269&amp;$V$2,BS_CONTROLE[CHAVE],BS_CONTROLE[Quantidade_11],"-")</f>
        <v>-</v>
      </c>
      <c r="W269" s="136">
        <f ca="1">_xlfn.XLOOKUP(G269&amp;$W$2,BS_CONTROLE[CHAVE],BS_CONTROLE[Quantidade_11],"-")</f>
        <v>0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1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40</v>
      </c>
      <c r="V275" s="136">
        <f ca="1">_xlfn.XLOOKUP(G275&amp;$V$2,BS_CONTROLE[CHAVE],BS_CONTROLE[Quantidade_11],"-")</f>
        <v>50</v>
      </c>
      <c r="W275" s="136">
        <f ca="1">_xlfn.XLOOKUP(G275&amp;$W$2,BS_CONTROLE[CHAVE],BS_CONTROLE[Quantidade_11],"-")</f>
        <v>52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55</v>
      </c>
      <c r="V276" s="136">
        <f ca="1">_xlfn.XLOOKUP(G276&amp;$V$2,BS_CONTROLE[CHAVE],BS_CONTROLE[Quantidade_11],"-")</f>
        <v>20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1040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1040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1040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1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1872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229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43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196</v>
      </c>
      <c r="W287" s="136">
        <f ca="1">_xlfn.XLOOKUP(G287&amp;$W$2,BS_CONTROLE[CHAVE],BS_CONTROLE[Quantidade_11],"-")</f>
        <v>1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>
        <f ca="1">_xlfn.XLOOKUP(G290&amp;$W$2,BS_CONTROLE[CHAVE],BS_CONTROLE[Quantidade_11],"-")</f>
        <v>312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1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0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2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 t="str">
        <f ca="1">_xlfn.XLOOKUP(G293&amp;$V$2,BS_CONTROLE[CHAVE],BS_CONTROLE[Quantidade_11],"-")</f>
        <v>-</v>
      </c>
      <c r="W293" s="136">
        <f ca="1">_xlfn.XLOOKUP(G293&amp;$W$2,BS_CONTROLE[CHAVE],BS_CONTROLE[Quantidade_11],"-")</f>
        <v>2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 t="str">
        <f ca="1">_xlfn.XLOOKUP(G294&amp;$V$2,BS_CONTROLE[CHAVE],BS_CONTROLE[Quantidade_11],"-")</f>
        <v>-</v>
      </c>
      <c r="W294" s="136">
        <f ca="1">_xlfn.XLOOKUP(G294&amp;$W$2,BS_CONTROLE[CHAVE],BS_CONTROLE[Quantidade_11],"-")</f>
        <v>2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 t="str">
        <f ca="1">_xlfn.XLOOKUP(G295&amp;$V$2,BS_CONTROLE[CHAVE],BS_CONTROLE[Quantidade_11],"-")</f>
        <v>-</v>
      </c>
      <c r="W295" s="136">
        <f ca="1">_xlfn.XLOOKUP(G295&amp;$W$2,BS_CONTROLE[CHAVE],BS_CONTROLE[Quantidade_11],"-")</f>
        <v>0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1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40</v>
      </c>
      <c r="V299" s="136">
        <f ca="1">_xlfn.XLOOKUP(G299&amp;$V$2,BS_CONTROLE[CHAVE],BS_CONTROLE[Quantidade_11],"-")</f>
        <v>50</v>
      </c>
      <c r="W299" s="136">
        <f ca="1">_xlfn.XLOOKUP(G299&amp;$W$2,BS_CONTROLE[CHAVE],BS_CONTROLE[Quantidade_11],"-")</f>
        <v>52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55</v>
      </c>
      <c r="V301" s="136">
        <f ca="1">_xlfn.XLOOKUP(G301&amp;$V$2,BS_CONTROLE[CHAVE],BS_CONTROLE[Quantidade_11],"-")</f>
        <v>20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0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1040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1040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1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1872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>
        <f ca="1">_xlfn.XLOOKUP(G310&amp;$U$2,BS_CONTROLE[CHAVE],BS_CONTROLE[Quantidade_11],"-")</f>
        <v>0</v>
      </c>
      <c r="V310" s="136">
        <f ca="1">_xlfn.XLOOKUP(G310&amp;$V$2,BS_CONTROLE[CHAVE],BS_CONTROLE[Quantidade_11],"-")</f>
        <v>43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229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196</v>
      </c>
      <c r="W312" s="136">
        <f ca="1">_xlfn.XLOOKUP(G312&amp;$W$2,BS_CONTROLE[CHAVE],BS_CONTROLE[Quantidade_11],"-")</f>
        <v>1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39</v>
      </c>
      <c r="W313" s="136">
        <f ca="1">_xlfn.XLOOKUP(G313&amp;$W$2,BS_CONTROLE[CHAVE],BS_CONTROLE[Quantidade_11],"-")</f>
        <v>0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35</v>
      </c>
      <c r="W314" s="136">
        <f ca="1">_xlfn.XLOOKUP(G314&amp;$W$2,BS_CONTROLE[CHAVE],BS_CONTROLE[Quantidade_11],"-")</f>
        <v>0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2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1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>
        <f ca="1">_xlfn.XLOOKUP(G319&amp;$W$2,BS_CONTROLE[CHAVE],BS_CONTROLE[Quantidade_11],"-")</f>
        <v>312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1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2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1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1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>
        <f ca="1">_xlfn.XLOOKUP(G330&amp;$V$2,BS_CONTROLE[CHAVE],BS_CONTROLE[Quantidade_11],"-")</f>
        <v>1000</v>
      </c>
      <c r="W330" s="136" t="str">
        <f ca="1">_xlfn.XLOOKUP(G330&amp;$W$2,BS_CONTROLE[CHAVE],BS_CONTROLE[Quantidade_11],"-")</f>
        <v>-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35</v>
      </c>
      <c r="W337" s="136">
        <f ca="1">_xlfn.XLOOKUP(G337&amp;$W$2,BS_CONTROLE[CHAVE],BS_CONTROLE[Quantidade_11],"-")</f>
        <v>0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1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1040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2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 t="str">
        <f ca="1">_xlfn.XLOOKUP(G344&amp;$V$2,BS_CONTROLE[CHAVE],BS_CONTROLE[Quantidade_11],"-")</f>
        <v>-</v>
      </c>
      <c r="W344" s="136">
        <f ca="1">_xlfn.XLOOKUP(G344&amp;$W$2,BS_CONTROLE[CHAVE],BS_CONTROLE[Quantidade_11],"-")</f>
        <v>2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1040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1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>
        <f ca="1">_xlfn.XLOOKUP(G349&amp;$U$2,BS_CONTROLE[CHAVE],BS_CONTROLE[Quantidade_11],"-")</f>
        <v>0</v>
      </c>
      <c r="V349" s="136">
        <f ca="1">_xlfn.XLOOKUP(G349&amp;$V$2,BS_CONTROLE[CHAVE],BS_CONTROLE[Quantidade_11],"-")</f>
        <v>43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229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>
        <f ca="1">_xlfn.XLOOKUP(G351&amp;$U$2,BS_CONTROLE[CHAVE],BS_CONTROLE[Quantidade_11],"-")</f>
        <v>0</v>
      </c>
      <c r="V351" s="136">
        <f ca="1">_xlfn.XLOOKUP(G351&amp;$V$2,BS_CONTROLE[CHAVE],BS_CONTROLE[Quantidade_11],"-")</f>
        <v>39</v>
      </c>
      <c r="W351" s="136">
        <f ca="1">_xlfn.XLOOKUP(G351&amp;$W$2,BS_CONTROLE[CHAVE],BS_CONTROLE[Quantidade_11],"-")</f>
        <v>0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35</v>
      </c>
      <c r="W352" s="136">
        <f ca="1">_xlfn.XLOOKUP(G352&amp;$W$2,BS_CONTROLE[CHAVE],BS_CONTROLE[Quantidade_11],"-")</f>
        <v>0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0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2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 t="str">
        <f ca="1">_xlfn.XLOOKUP(G355&amp;$V$2,BS_CONTROLE[CHAVE],BS_CONTROLE[Quantidade_11],"-")</f>
        <v>-</v>
      </c>
      <c r="W355" s="136">
        <f ca="1">_xlfn.XLOOKUP(G355&amp;$W$2,BS_CONTROLE[CHAVE],BS_CONTROLE[Quantidade_11],"-")</f>
        <v>0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>
        <f ca="1">_xlfn.XLOOKUP(G356&amp;$W$2,BS_CONTROLE[CHAVE],BS_CONTROLE[Quantidade_11],"-")</f>
        <v>312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1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 t="str">
        <f ca="1">_xlfn.XLOOKUP(G358&amp;$V$2,BS_CONTROLE[CHAVE],BS_CONTROLE[Quantidade_11],"-")</f>
        <v>-</v>
      </c>
      <c r="W358" s="136">
        <f ca="1">_xlfn.XLOOKUP(G358&amp;$W$2,BS_CONTROLE[CHAVE],BS_CONTROLE[Quantidade_11],"-")</f>
        <v>2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 t="str">
        <f ca="1">_xlfn.XLOOKUP(G359&amp;$V$2,BS_CONTROLE[CHAVE],BS_CONTROLE[Quantidade_11],"-")</f>
        <v>-</v>
      </c>
      <c r="W359" s="136">
        <f ca="1">_xlfn.XLOOKUP(G359&amp;$W$2,BS_CONTROLE[CHAVE],BS_CONTROLE[Quantidade_11],"-")</f>
        <v>2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2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1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>
        <f ca="1">_xlfn.XLOOKUP(G363&amp;$U$2,BS_CONTROLE[CHAVE],BS_CONTROLE[Quantidade_11],"-")</f>
        <v>0</v>
      </c>
      <c r="V363" s="136">
        <f ca="1">_xlfn.XLOOKUP(G363&amp;$V$2,BS_CONTROLE[CHAVE],BS_CONTROLE[Quantidade_11],"-")</f>
        <v>35</v>
      </c>
      <c r="W363" s="136">
        <f ca="1">_xlfn.XLOOKUP(G363&amp;$W$2,BS_CONTROLE[CHAVE],BS_CONTROLE[Quantidade_11],"-")</f>
        <v>0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0</v>
      </c>
      <c r="V364" s="136">
        <f ca="1">_xlfn.XLOOKUP(G364&amp;$V$2,BS_CONTROLE[CHAVE],BS_CONTROLE[Quantidade_11],"-")</f>
        <v>1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1040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229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0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2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1040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1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1872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43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229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196</v>
      </c>
      <c r="W376" s="136">
        <f ca="1">_xlfn.XLOOKUP(G376&amp;$W$2,BS_CONTROLE[CHAVE],BS_CONTROLE[Quantidade_11],"-")</f>
        <v>1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39</v>
      </c>
      <c r="W377" s="136">
        <f ca="1">_xlfn.XLOOKUP(G377&amp;$W$2,BS_CONTROLE[CHAVE],BS_CONTROLE[Quantidade_11],"-")</f>
        <v>0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35</v>
      </c>
      <c r="W378" s="136">
        <f ca="1">_xlfn.XLOOKUP(G378&amp;$W$2,BS_CONTROLE[CHAVE],BS_CONTROLE[Quantidade_11],"-")</f>
        <v>0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>
        <f ca="1">_xlfn.XLOOKUP(G379&amp;$U$2,BS_CONTROLE[CHAVE],BS_CONTROLE[Quantidade_11],"-")</f>
        <v>0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 t="str">
        <f ca="1">_xlfn.XLOOKUP(G381&amp;$V$2,BS_CONTROLE[CHAVE],BS_CONTROLE[Quantidade_11],"-")</f>
        <v>-</v>
      </c>
      <c r="W381" s="136">
        <f ca="1">_xlfn.XLOOKUP(G381&amp;$W$2,BS_CONTROLE[CHAVE],BS_CONTROLE[Quantidade_11],"-")</f>
        <v>0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0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2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1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 t="str">
        <f ca="1">_xlfn.XLOOKUP(G384&amp;$V$2,BS_CONTROLE[CHAVE],BS_CONTROLE[Quantidade_11],"-")</f>
        <v>-</v>
      </c>
      <c r="W384" s="136">
        <f ca="1">_xlfn.XLOOKUP(G384&amp;$W$2,BS_CONTROLE[CHAVE],BS_CONTROLE[Quantidade_11],"-")</f>
        <v>2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 t="str">
        <f ca="1">_xlfn.XLOOKUP(G385&amp;$V$2,BS_CONTROLE[CHAVE],BS_CONTROLE[Quantidade_11],"-")</f>
        <v>-</v>
      </c>
      <c r="W385" s="136">
        <f ca="1">_xlfn.XLOOKUP(G385&amp;$W$2,BS_CONTROLE[CHAVE],BS_CONTROLE[Quantidade_11],"-")</f>
        <v>2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>
        <f ca="1">_xlfn.XLOOKUP(G386&amp;$W$2,BS_CONTROLE[CHAVE],BS_CONTROLE[Quantidade_11],"-")</f>
        <v>312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2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1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35</v>
      </c>
      <c r="W389" s="136">
        <f ca="1">_xlfn.XLOOKUP(G389&amp;$W$2,BS_CONTROLE[CHAVE],BS_CONTROLE[Quantidade_11],"-")</f>
        <v>0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40</v>
      </c>
      <c r="V390" s="136">
        <f ca="1">_xlfn.XLOOKUP(G390&amp;$V$2,BS_CONTROLE[CHAVE],BS_CONTROLE[Quantidade_11],"-")</f>
        <v>50</v>
      </c>
      <c r="W390" s="136">
        <f ca="1">_xlfn.XLOOKUP(G390&amp;$W$2,BS_CONTROLE[CHAVE],BS_CONTROLE[Quantidade_11],"-")</f>
        <v>52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1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1040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0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1040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1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1872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43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196</v>
      </c>
      <c r="W402" s="136">
        <f ca="1">_xlfn.XLOOKUP(G402&amp;$W$2,BS_CONTROLE[CHAVE],BS_CONTROLE[Quantidade_11],"-")</f>
        <v>1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229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39</v>
      </c>
      <c r="W404" s="136">
        <f ca="1">_xlfn.XLOOKUP(G404&amp;$W$2,BS_CONTROLE[CHAVE],BS_CONTROLE[Quantidade_11],"-")</f>
        <v>0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>
        <f ca="1">_xlfn.XLOOKUP(G405&amp;$U$2,BS_CONTROLE[CHAVE],BS_CONTROLE[Quantidade_11],"-")</f>
        <v>0</v>
      </c>
      <c r="V405" s="136">
        <f ca="1">_xlfn.XLOOKUP(G405&amp;$V$2,BS_CONTROLE[CHAVE],BS_CONTROLE[Quantidade_11],"-")</f>
        <v>35</v>
      </c>
      <c r="W405" s="136">
        <f ca="1">_xlfn.XLOOKUP(G405&amp;$W$2,BS_CONTROLE[CHAVE],BS_CONTROLE[Quantidade_11],"-")</f>
        <v>0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1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0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2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>
        <f ca="1">_xlfn.XLOOKUP(G414&amp;$V$2,BS_CONTROLE[CHAVE],BS_CONTROLE[Quantidade_11],"-")</f>
        <v>1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>
        <f ca="1">_xlfn.XLOOKUP(G415&amp;$V$2,BS_CONTROLE[CHAVE],BS_CONTROLE[Quantidade_11],"-")</f>
        <v>3036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2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1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1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1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>
        <f ca="1">_xlfn.XLOOKUP(G422&amp;$V$2,BS_CONTROLE[CHAVE],BS_CONTROLE[Quantidade_11],"-")</f>
        <v>1000</v>
      </c>
      <c r="W422" s="136" t="str">
        <f ca="1">_xlfn.XLOOKUP(G422&amp;$W$2,BS_CONTROLE[CHAVE],BS_CONTROLE[Quantidade_11],"-")</f>
        <v>-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1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40</v>
      </c>
      <c r="V426" s="136">
        <f ca="1">_xlfn.XLOOKUP(G426&amp;$V$2,BS_CONTROLE[CHAVE],BS_CONTROLE[Quantidade_11],"-")</f>
        <v>50</v>
      </c>
      <c r="W426" s="136">
        <f ca="1">_xlfn.XLOOKUP(G426&amp;$W$2,BS_CONTROLE[CHAVE],BS_CONTROLE[Quantidade_11],"-")</f>
        <v>52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1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55</v>
      </c>
      <c r="V428" s="136">
        <f ca="1">_xlfn.XLOOKUP(G428&amp;$V$2,BS_CONTROLE[CHAVE],BS_CONTROLE[Quantidade_11],"-")</f>
        <v>20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1040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>
        <f ca="1">_xlfn.XLOOKUP(G431&amp;$U$2,BS_CONTROLE[CHAVE],BS_CONTROLE[Quantidade_11],"-")</f>
        <v>0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1040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1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1872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>
        <f ca="1">_xlfn.XLOOKUP(G436&amp;$U$2,BS_CONTROLE[CHAVE],BS_CONTROLE[Quantidade_11],"-")</f>
        <v>0</v>
      </c>
      <c r="V436" s="136">
        <f ca="1">_xlfn.XLOOKUP(G436&amp;$V$2,BS_CONTROLE[CHAVE],BS_CONTROLE[Quantidade_11],"-")</f>
        <v>43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229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196</v>
      </c>
      <c r="W438" s="136">
        <f ca="1">_xlfn.XLOOKUP(G438&amp;$W$2,BS_CONTROLE[CHAVE],BS_CONTROLE[Quantidade_11],"-")</f>
        <v>1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>
        <f ca="1">_xlfn.XLOOKUP(G439&amp;$U$2,BS_CONTROLE[CHAVE],BS_CONTROLE[Quantidade_11],"-")</f>
        <v>0</v>
      </c>
      <c r="V439" s="136">
        <f ca="1">_xlfn.XLOOKUP(G439&amp;$V$2,BS_CONTROLE[CHAVE],BS_CONTROLE[Quantidade_11],"-")</f>
        <v>39</v>
      </c>
      <c r="W439" s="136">
        <f ca="1">_xlfn.XLOOKUP(G439&amp;$W$2,BS_CONTROLE[CHAVE],BS_CONTROLE[Quantidade_11],"-")</f>
        <v>0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>
        <f ca="1">_xlfn.XLOOKUP(G440&amp;$U$2,BS_CONTROLE[CHAVE],BS_CONTROLE[Quantidade_11],"-")</f>
        <v>0</v>
      </c>
      <c r="V440" s="136">
        <f ca="1">_xlfn.XLOOKUP(G440&amp;$V$2,BS_CONTROLE[CHAVE],BS_CONTROLE[Quantidade_11],"-")</f>
        <v>35</v>
      </c>
      <c r="W440" s="136">
        <f ca="1">_xlfn.XLOOKUP(G440&amp;$W$2,BS_CONTROLE[CHAVE],BS_CONTROLE[Quantidade_11],"-")</f>
        <v>0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>
        <f ca="1">_xlfn.XLOOKUP(G441&amp;$U$2,BS_CONTROLE[CHAVE],BS_CONTROLE[Quantidade_11],"-")</f>
        <v>0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>
        <f ca="1">_xlfn.XLOOKUP(G443&amp;$U$2,BS_CONTROLE[CHAVE],BS_CONTROLE[Quantidade_11],"-")</f>
        <v>312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 t="str">
        <f ca="1">_xlfn.XLOOKUP(G444&amp;$V$2,BS_CONTROLE[CHAVE],BS_CONTROLE[Quantidade_11],"-")</f>
        <v>-</v>
      </c>
      <c r="W444" s="136">
        <f ca="1">_xlfn.XLOOKUP(G444&amp;$W$2,BS_CONTROLE[CHAVE],BS_CONTROLE[Quantidade_11],"-")</f>
        <v>0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1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0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2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 t="str">
        <f ca="1">_xlfn.XLOOKUP(G447&amp;$V$2,BS_CONTROLE[CHAVE],BS_CONTROLE[Quantidade_11],"-")</f>
        <v>-</v>
      </c>
      <c r="W447" s="136">
        <f ca="1">_xlfn.XLOOKUP(G447&amp;$W$2,BS_CONTROLE[CHAVE],BS_CONTROLE[Quantidade_11],"-")</f>
        <v>2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 t="str">
        <f ca="1">_xlfn.XLOOKUP(G448&amp;$V$2,BS_CONTROLE[CHAVE],BS_CONTROLE[Quantidade_11],"-")</f>
        <v>-</v>
      </c>
      <c r="W448" s="136">
        <f ca="1">_xlfn.XLOOKUP(G448&amp;$W$2,BS_CONTROLE[CHAVE],BS_CONTROLE[Quantidade_11],"-")</f>
        <v>2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1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2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0</v>
      </c>
      <c r="V453" s="136">
        <f ca="1">_xlfn.XLOOKUP(G453&amp;$V$2,BS_CONTROLE[CHAVE],BS_CONTROLE[Quantidade_11],"-")</f>
        <v>1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1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40</v>
      </c>
      <c r="V456" s="136">
        <f ca="1">_xlfn.XLOOKUP(G456&amp;$V$2,BS_CONTROLE[CHAVE],BS_CONTROLE[Quantidade_11],"-")</f>
        <v>50</v>
      </c>
      <c r="W456" s="136">
        <f ca="1">_xlfn.XLOOKUP(G456&amp;$W$2,BS_CONTROLE[CHAVE],BS_CONTROLE[Quantidade_11],"-")</f>
        <v>52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55</v>
      </c>
      <c r="V458" s="136">
        <f ca="1">_xlfn.XLOOKUP(G458&amp;$V$2,BS_CONTROLE[CHAVE],BS_CONTROLE[Quantidade_11],"-")</f>
        <v>20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1040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>
        <f ca="1">_xlfn.XLOOKUP(G462&amp;$U$2,BS_CONTROLE[CHAVE],BS_CONTROLE[Quantidade_11],"-")</f>
        <v>0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1040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1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1872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196</v>
      </c>
      <c r="W468" s="136">
        <f ca="1">_xlfn.XLOOKUP(G468&amp;$W$2,BS_CONTROLE[CHAVE],BS_CONTROLE[Quantidade_11],"-")</f>
        <v>1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229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1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 t="str">
        <f ca="1">_xlfn.XLOOKUP(G475&amp;$V$2,BS_CONTROLE[CHAVE],BS_CONTROLE[Quantidade_11],"-")</f>
        <v>-</v>
      </c>
      <c r="W475" s="136">
        <f ca="1">_xlfn.XLOOKUP(G475&amp;$W$2,BS_CONTROLE[CHAVE],BS_CONTROLE[Quantidade_11],"-")</f>
        <v>2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 t="str">
        <f ca="1">_xlfn.XLOOKUP(G476&amp;$V$2,BS_CONTROLE[CHAVE],BS_CONTROLE[Quantidade_11],"-")</f>
        <v>-</v>
      </c>
      <c r="W476" s="136">
        <f ca="1">_xlfn.XLOOKUP(G476&amp;$W$2,BS_CONTROLE[CHAVE],BS_CONTROLE[Quantidade_11],"-")</f>
        <v>2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0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2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 t="str">
        <f ca="1">_xlfn.XLOOKUP(G479&amp;$V$2,BS_CONTROLE[CHAVE],BS_CONTROLE[Quantidade_11],"-")</f>
        <v>-</v>
      </c>
      <c r="W479" s="136">
        <f ca="1">_xlfn.XLOOKUP(G479&amp;$W$2,BS_CONTROLE[CHAVE],BS_CONTROLE[Quantidade_11],"-")</f>
        <v>0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40</v>
      </c>
      <c r="V482" s="136">
        <f ca="1">_xlfn.XLOOKUP(G482&amp;$V$2,BS_CONTROLE[CHAVE],BS_CONTROLE[Quantidade_11],"-")</f>
        <v>50</v>
      </c>
      <c r="W482" s="136">
        <f ca="1">_xlfn.XLOOKUP(G482&amp;$W$2,BS_CONTROLE[CHAVE],BS_CONTROLE[Quantidade_11],"-")</f>
        <v>52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2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1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0</v>
      </c>
      <c r="V488" s="136">
        <f ca="1">_xlfn.XLOOKUP(G488&amp;$V$2,BS_CONTROLE[CHAVE],BS_CONTROLE[Quantidade_11],"-")</f>
        <v>1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1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55</v>
      </c>
      <c r="V495" s="136">
        <f ca="1">_xlfn.XLOOKUP(G495&amp;$V$2,BS_CONTROLE[CHAVE],BS_CONTROLE[Quantidade_11],"-")</f>
        <v>20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1040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*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1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*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ZFH2</v>
      </c>
      <c r="K499" s="138" t="str">
        <f>IF(SP_SUL!M502="","*",SP_SUL!M502)</f>
        <v>ZSU</v>
      </c>
      <c r="L499" s="138" t="str">
        <f>IF(SP_SUL!N502="","*",SP_SUL!N502)</f>
        <v>K70K74/ZSU2/ZK57ZHO</v>
      </c>
      <c r="M499" s="139">
        <f>IF(SP_SUL!J502="","*",SP_SUL!J502)</f>
        <v>68</v>
      </c>
      <c r="N499" s="142">
        <f>IF(SP_SUL!K502="","*",SP_SUL!K502)</f>
        <v>67.531999999999996</v>
      </c>
      <c r="O499" s="142">
        <f>IF(SP_SUL!L502="","*",SP_SUL!L502)</f>
        <v>68.531999999999996</v>
      </c>
      <c r="P499" s="141">
        <f>IF(SP_SUL!O502="","*",SP_SUL!O502)</f>
        <v>0.39583333333333331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Willian</v>
      </c>
      <c r="T499" s="143" t="str">
        <f>IF(SP_SUL!W502="","*",SP_SUL!W502)</f>
        <v xml:space="preserve">Descarga de trilho 3 barras ZBM1/K57ZHO 1:15, 2H ZSU2/K57ZHO 5 barras 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1872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*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196</v>
      </c>
      <c r="W501" s="136">
        <f ca="1">_xlfn.XLOOKUP(G501&amp;$W$2,BS_CONTROLE[CHAVE],BS_CONTROLE[Quantidade_11],"-")</f>
        <v>1</v>
      </c>
    </row>
    <row r="502" spans="1:23" hidden="1">
      <c r="A502" s="144" t="str">
        <f>IF(SP_SUL!Y505="","*",SP_SUL!Y505)</f>
        <v>*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>
        <f ca="1">_xlfn.XLOOKUP(G502&amp;$U$2,BS_CONTROLE[CHAVE],BS_CONTROLE[Quantidade_11],"-")</f>
        <v>0</v>
      </c>
      <c r="V502" s="136">
        <f ca="1">_xlfn.XLOOKUP(G502&amp;$V$2,BS_CONTROLE[CHAVE],BS_CONTROLE[Quantidade_11],"-")</f>
        <v>43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*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4" t="str">
        <f>IF(SP_SUL!Y507="","*",SP_SUL!Y507)</f>
        <v>*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229</v>
      </c>
    </row>
    <row r="505" spans="1:23" hidden="1">
      <c r="A505" s="144" t="str">
        <f>IF(SP_SUL!Y508="","*",SP_SUL!Y508)</f>
        <v>*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>
        <f ca="1">_xlfn.XLOOKUP(G505&amp;$U$2,BS_CONTROLE[CHAVE],BS_CONTROLE[Quantidade_11],"-")</f>
        <v>0</v>
      </c>
      <c r="V505" s="136">
        <f ca="1">_xlfn.XLOOKUP(G505&amp;$V$2,BS_CONTROLE[CHAVE],BS_CONTROLE[Quantidade_11],"-")</f>
        <v>39</v>
      </c>
      <c r="W505" s="136">
        <f ca="1">_xlfn.XLOOKUP(G505&amp;$W$2,BS_CONTROLE[CHAVE],BS_CONTROLE[Quantidade_11],"-")</f>
        <v>0</v>
      </c>
    </row>
    <row r="506" spans="1:23" hidden="1">
      <c r="A506" s="144" t="str">
        <f>IF(SP_SUL!Y509="","*",SP_SUL!Y509)</f>
        <v>*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*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*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1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*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 t="str">
        <f ca="1">_xlfn.XLOOKUP(G513&amp;$V$2,BS_CONTROLE[CHAVE],BS_CONTROLE[Quantidade_11],"-")</f>
        <v>-</v>
      </c>
      <c r="W513" s="136">
        <f ca="1">_xlfn.XLOOKUP(G513&amp;$W$2,BS_CONTROLE[CHAVE],BS_CONTROLE[Quantidade_11],"-")</f>
        <v>2</v>
      </c>
    </row>
    <row r="514" spans="1:23" hidden="1">
      <c r="A514" s="144" t="str">
        <f>IF(SP_SUL!Y517="","*",SP_SUL!Y517)</f>
        <v>*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 t="str">
        <f ca="1">_xlfn.XLOOKUP(G514&amp;$V$2,BS_CONTROLE[CHAVE],BS_CONTROLE[Quantidade_11],"-")</f>
        <v>-</v>
      </c>
      <c r="W514" s="136">
        <f ca="1">_xlfn.XLOOKUP(G514&amp;$W$2,BS_CONTROLE[CHAVE],BS_CONTROLE[Quantidade_11],"-")</f>
        <v>2</v>
      </c>
    </row>
    <row r="515" spans="1:23" hidden="1">
      <c r="A515" s="144" t="str">
        <f>IF(SP_SUL!Y518="","*",SP_SUL!Y518)</f>
        <v>*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 t="str">
        <f ca="1">_xlfn.XLOOKUP(G515&amp;$V$2,BS_CONTROLE[CHAVE],BS_CONTROLE[Quantidade_11],"-")</f>
        <v>-</v>
      </c>
      <c r="W515" s="136">
        <f ca="1">_xlfn.XLOOKUP(G515&amp;$W$2,BS_CONTROLE[CHAVE],BS_CONTROLE[Quantidade_11],"-")</f>
        <v>0</v>
      </c>
    </row>
    <row r="516" spans="1:23" hidden="1">
      <c r="A516" s="144" t="str">
        <f>IF(SP_SUL!Y519="","*",SP_SUL!Y519)</f>
        <v>*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*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*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>
        <f ca="1">_xlfn.XLOOKUP(G519&amp;$V$2,BS_CONTROLE[CHAVE],BS_CONTROLE[Quantidade_11],"-")</f>
        <v>3036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*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1</v>
      </c>
    </row>
    <row r="521" spans="1:23" hidden="1">
      <c r="A521" s="144" t="str">
        <f>IF(SP_SUL!Y524="","*",SP_SUL!Y524)</f>
        <v>*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*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2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*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*</v>
      </c>
      <c r="B525" s="144" t="str">
        <f>IF(SP_SUL!X528="","*",SP_SUL!X528)</f>
        <v>Contrato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K67ZEV1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0</v>
      </c>
      <c r="V525" s="136">
        <f ca="1">_xlfn.XLOOKUP(G525&amp;$V$2,BS_CONTROLE[CHAVE],BS_CONTROLE[Quantidade_11],"-")</f>
        <v>1</v>
      </c>
      <c r="W525" s="136">
        <f ca="1">_xlfn.XLOOKUP(G525&amp;$W$2,BS_CONTROLE[CHAVE],BS_CONTROLE[Quantidade_11],"-")</f>
        <v>1</v>
      </c>
    </row>
    <row r="526" spans="1:23" hidden="1">
      <c r="A526" s="144" t="str">
        <f>IF(SP_SUL!Y529="","*",SP_SUL!Y529)</f>
        <v>*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>
        <f ca="1">_xlfn.XLOOKUP(G526&amp;$V$2,BS_CONTROLE[CHAVE],BS_CONTROLE[Quantidade_11],"-")</f>
        <v>1000</v>
      </c>
      <c r="W526" s="136" t="str">
        <f ca="1">_xlfn.XLOOKUP(G526&amp;$W$2,BS_CONTROLE[CHAVE],BS_CONTROLE[Quantidade_11],"-")</f>
        <v>-</v>
      </c>
    </row>
    <row r="527" spans="1:23" hidden="1">
      <c r="A527" s="144" t="str">
        <f>IF(SP_SUL!Y530="","*",SP_SUL!Y530)</f>
        <v>*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*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*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*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*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*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55</v>
      </c>
      <c r="V535" s="136">
        <f ca="1">_xlfn.XLOOKUP(G535&amp;$V$2,BS_CONTROLE[CHAVE],BS_CONTROLE[Quantidade_11],"-")</f>
        <v>20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*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1040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9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469" sqref="B464:K4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1785</v>
      </c>
      <c r="C2" s="120" t="s">
        <v>1786</v>
      </c>
      <c r="D2" s="75" t="s">
        <v>982</v>
      </c>
      <c r="E2" s="75" t="s">
        <v>1787</v>
      </c>
      <c r="F2" s="98" t="s">
        <v>1788</v>
      </c>
      <c r="G2" s="75" t="s">
        <v>1789</v>
      </c>
      <c r="H2" s="75" t="s">
        <v>1790</v>
      </c>
      <c r="I2" s="75" t="s">
        <v>1791</v>
      </c>
      <c r="J2" s="75" t="s">
        <v>1792</v>
      </c>
      <c r="K2" s="77" t="s">
        <v>1793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*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*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ZSU</v>
      </c>
      <c r="G498" s="94" t="str">
        <f>IF(SP_SUL!I502="","*",SP_SUL!I502)</f>
        <v>ZFH2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*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*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*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*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*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*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*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*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*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*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*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*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*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*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*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*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*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*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*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K67ZEV1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*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*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*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*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*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*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*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*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1794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2026-02-19T19:13:41Z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