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182" documentId="8_{B6337239-1A00-434D-AAD0-422EA1FEB5AE}" xr6:coauthVersionLast="47" xr6:coauthVersionMax="47" xr10:uidLastSave="{0DB4C1A3-596A-413D-9080-4E54E5A85C7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5" hidden="1">'CONTROLE D+1'!$A$2:$Y$3000</definedName>
    <definedName name="_xlnm._FilterDatabase" localSheetId="7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0" i="1" l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11" i="12" s="1"/>
  <c r="T510" i="1" a="1"/>
  <c r="T510" i="1"/>
  <c r="E511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 s="1"/>
  <c r="N512" i="1" a="1"/>
  <c r="N512" i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/>
  <c r="E514" i="12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/>
  <c r="E521" i="12" s="1"/>
  <c r="U520" i="1"/>
  <c r="AI520" i="1"/>
  <c r="AJ520" i="1"/>
  <c r="AK520" i="1"/>
  <c r="AL520" i="1"/>
  <c r="AO520" i="1"/>
  <c r="BD520" i="1" s="1" a="1"/>
  <c r="BD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/>
  <c r="N527" i="1" a="1"/>
  <c r="N527" i="1"/>
  <c r="L528" i="12" s="1"/>
  <c r="R527" i="1"/>
  <c r="S527" i="1" a="1"/>
  <c r="S527" i="1"/>
  <c r="D528" i="12" s="1"/>
  <c r="T527" i="1" a="1"/>
  <c r="T527" i="1" s="1"/>
  <c r="E528" i="12" s="1"/>
  <c r="U527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BC527" i="1" a="1"/>
  <c r="BC527" i="1"/>
  <c r="BE527" i="1"/>
  <c r="BF527" i="1"/>
  <c r="BR527" i="1"/>
  <c r="BS527" i="1"/>
  <c r="A528" i="1"/>
  <c r="G528" i="1"/>
  <c r="M528" i="1" a="1"/>
  <c r="M528" i="1" s="1"/>
  <c r="N528" i="1" a="1"/>
  <c r="N528" i="1"/>
  <c r="L529" i="12" s="1"/>
  <c r="R528" i="1"/>
  <c r="S528" i="1" a="1"/>
  <c r="S528" i="1" s="1"/>
  <c r="D529" i="12" s="1"/>
  <c r="T528" i="1" a="1"/>
  <c r="T528" i="1"/>
  <c r="E529" i="12" s="1"/>
  <c r="U528" i="1"/>
  <c r="AI528" i="1"/>
  <c r="BB528" i="1" s="1"/>
  <c r="AJ528" i="1"/>
  <c r="AK528" i="1"/>
  <c r="AL528" i="1"/>
  <c r="AN528" i="1"/>
  <c r="AO528" i="1"/>
  <c r="AP528" i="1"/>
  <c r="AQ528" i="1"/>
  <c r="BC528" i="1" a="1"/>
  <c r="BC528" i="1" s="1"/>
  <c r="BD528" i="1" a="1"/>
  <c r="BD528" i="1" s="1"/>
  <c r="BE528" i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AP529" i="1"/>
  <c r="AQ529" i="1"/>
  <c r="BC529" i="1" a="1"/>
  <c r="BC529" i="1"/>
  <c r="BD529" i="1" a="1"/>
  <c r="BD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4" i="12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3" i="12" s="1"/>
  <c r="T322" i="1" a="1"/>
  <c r="T322" i="1" s="1"/>
  <c r="E323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4" i="12" s="1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7" i="12" s="1"/>
  <c r="T286" i="1" a="1"/>
  <c r="T286" i="1" s="1"/>
  <c r="E287" i="12" s="1"/>
  <c r="U286" i="1"/>
  <c r="AI286" i="1"/>
  <c r="BB286" i="1" s="1"/>
  <c r="AJ286" i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92" i="12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73" i="1" l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<sst xmlns="http://schemas.openxmlformats.org/spreadsheetml/2006/main" count="5915" uniqueCount="1581">
  <si>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</si>
  <si>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</si>
  <si>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</si>
  <si>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</si>
  <si>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</si>
  <si>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</si>
  <si>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</si>
  <si>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</si>
  <si>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</si>
  <si>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</si>
  <si>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</si>
  <si>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</si>
  <si>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</si>
  <si>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</si>
  <si>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</si>
  <si>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</si>
  <si>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</si>
  <si>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</si>
  <si>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</si>
  <si>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</si>
  <si>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</si>
  <si>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</si>
  <si>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</si>
  <si>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</si>
  <si>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</si>
  <si>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</si>
  <si>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</si>
  <si>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</si>
  <si>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</si>
  <si>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</si>
  <si>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</si>
  <si>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</si>
  <si>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</si>
  <si>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</si>
  <si>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</si>
  <si>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</si>
  <si>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</si>
  <si>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</si>
  <si>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</si>
  <si>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</si>
  <si>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</si>
  <si>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</si>
  <si>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</si>
  <si>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</si>
  <si>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</si>
  <si>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</si>
  <si>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</si>
  <si>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</si>
  <si>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</si>
  <si>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</si>
  <si>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</si>
  <si>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</si>
  <si>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</si>
  <si>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</si>
  <si>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</si>
  <si>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</si>
  <si>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</si>
  <si>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</si>
  <si>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</si>
  <si>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</si>
  <si>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</si>
  <si>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</si>
  <si>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</si>
  <si>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</si>
  <si>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</si>
  <si>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</si>
  <si>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</si>
  <si>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</si>
  <si>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</si>
  <si>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</si>
  <si>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</si>
  <si>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</si>
  <si>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</si>
  <si>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</si>
  <si>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</si>
  <si>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</si>
  <si>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</si>
  <si>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</si>
  <si>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</si>
  <si>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</si>
  <si>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</si>
  <si>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</si>
  <si>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</si>
  <si>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</si>
  <si>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</si>
  <si>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</si>
  <si>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</si>
  <si>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</si>
  <si>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</si>
  <si>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</si>
  <si>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</si>
  <si>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</si>
  <si>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</si>
  <si>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</si>
  <si>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</si>
  <si>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</si>
  <si>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</si>
  <si>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</si>
  <si>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</si>
  <si>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</si>
  <si>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</si>
  <si>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</si>
  <si>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</si>
  <si>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</si>
  <si>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</si>
  <si>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</si>
  <si>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</si>
  <si>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</si>
  <si>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</si>
  <si>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</si>
  <si>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</si>
  <si>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</si>
  <si>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</si>
  <si>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</si>
  <si>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</si>
  <si>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</si>
  <si>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</si>
  <si>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</si>
  <si>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</si>
  <si>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</si>
  <si>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</si>
  <si>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</si>
  <si>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</si>
  <si>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</si>
  <si>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</si>
  <si>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</si>
  <si>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</si>
  <si>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</si>
  <si>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</si>
  <si>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</si>
  <si>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</si>
  <si>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</si>
  <si>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</si>
  <si>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</si>
  <si>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</si>
  <si>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</si>
  <si>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</si>
  <si>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</si>
  <si>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</si>
  <si>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</si>
  <si>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</si>
  <si>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</si>
  <si>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</si>
  <si>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</si>
  <si>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</si>
  <si>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</si>
  <si>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</si>
  <si>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</si>
  <si>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</si>
  <si>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</si>
  <si>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</si>
  <si>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</si>
  <si>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</si>
  <si>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</si>
  <si>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</si>
  <si>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</si>
  <si>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</si>
  <si>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</si>
  <si>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</si>
  <si>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</si>
  <si>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</si>
  <si>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</si>
  <si>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</si>
  <si>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</si>
  <si>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</si>
  <si>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</si>
  <si>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</si>
  <si>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</si>
  <si>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</si>
  <si>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</si>
  <si>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</si>
  <si>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</si>
  <si>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</si>
  <si>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</si>
  <si>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</si>
  <si>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</si>
  <si>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</si>
  <si>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</si>
  <si>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</si>
  <si>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</si>
  <si>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</si>
  <si>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</si>
  <si>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</si>
  <si>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</si>
  <si>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</si>
  <si>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</si>
  <si>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</si>
  <si>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</si>
  <si>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</si>
  <si>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</si>
  <si>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</si>
  <si>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</si>
  <si>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</si>
  <si>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</si>
  <si>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</si>
  <si>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</si>
  <si>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</si>
  <si>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</si>
  <si>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</si>
  <si>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</si>
  <si>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</si>
  <si>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</si>
  <si>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</si>
  <si>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</si>
  <si>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</si>
  <si>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</si>
  <si>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</si>
  <si>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</si>
  <si>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</si>
  <si>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</si>
  <si>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</si>
  <si>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</si>
  <si>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</si>
  <si>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</si>
  <si>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</si>
  <si>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</si>
  <si>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</si>
  <si>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</si>
  <si>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</si>
  <si>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</si>
  <si>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</si>
  <si>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</si>
  <si>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</si>
  <si>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</si>
  <si>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</si>
  <si>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</si>
  <si>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</si>
  <si>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</si>
  <si>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</si>
  <si>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</si>
  <si>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</si>
  <si>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</si>
  <si>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</si>
  <si>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</si>
  <si>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</si>
  <si>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</si>
  <si>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</si>
  <si>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</si>
  <si>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</si>
  <si>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</si>
  <si>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</si>
  <si>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</si>
  <si>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</si>
  <si>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</si>
  <si>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</si>
  <si>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</si>
  <si>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</si>
  <si>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</si>
  <si>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</si>
  <si>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</si>
  <si>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</si>
  <si>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</si>
  <si>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</si>
  <si>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</si>
  <si>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</si>
  <si>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</si>
  <si>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</si>
  <si>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</si>
  <si>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</si>
  <si>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</si>
  <si>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</si>
  <si>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</si>
  <si>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</si>
  <si>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</si>
  <si>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</si>
  <si>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</si>
  <si>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</si>
  <si>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</si>
  <si>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</si>
  <si>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</si>
  <si>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</si>
  <si>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</si>
  <si>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</si>
  <si>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</si>
  <si>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</si>
  <si>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</si>
  <si>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</si>
  <si>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</si>
  <si>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</si>
  <si>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</si>
  <si>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</si>
  <si>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</si>
  <si>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</si>
  <si>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</si>
  <si>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</si>
  <si>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</si>
  <si>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</si>
  <si>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</si>
  <si>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</si>
  <si>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</si>
  <si>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</si>
  <si>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</si>
  <si>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</si>
  <si>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</si>
  <si>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</si>
  <si>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</si>
  <si>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</si>
  <si>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</si>
  <si>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</si>
  <si>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</si>
  <si>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</si>
  <si>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</si>
  <si>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</si>
  <si>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</si>
  <si>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</si>
  <si>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</si>
  <si>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</si>
  <si>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</si>
  <si>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</si>
  <si>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</si>
  <si>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</si>
  <si>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</si>
  <si>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</si>
  <si>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</si>
  <si>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</si>
  <si>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</si>
  <si>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</si>
  <si>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</si>
  <si>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</si>
  <si>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</si>
  <si>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</si>
  <si>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</si>
  <si>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</si>
  <si>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</si>
  <si>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</si>
  <si>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</si>
  <si>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</si>
  <si>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</si>
  <si>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</si>
  <si>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</si>
  <si>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</si>
  <si>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</si>
  <si>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</si>
  <si>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</si>
  <si>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</si>
  <si>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</si>
  <si>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</si>
  <si>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</si>
  <si>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</si>
  <si>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</si>
  <si>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</si>
  <si>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</si>
  <si>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</si>
  <si>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</si>
  <si>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</si>
  <si>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</si>
  <si>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</si>
  <si>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</si>
  <si>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</si>
  <si>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</si>
  <si>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</si>
  <si>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</si>
  <si>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</si>
  <si>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</si>
  <si>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</si>
  <si>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</si>
  <si>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</si>
  <si>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</si>
  <si>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</si>
  <si>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</si>
  <si>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</si>
  <si>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</si>
  <si>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</si>
  <si>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</si>
  <si>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</si>
  <si>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</si>
  <si>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</si>
  <si>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</si>
  <si>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</si>
  <si>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</si>
  <si>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</si>
  <si>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</si>
  <si>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</si>
  <si>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</si>
  <si>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</si>
  <si>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</si>
  <si>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</si>
  <si>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</si>
  <si>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</si>
  <si>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</si>
  <si>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</si>
  <si>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</si>
  <si>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</si>
  <si>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</si>
  <si>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</si>
  <si>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</si>
  <si>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</si>
  <si>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</si>
  <si>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</si>
  <si>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</si>
  <si>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</si>
  <si>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</si>
  <si>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</si>
  <si>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</si>
  <si>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</si>
  <si>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</si>
  <si>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</si>
  <si>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</si>
  <si>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</si>
  <si>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</si>
  <si>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</si>
  <si>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</si>
  <si>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</si>
  <si>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</si>
  <si>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</si>
  <si>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</si>
  <si>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</si>
  <si>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</si>
  <si>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</si>
  <si>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</si>
  <si>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</si>
  <si>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</si>
  <si>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</si>
  <si>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</si>
  <si>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</si>
  <si>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</si>
  <si>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</si>
  <si>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</si>
  <si>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</si>
  <si>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</si>
  <si>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</si>
  <si>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</si>
  <si>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</si>
  <si>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</si>
  <si>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</si>
  <si>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</si>
  <si>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</si>
  <si>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</si>
  <si>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</si>
  <si>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</si>
  <si>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</si>
  <si>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</si>
  <si>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</si>
  <si>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</si>
  <si>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</si>
  <si>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</si>
  <si>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</si>
  <si>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</si>
  <si>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</si>
  <si>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</si>
  <si>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</si>
  <si>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</si>
  <si>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</si>
  <si>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</si>
  <si>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</si>
  <si>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</si>
  <si>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</si>
  <si>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</si>
  <si>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</si>
  <si>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</si>
  <si>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</si>
  <si>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</si>
  <si>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</si>
  <si>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</si>
  <si>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</si>
  <si>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</si>
  <si>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</si>
  <si>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</si>
  <si>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</si>
  <si>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</si>
  <si>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</si>
  <si>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</si>
  <si>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</si>
  <si>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</si>
  <si>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</si>
  <si>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</si>
  <si>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</si>
  <si>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</si>
  <si>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</si>
  <si>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</si>
  <si>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</si>
  <si>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</si>
  <si>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</si>
  <si>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</si>
  <si>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</si>
  <si>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</si>
  <si>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</si>
  <si>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</si>
  <si>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</si>
  <si>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</si>
  <si>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</si>
  <si>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</si>
  <si>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</si>
  <si>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</si>
  <si>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</si>
  <si>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</si>
  <si>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</si>
  <si>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</si>
  <si>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</si>
  <si>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</si>
  <si>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</si>
  <si>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</si>
  <si>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</si>
  <si>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</si>
  <si>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</si>
  <si>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</si>
  <si>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</si>
  <si>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</si>
  <si>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</si>
  <si>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</si>
  <si>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</si>
  <si>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</si>
  <si>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</si>
  <si>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</si>
  <si>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</si>
  <si>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</si>
  <si>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</si>
  <si>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</si>
  <si>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</si>
  <si>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</si>
  <si>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</si>
  <si>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</si>
  <si>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</si>
  <si>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</si>
  <si>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</si>
  <si>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</si>
  <si>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</si>
  <si>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</si>
  <si>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</si>
  <si>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</si>
  <si>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</si>
  <si>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</si>
  <si>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</si>
  <si>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</si>
  <si>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</si>
  <si>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</si>
  <si>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</si>
  <si>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</si>
  <si>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</si>
  <si>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</si>
  <si>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</si>
  <si>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</si>
  <si>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</si>
  <si>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</si>
  <si>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</si>
  <si>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</si>
  <si>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</si>
  <si>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</si>
  <si>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</si>
  <si>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</si>
  <si>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</si>
  <si>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</si>
  <si>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</si>
  <si>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</si>
  <si>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</si>
  <si>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</si>
  <si>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</si>
  <si>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</si>
  <si>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</si>
  <si>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</si>
  <si>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</si>
  <si>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</si>
  <si>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</si>
  <si>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</si>
  <si>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</si>
  <si>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</si>
  <si>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</si>
  <si>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</si>
  <si>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</si>
  <si>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</si>
  <si>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</si>
  <si>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</si>
  <si>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</si>
  <si>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</si>
  <si>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</si>
  <si>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</si>
  <si>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</si>
  <si>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</si>
  <si>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</si>
  <si>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</si>
  <si>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</si>
  <si>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</si>
  <si>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</si>
  <si>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</si>
  <si>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</si>
  <si>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</si>
  <si>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</si>
  <si>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</si>
  <si>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</si>
  <si>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</si>
  <si>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</si>
  <si>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</si>
  <si>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</si>
  <si>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</si>
  <si>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</si>
  <si>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</si>
  <si>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</si>
  <si>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</si>
  <si>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</si>
  <si>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</si>
  <si>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</si>
  <si>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</si>
  <si>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</si>
  <si>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</si>
  <si>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</si>
  <si>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</si>
  <si>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</si>
  <si>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</si>
  <si>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</si>
  <si>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</si>
  <si>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</si>
  <si>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</si>
  <si>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</si>
  <si>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</si>
  <si>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</si>
  <si>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</si>
  <si>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</si>
  <si>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</si>
  <si>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</si>
  <si>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</si>
  <si>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</si>
  <si>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</si>
  <si>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</si>
  <si>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</si>
  <si>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</si>
  <si>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</si>
  <si>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</si>
  <si>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</si>
  <si>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</si>
  <si>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</si>
  <si>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</si>
  <si>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</si>
  <si>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</si>
  <si>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</si>
  <si>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</si>
  <si>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</si>
  <si>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</si>
  <si>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</si>
  <si>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</si>
  <si>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</si>
  <si>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</si>
  <si>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</si>
  <si>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</si>
  <si>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</si>
  <si>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</si>
  <si>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</si>
  <si>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</si>
  <si>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</si>
  <si>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</si>
  <si>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</si>
  <si>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</si>
  <si>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</si>
  <si>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</si>
  <si>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</si>
  <si>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</si>
  <si>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</si>
  <si>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</si>
  <si>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</si>
  <si>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</si>
  <si>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</si>
  <si>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</si>
  <si>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</si>
  <si>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</si>
  <si>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</si>
  <si>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</si>
  <si>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</si>
  <si>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</si>
  <si>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</si>
  <si>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</si>
  <si>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</si>
  <si>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</si>
  <si>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</si>
  <si>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</si>
  <si>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</si>
  <si>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</si>
  <si>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</si>
  <si>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</si>
  <si>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</si>
  <si>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</si>
  <si>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</si>
  <si>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</si>
  <si>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</si>
  <si>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</si>
  <si>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</si>
  <si>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</si>
  <si>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</si>
  <si>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</si>
  <si>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</si>
  <si>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</si>
  <si>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</si>
  <si>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</si>
  <si>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</si>
  <si>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</si>
  <si>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</si>
  <si>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</si>
  <si>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</si>
  <si>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</si>
  <si>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</si>
  <si>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</si>
  <si>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</si>
  <si>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</si>
  <si>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</si>
  <si>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</si>
  <si>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</si>
  <si>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</si>
  <si>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</si>
  <si>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</si>
  <si>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</si>
  <si>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</si>
  <si>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</si>
  <si>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</si>
  <si>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</si>
  <si>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</si>
  <si>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</si>
  <si>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</si>
  <si>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</si>
  <si>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</si>
  <si>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</si>
  <si>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</si>
  <si>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</si>
  <si>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</si>
  <si>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</si>
  <si>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</si>
  <si>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</si>
  <si>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</si>
  <si>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</si>
  <si>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</si>
  <si>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</si>
  <si>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</si>
  <si>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</si>
  <si>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</si>
  <si>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</si>
  <si>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</si>
  <si>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</si>
  <si>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</si>
  <si>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</si>
  <si>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</si>
  <si>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</si>
  <si>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</si>
  <si>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</si>
  <si>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</si>
  <si>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</si>
  <si>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</si>
  <si>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</si>
  <si>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</si>
  <si>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</si>
  <si>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</si>
  <si>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</si>
  <si>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</si>
  <si>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</si>
  <si>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</si>
  <si>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</si>
  <si>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</si>
  <si>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</si>
  <si>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</si>
  <si>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</si>
  <si>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</si>
  <si>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</si>
  <si>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</si>
  <si>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</si>
  <si>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</si>
  <si>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</si>
  <si>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</si>
  <si>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</si>
  <si>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</si>
  <si>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</si>
  <si>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</si>
  <si>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</si>
  <si>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</si>
  <si>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</si>
  <si>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</si>
  <si>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</si>
  <si>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</si>
  <si>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</si>
  <si>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</si>
  <si>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</si>
  <si>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</si>
  <si>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</si>
  <si>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</si>
  <si>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</si>
  <si>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</si>
  <si>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</si>
  <si>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</si>
  <si>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</si>
  <si>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</si>
  <si>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</si>
  <si>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</si>
  <si>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</si>
  <si>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</si>
  <si>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</si>
  <si>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</si>
  <si>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</si>
  <si>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</si>
  <si>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</si>
  <si>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</si>
  <si>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</si>
  <si>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</si>
  <si>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</si>
  <si>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</si>
  <si>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</si>
  <si>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</si>
  <si>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</si>
  <si>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</si>
  <si>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</si>
  <si>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</si>
  <si>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</si>
  <si>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</si>
  <si>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</si>
  <si>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</si>
  <si>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</si>
  <si>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</si>
  <si>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</si>
  <si>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</si>
  <si>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</si>
  <si>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</si>
  <si>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</si>
  <si>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</si>
  <si>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</si>
  <si>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</si>
  <si>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</si>
  <si>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</si>
  <si>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</si>
  <si>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</si>
  <si>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</si>
  <si>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</si>
  <si>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</si>
  <si>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</si>
  <si>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</si>
  <si>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</si>
  <si>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</si>
  <si>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</si>
  <si>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</si>
  <si>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</si>
  <si>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</si>
  <si>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</si>
  <si>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</si>
  <si>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</si>
  <si>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</si>
  <si>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</si>
  <si>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</si>
  <si>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</si>
  <si>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</si>
  <si>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</si>
  <si>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</si>
  <si>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</si>
  <si>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</si>
  <si>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</si>
  <si>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</si>
  <si>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</si>
  <si>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</si>
  <si>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</si>
  <si>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</si>
  <si>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</si>
  <si>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</si>
  <si>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</si>
  <si>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</si>
  <si>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</si>
  <si>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</si>
  <si>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</si>
  <si>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</si>
  <si>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</si>
  <si>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</si>
  <si>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</si>
  <si>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</si>
  <si>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</si>
  <si>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</si>
  <si>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</si>
  <si>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</si>
  <si>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</si>
  <si>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</si>
  <si>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</si>
  <si>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</si>
  <si>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</si>
  <si>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</si>
  <si>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</si>
  <si>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</si>
  <si>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</si>
  <si>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</si>
  <si>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</si>
  <si>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</si>
  <si>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</si>
  <si>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</si>
  <si>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</si>
  <si>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</si>
  <si>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</si>
  <si>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</si>
  <si>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</si>
  <si>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</si>
  <si>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</si>
  <si>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</si>
  <si>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</si>
  <si>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</si>
  <si>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</si>
  <si>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</si>
  <si>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</si>
  <si>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</si>
  <si>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</si>
  <si>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</si>
  <si>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</si>
  <si>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</si>
  <si>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</si>
  <si>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</si>
  <si>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</si>
  <si>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</si>
  <si>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</si>
  <si>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</si>
  <si>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</si>
  <si>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</si>
  <si>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</si>
  <si>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</si>
  <si>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</si>
  <si>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</si>
  <si>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</si>
  <si>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</si>
  <si>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</si>
  <si>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</si>
  <si>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</si>
  <si>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</si>
  <si>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</si>
  <si>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</si>
  <si>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</si>
  <si>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</si>
  <si>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</si>
  <si>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</si>
  <si>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</si>
  <si>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</si>
  <si>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</si>
  <si>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</si>
  <si>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</si>
  <si>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</si>
  <si>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</si>
  <si>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</si>
  <si>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</si>
  <si>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</si>
  <si>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</si>
  <si>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</si>
  <si>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</si>
  <si>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</si>
  <si>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</si>
  <si>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</si>
  <si>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</si>
  <si>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</si>
  <si>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</si>
  <si>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</si>
  <si>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</si>
  <si>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</si>
  <si>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</si>
  <si>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</si>
  <si>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</si>
  <si>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</si>
  <si>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</si>
  <si>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</si>
  <si>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</si>
  <si>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</si>
  <si>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</si>
  <si>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</si>
  <si>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</si>
  <si>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</si>
  <si>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</si>
  <si>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</si>
  <si>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</si>
  <si>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</si>
  <si>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</si>
  <si>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</si>
  <si>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</si>
  <si>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</si>
  <si>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</si>
  <si>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</si>
  <si>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</si>
  <si>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</si>
  <si>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</si>
  <si>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</si>
  <si>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</si>
  <si>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</si>
  <si>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</si>
  <si>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</si>
  <si>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</si>
  <si>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</si>
  <si>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</si>
  <si>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</si>
  <si>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</si>
  <si>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</si>
  <si>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</si>
  <si>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</si>
  <si>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</si>
  <si>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</si>
  <si>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</si>
  <si>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</si>
  <si>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</si>
  <si>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</si>
  <si>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</si>
  <si>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</si>
  <si>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</si>
  <si>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</si>
  <si>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</si>
  <si>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</si>
  <si>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</si>
  <si>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</si>
  <si>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</si>
  <si>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</si>
  <si>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</si>
  <si>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</si>
  <si>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</si>
  <si>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</si>
  <si>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</si>
  <si>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</si>
  <si>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</si>
  <si>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</si>
  <si>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</si>
  <si>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</si>
  <si>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</si>
  <si>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</si>
  <si>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</si>
  <si>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</si>
  <si>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</si>
  <si>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</si>
  <si>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</si>
  <si>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</si>
  <si>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</si>
  <si>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</si>
  <si>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</si>
  <si>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</si>
  <si>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</si>
  <si>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</si>
  <si>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</si>
  <si>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</si>
  <si>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</si>
  <si>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</si>
  <si>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</si>
  <si>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</si>
  <si>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</si>
  <si>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</si>
  <si>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</si>
  <si>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</si>
  <si>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</si>
  <si>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</si>
  <si>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</si>
  <si>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</si>
  <si>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</si>
  <si>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</si>
  <si>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</si>
  <si>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</si>
  <si>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</si>
  <si>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</si>
  <si>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</si>
  <si>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</si>
  <si>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</si>
  <si>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</si>
  <si>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</si>
  <si>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</si>
  <si>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</si>
  <si>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</si>
  <si>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</si>
  <si>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</si>
  <si>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</si>
  <si>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</si>
  <si>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</si>
  <si>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</si>
  <si>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</si>
  <si>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</si>
  <si>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</si>
  <si>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</si>
  <si>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</si>
  <si>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</si>
  <si>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</si>
  <si>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</si>
  <si>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</si>
  <si>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</si>
  <si>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</si>
  <si>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</si>
  <si>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</si>
  <si>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</si>
  <si>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</si>
  <si>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</si>
  <si>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</si>
  <si>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</si>
  <si>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</si>
  <si>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</si>
  <si>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</si>
  <si>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</si>
  <si>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</si>
  <si>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</si>
  <si>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</si>
  <si>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</si>
  <si>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</si>
  <si>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</si>
  <si>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</si>
  <si>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</si>
  <si>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</si>
  <si>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</si>
  <si>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</si>
  <si>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</si>
  <si>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</si>
  <si>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</si>
  <si>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</si>
  <si>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</si>
  <si>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</si>
  <si>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</si>
  <si>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</si>
  <si>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</si>
  <si>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</si>
  <si>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</si>
  <si>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</si>
  <si>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</si>
  <si>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</si>
  <si>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</si>
  <si>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</si>
  <si>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</si>
  <si>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</si>
  <si>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</si>
  <si>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</si>
  <si>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</si>
  <si>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</si>
  <si>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</si>
  <si>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</si>
  <si>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</si>
  <si>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</si>
  <si>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</si>
  <si>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</si>
  <si>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</si>
  <si>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</si>
  <si>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</si>
  <si>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</si>
  <si>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</si>
  <si>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</si>
  <si>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</si>
  <si>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</si>
  <si>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</si>
  <si>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</si>
  <si>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</si>
  <si>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</si>
  <si>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</si>
  <si>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</si>
  <si>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</si>
  <si>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</si>
  <si>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</si>
  <si>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</si>
  <si>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</si>
  <si>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</si>
  <si>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</si>
  <si>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</si>
  <si>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</si>
  <si>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</si>
  <si>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</si>
  <si>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</si>
  <si>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</si>
  <si>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</si>
  <si>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</si>
  <si>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</si>
  <si>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</si>
  <si>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</si>
  <si>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</si>
  <si>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</si>
  <si>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</si>
  <si>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</si>
  <si>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</si>
  <si>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</si>
  <si>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</si>
  <si>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</si>
  <si>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</si>
  <si>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</si>
  <si>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</si>
  <si>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</si>
  <si>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</si>
  <si>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</si>
  <si>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</si>
  <si>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</si>
  <si>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</si>
  <si>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</si>
  <si>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</si>
  <si>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</si>
  <si>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</si>
  <si>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</si>
  <si>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</si>
  <si>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</si>
  <si>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</si>
  <si>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</si>
  <si>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</si>
  <si>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</si>
  <si>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</si>
  <si>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</si>
  <si>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</si>
  <si>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</si>
  <si>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</si>
  <si>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</si>
  <si>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</si>
  <si>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</si>
  <si>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</si>
  <si>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</si>
  <si>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</si>
  <si>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</si>
  <si>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</si>
  <si>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</si>
  <si>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</si>
  <si>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</si>
  <si>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</si>
  <si>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</si>
  <si>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</si>
  <si>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</si>
  <si>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</si>
  <si>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</si>
  <si>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</si>
  <si>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</si>
  <si>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</si>
  <si>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</si>
  <si>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</si>
  <si>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</si>
  <si>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</si>
  <si>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</si>
  <si>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</si>
  <si>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</si>
  <si>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</si>
  <si>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</si>
  <si>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</si>
  <si>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</si>
  <si>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</si>
  <si>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</si>
  <si>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</si>
  <si>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</si>
  <si>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</si>
  <si>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</si>
  <si>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</si>
  <si>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</si>
  <si>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</si>
  <si>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</si>
  <si>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</si>
  <si>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</si>
  <si>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</si>
  <si>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</si>
  <si>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</si>
  <si>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</si>
  <si>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</si>
  <si>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</si>
  <si>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</si>
  <si>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</si>
  <si>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</si>
  <si>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</si>
  <si>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</si>
  <si>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</si>
  <si>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</si>
  <si>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</si>
  <si>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</si>
  <si>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</si>
  <si>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</si>
  <si>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</si>
  <si>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</si>
  <si>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</si>
  <si>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</si>
  <si>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</si>
  <si>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</si>
  <si>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</si>
  <si>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</si>
  <si>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</si>
  <si>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</si>
  <si>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</si>
  <si>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</si>
  <si>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</si>
  <si>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</si>
  <si>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</si>
  <si>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</si>
  <si>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</si>
  <si>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</si>
  <si>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</si>
  <si>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</si>
  <si>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</si>
  <si>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</si>
  <si>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</si>
  <si>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</si>
  <si>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</si>
  <si>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</si>
  <si>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</si>
  <si>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</si>
  <si>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</si>
  <si>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</si>
  <si>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</si>
  <si>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</si>
  <si>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</si>
  <si>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</si>
  <si>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</si>
  <si>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</si>
  <si>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</si>
  <si>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</si>
  <si>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</si>
  <si>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</si>
  <si>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</si>
  <si>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</si>
  <si>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</si>
  <si>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</si>
  <si>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</si>
  <si>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</si>
  <si>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</si>
  <si>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</si>
  <si>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</si>
  <si>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</si>
  <si>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</si>
  <si>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</si>
  <si>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</si>
  <si>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</si>
  <si>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</si>
  <si>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</si>
  <si>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</si>
  <si>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</si>
  <si>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</si>
  <si>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</si>
  <si>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</si>
  <si>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</si>
  <si>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</si>
  <si>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</si>
  <si>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</si>
  <si>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</si>
  <si>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</si>
  <si>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</si>
  <si>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</si>
  <si>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</si>
  <si>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</si>
  <si>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</si>
  <si>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</si>
  <si>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</si>
  <si>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</si>
  <si>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</si>
  <si>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</si>
  <si>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</si>
  <si>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</si>
  <si>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</si>
  <si>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</si>
  <si>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</si>
  <si>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</si>
  <si>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</si>
  <si>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</si>
  <si>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</si>
  <si>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</si>
  <si>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</si>
  <si>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</si>
  <si>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</si>
  <si>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</si>
  <si>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</si>
  <si>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</si>
  <si>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</si>
  <si>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</si>
  <si>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</si>
  <si>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</si>
  <si>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</si>
  <si>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</si>
  <si>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</si>
  <si>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</si>
  <si>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</si>
  <si>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</si>
  <si>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</si>
  <si>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</si>
  <si>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</si>
  <si>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</si>
  <si>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</si>
  <si>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</si>
  <si>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</si>
  <si>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</si>
  <si>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</si>
  <si>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</si>
  <si>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</si>
  <si>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</si>
  <si>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</si>
  <si>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</si>
  <si>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</si>
  <si>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</si>
  <si>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</si>
  <si>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</si>
  <si>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</si>
  <si>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</si>
  <si>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</si>
  <si>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</si>
  <si>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</si>
  <si>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</si>
  <si>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</si>
  <si>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</si>
  <si>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</si>
  <si>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</si>
  <si>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</si>
  <si>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</si>
  <si>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</si>
  <si>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</si>
  <si>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</si>
  <si>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</si>
  <si>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</si>
  <si>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</si>
  <si>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</si>
  <si>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</si>
  <si>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</si>
  <si>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</si>
  <si>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</si>
  <si>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</si>
  <si>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</si>
  <si>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</si>
  <si>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</si>
  <si>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</si>
  <si>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</si>
  <si>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</si>
  <si>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</si>
  <si>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</si>
  <si>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</si>
  <si>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</si>
  <si>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</si>
  <si>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</si>
  <si>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</si>
  <si>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</si>
  <si>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</si>
  <si>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</si>
  <si>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</si>
  <si>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</si>
  <si>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</si>
  <si>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</si>
  <si>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</si>
  <si>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</si>
  <si>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</si>
  <si>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</si>
  <si>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</si>
  <si>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</si>
  <si>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</si>
  <si>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</si>
  <si>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</si>
  <si>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</si>
  <si>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</si>
  <si>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</si>
  <si>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</si>
  <si>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</si>
  <si>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</si>
  <si>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</si>
  <si>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</si>
  <si>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</si>
  <si>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</si>
  <si>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</si>
  <si>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</si>
  <si>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</si>
  <si>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</si>
  <si>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</si>
  <si>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</si>
  <si>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</si>
  <si>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</si>
  <si>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</si>
  <si>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</si>
  <si>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</si>
  <si>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</si>
  <si>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</si>
  <si>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</si>
  <si>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</si>
  <si>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</si>
  <si>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</si>
  <si>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</si>
  <si>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</si>
  <si>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</si>
  <si>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</si>
  <si>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</si>
  <si>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</si>
  <si>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</si>
  <si>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</si>
  <si>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</si>
  <si>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</si>
  <si>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</si>
  <si>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</si>
  <si>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</si>
  <si>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</si>
  <si>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</si>
  <si>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</si>
  <si>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</si>
  <si>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</si>
  <si>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</si>
  <si>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</si>
  <si>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</si>
  <si>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</si>
  <si>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</si>
  <si>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</si>
  <si>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</si>
  <si>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</si>
  <si>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</si>
  <si>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</si>
  <si>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</si>
  <si>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</si>
  <si>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</si>
  <si>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</si>
  <si>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</si>
  <si>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</si>
  <si>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</si>
  <si>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</si>
  <si>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</si>
  <si>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</si>
  <si>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</si>
  <si>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</si>
  <si>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</si>
  <si>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</si>
  <si>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</si>
  <si>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</si>
  <si>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</si>
  <si>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</si>
  <si>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</si>
  <si>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</si>
  <si>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</si>
  <si>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</si>
  <si>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</si>
  <si>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</si>
  <si>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</si>
  <si>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</si>
  <si>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</si>
  <si>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</si>
  <si>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</si>
  <si>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</si>
  <si>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</si>
  <si>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</si>
  <si>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</si>
  <si>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</si>
  <si>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</si>
  <si>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</si>
  <si>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</si>
  <si>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</si>
  <si>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</si>
  <si>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</si>
  <si>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</si>
  <si>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</si>
  <si>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</si>
  <si>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</si>
  <si>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</si>
  <si>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</si>
  <si>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</si>
  <si>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</si>
  <si>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</si>
  <si>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</si>
  <si>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</si>
  <si>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</si>
  <si>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</si>
  <si>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</si>
  <si>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</si>
  <si>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</si>
  <si>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</si>
  <si>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</si>
  <si>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</si>
  <si>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</si>
  <si>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</si>
  <si>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</si>
  <si>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</si>
  <si>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RVD</t>
  </si>
  <si>
    <t>Descarga de 2 barras no equip - 98/563383-563931cv</t>
  </si>
  <si>
    <t>Após carregamento desloca de TGR para TIQ</t>
  </si>
  <si>
    <t>TCSTGR</t>
  </si>
  <si>
    <t>Execução de solda - via principal</t>
  </si>
  <si>
    <t>ZIQ</t>
  </si>
  <si>
    <t>Paulo</t>
  </si>
  <si>
    <t>Posicionamento de trilho no km 181,4 - 30minutos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</si>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</sst>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BC227" activePane="bottomRight" state="frozen"/>
      <selection pane="bottomRight" activeCell="BK248" sqref="BK24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1137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1138</v>
      </c>
      <c r="BI1" s="363"/>
      <c r="BJ1" s="364"/>
      <c r="BK1" s="365"/>
      <c r="BL1" s="49"/>
      <c r="BM1" s="355" t="s">
        <v>1139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8" t="s">
        <v>1140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1143</v>
      </c>
      <c r="AT2" s="360"/>
      <c r="AU2" s="360"/>
      <c r="AV2" s="360"/>
      <c r="AW2" s="360"/>
      <c r="AX2" s="359"/>
      <c r="AY2" s="361"/>
      <c r="AZ2" s="4"/>
      <c r="BA2" s="352" t="s">
        <v>1144</v>
      </c>
      <c r="BB2" s="354"/>
      <c r="BC2" s="358" t="s">
        <v>1141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2" t="s">
        <v>1145</v>
      </c>
      <c r="AJ3" s="354"/>
      <c r="AK3" s="352" t="s">
        <v>1146</v>
      </c>
      <c r="AL3" s="353"/>
      <c r="AM3" s="353"/>
      <c r="AN3" s="353"/>
      <c r="AO3" s="353"/>
      <c r="AP3" s="353"/>
      <c r="AQ3" s="354"/>
      <c r="AR3" s="235"/>
      <c r="AS3" s="376" t="s">
        <v>1152</v>
      </c>
      <c r="AT3" s="377"/>
      <c r="AU3" s="376" t="s">
        <v>1153</v>
      </c>
      <c r="AV3" s="377"/>
      <c r="AW3" s="376" t="s">
        <v>1154</v>
      </c>
      <c r="AX3" s="378"/>
      <c r="AY3" s="63" t="s">
        <v>1155</v>
      </c>
      <c r="AZ3" s="63"/>
      <c r="BA3" s="374"/>
      <c r="BB3" s="375"/>
      <c r="BC3" s="352" t="s">
        <v>1148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1156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364</v>
      </c>
      <c r="K5" s="216" t="s">
        <v>1170</v>
      </c>
      <c r="L5" s="216" t="s">
        <v>1171</v>
      </c>
      <c r="M5" s="216" t="s">
        <v>1172</v>
      </c>
      <c r="N5" s="283" t="s">
        <v>368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367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972</v>
      </c>
      <c r="Y21" s="153" t="s">
        <v>966</v>
      </c>
      <c r="Z21" s="153"/>
      <c r="AA21" s="83" t="s">
        <v>1236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988</v>
      </c>
      <c r="BN22" s="14" t="s">
        <v>1008</v>
      </c>
      <c r="BO22" s="160" t="s">
        <v>1115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972</v>
      </c>
      <c r="Y23" s="153" t="s">
        <v>966</v>
      </c>
      <c r="Z23" s="153"/>
      <c r="AA23" s="83" t="s">
        <v>1247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972</v>
      </c>
      <c r="Y29" s="153" t="s">
        <v>975</v>
      </c>
      <c r="Z29" s="153"/>
      <c r="AA29" s="83" t="s">
        <v>1256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972</v>
      </c>
      <c r="Y39" s="153"/>
      <c r="Z39" s="153"/>
      <c r="AA39" s="83" t="s">
        <v>1260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988</v>
      </c>
      <c r="BN41" s="14" t="s">
        <v>1018</v>
      </c>
      <c r="BO41" s="160" t="s">
        <v>1076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972</v>
      </c>
      <c r="Y42" s="153"/>
      <c r="Z42" s="153"/>
      <c r="AA42" s="83" t="s">
        <v>1267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988</v>
      </c>
      <c r="BN51" s="14" t="s">
        <v>1018</v>
      </c>
      <c r="BO51" s="160" t="s">
        <v>1076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972</v>
      </c>
      <c r="Y60" s="153"/>
      <c r="Z60" s="153"/>
      <c r="AA60" s="83" t="s">
        <v>1274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967</v>
      </c>
      <c r="Y67" s="153" t="s">
        <v>966</v>
      </c>
      <c r="Z67" s="153"/>
      <c r="AA67" s="83" t="s">
        <v>1297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987</v>
      </c>
      <c r="BN67" s="14" t="s">
        <v>1017</v>
      </c>
      <c r="BO67" s="160" t="s">
        <v>1074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1245</v>
      </c>
      <c r="W69" s="332" t="s">
        <v>1290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1254</v>
      </c>
      <c r="W77" s="324" t="s">
        <v>1318</v>
      </c>
      <c r="X77" s="213" t="s">
        <v>967</v>
      </c>
      <c r="Y77" s="153" t="s">
        <v>966</v>
      </c>
      <c r="Z77" s="153"/>
      <c r="AA77" s="83" t="s">
        <v>1267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994</v>
      </c>
      <c r="BN78" s="14" t="s">
        <v>1021</v>
      </c>
      <c r="BO78" s="160" t="s">
        <v>1073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972</v>
      </c>
      <c r="Y82" s="153" t="s">
        <v>975</v>
      </c>
      <c r="Z82" s="153"/>
      <c r="AA82" s="83" t="s">
        <v>1331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992</v>
      </c>
      <c r="BN92" s="14" t="s">
        <v>1021</v>
      </c>
      <c r="BO92" s="160" t="s">
        <v>1073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992</v>
      </c>
      <c r="BN94" s="14" t="s">
        <v>1021</v>
      </c>
      <c r="BO94" s="160" t="s">
        <v>1118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967</v>
      </c>
      <c r="Y98" s="153" t="s">
        <v>966</v>
      </c>
      <c r="Z98" s="153"/>
      <c r="AA98" s="83" t="s">
        <v>1267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972</v>
      </c>
      <c r="Y107" s="153" t="s">
        <v>975</v>
      </c>
      <c r="Z107" s="153"/>
      <c r="AA107" s="83" t="s">
        <v>1354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1337</v>
      </c>
      <c r="W110" s="168" t="s">
        <v>1357</v>
      </c>
      <c r="X110" s="213" t="s">
        <v>967</v>
      </c>
      <c r="Y110" s="153" t="s">
        <v>966</v>
      </c>
      <c r="Z110" s="153"/>
      <c r="AA110" s="83" t="s">
        <v>1236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992</v>
      </c>
      <c r="BN121" s="14" t="s">
        <v>1021</v>
      </c>
      <c r="BO121" s="160" t="s">
        <v>1118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991</v>
      </c>
      <c r="BN123" s="14" t="s">
        <v>1020</v>
      </c>
      <c r="BO123" s="160" t="s">
        <v>1124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972</v>
      </c>
      <c r="Y135" s="153" t="s">
        <v>975</v>
      </c>
      <c r="Z135" s="153"/>
      <c r="AA135" s="83" t="s">
        <v>1354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972</v>
      </c>
      <c r="Y138" s="153" t="s">
        <v>966</v>
      </c>
      <c r="Z138" s="153"/>
      <c r="AA138" s="83" t="s">
        <v>1236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967</v>
      </c>
      <c r="Y152" s="153" t="s">
        <v>966</v>
      </c>
      <c r="Z152" s="153"/>
      <c r="AA152" s="83" t="s">
        <v>1267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972</v>
      </c>
      <c r="Y164" s="153" t="s">
        <v>975</v>
      </c>
      <c r="Z164" s="153"/>
      <c r="AA164" s="83" t="s">
        <v>1426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990</v>
      </c>
      <c r="BN164" s="14" t="s">
        <v>1010</v>
      </c>
      <c r="BO164" s="160" t="s">
        <v>1116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972</v>
      </c>
      <c r="Y166" s="153" t="s">
        <v>975</v>
      </c>
      <c r="Z166" s="153"/>
      <c r="AA166" s="83" t="s">
        <v>1434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988</v>
      </c>
      <c r="BN173" s="14" t="s">
        <v>1008</v>
      </c>
      <c r="BO173" s="160" t="s">
        <v>1126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1442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1443</v>
      </c>
      <c r="BK182" s="16" t="s">
        <v>1444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1228</v>
      </c>
      <c r="W190" s="168" t="s">
        <v>1229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1445</v>
      </c>
      <c r="BK190" s="16" t="s">
        <v>1446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1447</v>
      </c>
      <c r="X195" s="213" t="s">
        <v>972</v>
      </c>
      <c r="Y195" s="153" t="s">
        <v>975</v>
      </c>
      <c r="Z195" s="153"/>
      <c r="AA195" s="83" t="s">
        <v>1448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1449</v>
      </c>
      <c r="BK195" s="16" t="s">
        <v>1449</v>
      </c>
      <c r="BL195" s="15"/>
      <c r="BM195" s="14" t="s">
        <v>990</v>
      </c>
      <c r="BN195" s="14" t="s">
        <v>1010</v>
      </c>
      <c r="BO195" s="160" t="s">
        <v>1116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1228</v>
      </c>
      <c r="W209" s="168" t="s">
        <v>1450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1451</v>
      </c>
      <c r="BK209" s="16" t="s">
        <v>1452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1453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1454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1455</v>
      </c>
      <c r="BK211" s="16" t="s">
        <v>1456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1337</v>
      </c>
      <c r="W212" s="168" t="s">
        <v>1339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1457</v>
      </c>
      <c r="BK212" s="16" t="s">
        <v>1458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1459</v>
      </c>
      <c r="BK213" s="16" t="s">
        <v>1460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1461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1462</v>
      </c>
      <c r="N214" s="199" t="s">
        <v>1462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1463</v>
      </c>
      <c r="BK214" s="16" t="s">
        <v>1464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1465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1466</v>
      </c>
      <c r="BK216" s="16" t="s">
        <v>1467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1468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1469</v>
      </c>
      <c r="BK219" s="16" t="s">
        <v>1470</v>
      </c>
      <c r="BL219" s="15"/>
      <c r="BM219" s="14" t="s">
        <v>994</v>
      </c>
      <c r="BN219" s="14" t="s">
        <v>1008</v>
      </c>
      <c r="BO219" s="160" t="s">
        <v>1126</v>
      </c>
      <c r="BP219" s="16" t="s">
        <v>1470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1254</v>
      </c>
      <c r="W222" s="168" t="s">
        <v>1447</v>
      </c>
      <c r="X222" s="213" t="s">
        <v>972</v>
      </c>
      <c r="Y222" s="153" t="s">
        <v>975</v>
      </c>
      <c r="Z222" s="153"/>
      <c r="AA222" s="83" t="s">
        <v>1471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1472</v>
      </c>
      <c r="BK222" s="16" t="s">
        <v>1473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499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1474</v>
      </c>
      <c r="W223" s="168" t="s">
        <v>1475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1476</v>
      </c>
      <c r="BK223" s="16" t="s">
        <v>1477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1478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1479</v>
      </c>
      <c r="BK227" s="16" t="s">
        <v>1480</v>
      </c>
      <c r="BL227" s="15"/>
      <c r="BM227" s="14" t="s">
        <v>996</v>
      </c>
      <c r="BN227" s="14" t="s">
        <v>996</v>
      </c>
      <c r="BO227" s="160" t="s">
        <v>996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1450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1481</v>
      </c>
      <c r="BK230" s="16" t="s">
        <v>1482</v>
      </c>
      <c r="BL230" s="15"/>
      <c r="BM230" s="14"/>
      <c r="BN230" s="14"/>
      <c r="BO230" s="160"/>
      <c r="BP230" s="16"/>
      <c r="BQ230" s="12" t="str">
        <f t="shared" si="32"/>
        <v>Produção</v>
      </c>
      <c r="BR230" s="18">
        <f t="shared" si="33"/>
        <v>1.0833333333333335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1483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1484</v>
      </c>
      <c r="BK233" s="16" t="s">
        <v>1485</v>
      </c>
      <c r="BL233" s="15"/>
      <c r="BM233" s="14" t="s">
        <v>996</v>
      </c>
      <c r="BN233" s="14" t="s">
        <v>996</v>
      </c>
      <c r="BO233" s="160" t="s">
        <v>996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1486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1487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1488</v>
      </c>
      <c r="BK234" s="16" t="s">
        <v>1489</v>
      </c>
      <c r="BL234" s="15"/>
      <c r="BM234" s="14" t="s">
        <v>996</v>
      </c>
      <c r="BN234" s="14" t="s">
        <v>996</v>
      </c>
      <c r="BO234" s="160" t="s">
        <v>996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1490</v>
      </c>
      <c r="BK235" s="16" t="s">
        <v>1491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1492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1493</v>
      </c>
      <c r="BK236" s="16" t="s">
        <v>1494</v>
      </c>
      <c r="BL236" s="15"/>
      <c r="BM236" s="14" t="s">
        <v>994</v>
      </c>
      <c r="BN236" s="14" t="s">
        <v>1021</v>
      </c>
      <c r="BO236" s="160" t="s">
        <v>1130</v>
      </c>
      <c r="BP236" s="16" t="s">
        <v>1495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609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967</v>
      </c>
      <c r="Y239" s="153" t="s">
        <v>966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1496</v>
      </c>
      <c r="BK239" s="16" t="s">
        <v>1497</v>
      </c>
      <c r="BL239" s="15"/>
      <c r="BM239" s="14" t="s">
        <v>992</v>
      </c>
      <c r="BN239" s="14" t="s">
        <v>1021</v>
      </c>
      <c r="BO239" s="160" t="s">
        <v>1130</v>
      </c>
      <c r="BP239" s="16" t="s">
        <v>1495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608</v>
      </c>
      <c r="I241" s="168" t="s">
        <v>608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1468</v>
      </c>
      <c r="X241" s="213" t="s">
        <v>972</v>
      </c>
      <c r="Y241" s="153" t="s">
        <v>975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1498</v>
      </c>
      <c r="BK241" s="16" t="s">
        <v>1499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588</v>
      </c>
      <c r="J243" s="212">
        <v>74</v>
      </c>
      <c r="K243" s="212">
        <v>1</v>
      </c>
      <c r="L243" s="83">
        <v>109</v>
      </c>
      <c r="M243" s="199" t="s">
        <v>1500</v>
      </c>
      <c r="N243" s="199" t="s">
        <v>1501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1502</v>
      </c>
      <c r="BK243" s="16" t="s">
        <v>1503</v>
      </c>
      <c r="BL243" s="15"/>
      <c r="BM243" s="14" t="s">
        <v>996</v>
      </c>
      <c r="BN243" s="14" t="s">
        <v>996</v>
      </c>
      <c r="BO243" s="160" t="s">
        <v>996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1504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880</v>
      </c>
      <c r="I245" s="168" t="s">
        <v>1505</v>
      </c>
      <c r="J245" s="212">
        <v>78</v>
      </c>
      <c r="K245" s="212">
        <v>334</v>
      </c>
      <c r="L245" s="83" t="s">
        <v>11</v>
      </c>
      <c r="M245" s="199" t="s">
        <v>1506</v>
      </c>
      <c r="N245" s="199" t="s">
        <v>1506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1507</v>
      </c>
      <c r="X245" s="213" t="s">
        <v>972</v>
      </c>
      <c r="Y245" s="153" t="s">
        <v>975</v>
      </c>
      <c r="Z245" s="153"/>
      <c r="AA245" s="83" t="s">
        <v>1508</v>
      </c>
      <c r="AB245" s="70" t="s">
        <v>964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/>
      <c r="BI245" s="16"/>
      <c r="BJ245" s="16" t="s">
        <v>1509</v>
      </c>
      <c r="BK245" s="16" t="s">
        <v>1510</v>
      </c>
      <c r="BL245" s="15"/>
      <c r="BM245" s="14"/>
      <c r="BN245" s="14"/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/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539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1511</v>
      </c>
      <c r="W248" s="168" t="s">
        <v>1309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1512</v>
      </c>
      <c r="BK248" s="16" t="s">
        <v>1513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515</v>
      </c>
      <c r="I250" s="168" t="s">
        <v>525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1514</v>
      </c>
      <c r="W250" s="168" t="s">
        <v>1515</v>
      </c>
      <c r="X250" s="213" t="s">
        <v>972</v>
      </c>
      <c r="Y250" s="153" t="s">
        <v>975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1516</v>
      </c>
      <c r="BK250" s="16" t="s">
        <v>1317</v>
      </c>
      <c r="BL250" s="15"/>
      <c r="BM250" s="14" t="s">
        <v>996</v>
      </c>
      <c r="BN250" s="14" t="s">
        <v>996</v>
      </c>
      <c r="BO250" s="160" t="s">
        <v>996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499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1474</v>
      </c>
      <c r="W251" s="324" t="s">
        <v>1517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1518</v>
      </c>
      <c r="BK251" s="16" t="s">
        <v>1519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629</v>
      </c>
      <c r="I252" s="168" t="s">
        <v>652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1520</v>
      </c>
      <c r="W252" s="168" t="s">
        <v>1515</v>
      </c>
      <c r="X252" s="213" t="s">
        <v>972</v>
      </c>
      <c r="Y252" s="153" t="s">
        <v>975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1521</v>
      </c>
      <c r="BK252" s="16" t="s">
        <v>1522</v>
      </c>
      <c r="BL252" s="15"/>
      <c r="BM252" s="14" t="s">
        <v>996</v>
      </c>
      <c r="BN252" s="14" t="s">
        <v>996</v>
      </c>
      <c r="BO252" s="160" t="s">
        <v>996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707</v>
      </c>
      <c r="I253" s="168" t="s">
        <v>1523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1515</v>
      </c>
      <c r="X253" s="213" t="s">
        <v>972</v>
      </c>
      <c r="Y253" s="153" t="s">
        <v>975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1524</v>
      </c>
      <c r="BK253" s="16" t="s">
        <v>1317</v>
      </c>
      <c r="BL253" s="15"/>
      <c r="BM253" s="14" t="s">
        <v>996</v>
      </c>
      <c r="BN253" s="14" t="s">
        <v>996</v>
      </c>
      <c r="BO253" s="160" t="s">
        <v>996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433</v>
      </c>
      <c r="I260" s="168" t="s">
        <v>433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1525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967</v>
      </c>
      <c r="Y260" s="153" t="s">
        <v>966</v>
      </c>
      <c r="Z260" s="153"/>
      <c r="AA260" s="83">
        <v>1</v>
      </c>
      <c r="AB260" s="70" t="s">
        <v>964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Produção e Intervalo</v>
      </c>
      <c r="BR260" s="18">
        <f t="shared" si="33"/>
        <v>0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79</v>
      </c>
      <c r="G263" s="9" t="str">
        <f>IF(D263="","*",VLOOKUP(F263,BS_ATIVIDADE[#All],3,FALSE))</f>
        <v>TRILHEIRO - DESCARGA</v>
      </c>
      <c r="H263" s="331" t="s">
        <v>1526</v>
      </c>
      <c r="I263" s="331" t="s">
        <v>957</v>
      </c>
      <c r="J263" s="212">
        <v>98</v>
      </c>
      <c r="K263" s="212">
        <v>563.9</v>
      </c>
      <c r="L263" s="83">
        <v>563.29999999999995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63" s="168">
        <v>0.41666666666666669</v>
      </c>
      <c r="P263" s="168">
        <v>2</v>
      </c>
      <c r="Q263" s="83">
        <v>624</v>
      </c>
      <c r="R263" s="10" t="str">
        <f>IFERROR(_xlfn.XLOOKUP(F263, BS_ATIVIDADE[ATIVIDADE],BS_ATIVIDADE[UNIDADE] ), "*")</f>
        <v>M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1527</v>
      </c>
      <c r="X263" s="213" t="s">
        <v>972</v>
      </c>
      <c r="Y263" s="153" t="s">
        <v>975</v>
      </c>
      <c r="Z263" s="153"/>
      <c r="AA263" s="83">
        <v>2</v>
      </c>
      <c r="AB263" s="70" t="s">
        <v>969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TRILHEIRO - DESCARGA</v>
      </c>
      <c r="AJ263" s="9" t="str">
        <f>IF(D263="","*",VLOOKUP(AI263,BS_ATIVIDADE[#Data],3,FALSE))</f>
        <v>TRILHEIRO - DESCARGA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TGR2</v>
      </c>
      <c r="AM263" s="279" t="str">
        <f>IF(BS_CONTROLE[[#This Row],[Entre - Estações]]=0, "-", BS_CONTROLE[[#This Row],[Entre - Estações]])</f>
        <v>TEP</v>
      </c>
      <c r="AN263" s="279" t="str">
        <f>IF(BS_CONTROLE[[#This Row],[SB]]=0, "-", BS_CONTROLE[[#This Row],[SB]])</f>
        <v>TEP1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563.9</v>
      </c>
      <c r="AQ263" s="281">
        <f>IF(BS_CONTROLE[[#This Row],[KM - Fim]]=0, "-", BS_CONTROLE[[#This Row],[KM - Fim]])</f>
        <v>563.29999999999995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M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957</v>
      </c>
      <c r="I267" s="331" t="s">
        <v>409</v>
      </c>
      <c r="J267" s="212">
        <v>98</v>
      </c>
      <c r="K267" s="212">
        <v>502</v>
      </c>
      <c r="L267" s="83">
        <v>754</v>
      </c>
      <c r="M267" s="199" t="s">
        <v>375</v>
      </c>
      <c r="N267" s="199" t="s">
        <v>376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1528</v>
      </c>
      <c r="X267" s="213" t="s">
        <v>972</v>
      </c>
      <c r="Y267" s="153" t="s">
        <v>975</v>
      </c>
      <c r="Z267" s="153"/>
      <c r="AA267" s="83" t="s">
        <v>1236</v>
      </c>
      <c r="AB267" s="70" t="s">
        <v>964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940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972</v>
      </c>
      <c r="Y270" s="153" t="s">
        <v>975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Produção e Intervalo</v>
      </c>
      <c r="BR270" s="18">
        <f t="shared" si="33"/>
        <v>0</v>
      </c>
      <c r="BS270" s="18">
        <f t="shared" si="34"/>
        <v>0</v>
      </c>
      <c r="BT270" s="220" t="str">
        <f t="shared" si="26"/>
        <v/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624</v>
      </c>
      <c r="I273" s="168" t="s">
        <v>957</v>
      </c>
      <c r="J273" s="212">
        <v>74</v>
      </c>
      <c r="K273" s="212">
        <v>291</v>
      </c>
      <c r="L273" s="83" t="s">
        <v>11</v>
      </c>
      <c r="M273" s="199" t="s">
        <v>554</v>
      </c>
      <c r="N273" s="199" t="s">
        <v>1529</v>
      </c>
      <c r="O273" s="168">
        <v>0.33333333333333331</v>
      </c>
      <c r="P273" s="168">
        <v>4.1666666666666664E-2</v>
      </c>
      <c r="Q273" s="83">
        <v>1</v>
      </c>
      <c r="R273" s="10" t="s">
        <v>30</v>
      </c>
      <c r="S273" s="284" t="s">
        <v>374</v>
      </c>
      <c r="T273" s="284" t="s">
        <v>554</v>
      </c>
      <c r="U273" s="80" t="s">
        <v>544</v>
      </c>
      <c r="V273" s="193" t="s">
        <v>1284</v>
      </c>
      <c r="W273" s="168" t="s">
        <v>1290</v>
      </c>
      <c r="X273" s="213" t="s">
        <v>972</v>
      </c>
      <c r="Y273" s="153" t="s">
        <v>975</v>
      </c>
      <c r="Z273" s="153"/>
      <c r="AA273" s="83">
        <v>1</v>
      </c>
      <c r="AB273" s="70" t="s">
        <v>964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Produção e Intervalo</v>
      </c>
      <c r="BR273" s="18">
        <f t="shared" si="33"/>
        <v>0</v>
      </c>
      <c r="BS273" s="18">
        <f t="shared" si="34"/>
        <v>0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608</v>
      </c>
      <c r="I275" s="168" t="s">
        <v>608</v>
      </c>
      <c r="J275" s="212">
        <v>74</v>
      </c>
      <c r="K275" s="212">
        <v>174</v>
      </c>
      <c r="L275" s="83">
        <v>172</v>
      </c>
      <c r="M275" s="199" t="s">
        <v>605</v>
      </c>
      <c r="N275" s="199" t="s">
        <v>606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1468</v>
      </c>
      <c r="X275" s="213" t="s">
        <v>972</v>
      </c>
      <c r="Y275" s="153" t="s">
        <v>975</v>
      </c>
      <c r="Z275" s="153"/>
      <c r="AA275" s="83">
        <v>1</v>
      </c>
      <c r="AB275" s="70" t="s">
        <v>964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Produção e Intervalo</v>
      </c>
      <c r="BR275" s="18">
        <f t="shared" si="33"/>
        <v>0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581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1530</v>
      </c>
      <c r="X284" s="213" t="s">
        <v>972</v>
      </c>
      <c r="Y284" s="153" t="s">
        <v>975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Produção e Intervalo</v>
      </c>
      <c r="BR284" s="18">
        <f t="shared" si="33"/>
        <v>0</v>
      </c>
      <c r="BS284" s="18">
        <f t="shared" si="34"/>
        <v>0</v>
      </c>
      <c r="BT284" s="220" t="str">
        <f t="shared" si="39"/>
        <v/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/>
      </c>
      <c r="B286" s="166"/>
      <c r="C286" s="8" t="str">
        <f>IF(BS_CONTROLE[[#This Row],[DATA]]="","",WEEKNUM(BS_CONTROLE[[#This Row],[DATA]]))</f>
        <v/>
      </c>
      <c r="D286" s="51"/>
      <c r="E286" s="314">
        <v>288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41"/>
        <v>Aderente</v>
      </c>
      <c r="BR286" s="18" t="str">
        <f t="shared" si="42"/>
        <v>*</v>
      </c>
      <c r="BS286" s="18" t="str">
        <f t="shared" si="43"/>
        <v>*</v>
      </c>
      <c r="BT286" s="220" t="str">
        <f t="shared" si="39"/>
        <v/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1531</v>
      </c>
      <c r="I289" s="168" t="s">
        <v>796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1532</v>
      </c>
      <c r="W289" s="168" t="s">
        <v>1533</v>
      </c>
      <c r="X289" s="213" t="s">
        <v>972</v>
      </c>
      <c r="Y289" s="153" t="s">
        <v>975</v>
      </c>
      <c r="Z289" s="153"/>
      <c r="AA289" s="83">
        <v>1</v>
      </c>
      <c r="AB289" s="70" t="s">
        <v>964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41"/>
        <v>Produção e Intervalo</v>
      </c>
      <c r="BR289" s="18">
        <f t="shared" si="42"/>
        <v>0</v>
      </c>
      <c r="BS289" s="18">
        <f t="shared" si="43"/>
        <v>0</v>
      </c>
      <c r="BT289" s="220" t="str">
        <f t="shared" si="39"/>
        <v/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/>
      </c>
      <c r="B291" s="166"/>
      <c r="C291" s="8" t="str">
        <f>IF(BS_CONTROLE[[#This Row],[DATA]]="","",WEEKNUM(BS_CONTROLE[[#This Row],[DATA]]))</f>
        <v/>
      </c>
      <c r="D291" s="51"/>
      <c r="E291" s="315">
        <v>293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/>
      </c>
      <c r="B295" s="166"/>
      <c r="C295" s="8" t="str">
        <f>IF(BS_CONTROLE[[#This Row],[DATA]]="","",WEEKNUM(BS_CONTROLE[[#This Row],[DATA]]))</f>
        <v/>
      </c>
      <c r="D295" s="51"/>
      <c r="E295" s="314">
        <v>297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Aderente</v>
      </c>
      <c r="BR295" s="18" t="str">
        <f t="shared" si="46"/>
        <v>*</v>
      </c>
      <c r="BS295" s="18" t="str">
        <f t="shared" si="47"/>
        <v>*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/>
      </c>
      <c r="B298" s="166"/>
      <c r="C298" s="8" t="str">
        <f>IF(BS_CONTROLE[[#This Row],[DATA]]="","",WEEKNUM(BS_CONTROLE[[#This Row],[DATA]]))</f>
        <v/>
      </c>
      <c r="D298" s="51"/>
      <c r="E298" s="314">
        <v>300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/>
      </c>
      <c r="B301" s="166"/>
      <c r="C301" s="8" t="str">
        <f>IF(BS_CONTROLE[[#This Row],[DATA]]="","",WEEKNUM(BS_CONTROLE[[#This Row],[DATA]]))</f>
        <v/>
      </c>
      <c r="D301" s="51"/>
      <c r="E301" s="314">
        <v>303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Aderente</v>
      </c>
      <c r="BR301" s="18" t="str">
        <f t="shared" si="46"/>
        <v>*</v>
      </c>
      <c r="BS301" s="18" t="str">
        <f t="shared" si="47"/>
        <v>*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/>
      </c>
      <c r="B303" s="166"/>
      <c r="C303" s="8" t="str">
        <f>IF(BS_CONTROLE[[#This Row],[DATA]]="","",WEEKNUM(BS_CONTROLE[[#This Row],[DATA]]))</f>
        <v/>
      </c>
      <c r="D303" s="51"/>
      <c r="E303" s="315">
        <v>305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Aderente</v>
      </c>
      <c r="BR303" s="18" t="str">
        <f t="shared" si="46"/>
        <v>*</v>
      </c>
      <c r="BS303" s="18" t="str">
        <f t="shared" si="47"/>
        <v>*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/>
      </c>
      <c r="B305" s="166"/>
      <c r="C305" s="8" t="str">
        <f>IF(BS_CONTROLE[[#This Row],[DATA]]="","",WEEKNUM(BS_CONTROLE[[#This Row],[DATA]]))</f>
        <v/>
      </c>
      <c r="D305" s="51"/>
      <c r="E305" s="314">
        <v>307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Aderente</v>
      </c>
      <c r="BR305" s="18" t="str">
        <f t="shared" si="46"/>
        <v>*</v>
      </c>
      <c r="BS305" s="18" t="str">
        <f t="shared" si="47"/>
        <v>*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/>
      </c>
      <c r="B309" s="166"/>
      <c r="C309" s="8" t="str">
        <f>IF(BS_CONTROLE[[#This Row],[DATA]]="","",WEEKNUM(BS_CONTROLE[[#This Row],[DATA]]))</f>
        <v/>
      </c>
      <c r="D309" s="51"/>
      <c r="E309" s="314">
        <v>311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Aderente</v>
      </c>
      <c r="BR309" s="18" t="str">
        <f t="shared" si="46"/>
        <v>*</v>
      </c>
      <c r="BS309" s="18" t="str">
        <f t="shared" si="47"/>
        <v>*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/>
      </c>
      <c r="B312" s="166"/>
      <c r="C312" s="8" t="str">
        <f>IF(BS_CONTROLE[[#This Row],[DATA]]="","",WEEKNUM(BS_CONTROLE[[#This Row],[DATA]]))</f>
        <v/>
      </c>
      <c r="D312" s="51"/>
      <c r="E312" s="314">
        <v>314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Aderente</v>
      </c>
      <c r="BR312" s="18" t="str">
        <f t="shared" si="46"/>
        <v>*</v>
      </c>
      <c r="BS312" s="18" t="str">
        <f t="shared" si="47"/>
        <v>*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/>
      </c>
      <c r="B319" s="166"/>
      <c r="C319" s="8" t="str">
        <f>IF(BS_CONTROLE[[#This Row],[DATA]]="","",WEEKNUM(BS_CONTROLE[[#This Row],[DATA]]))</f>
        <v/>
      </c>
      <c r="D319" s="51"/>
      <c r="E319" s="314">
        <v>321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Aderente</v>
      </c>
      <c r="BR319" s="18" t="str">
        <f t="shared" si="46"/>
        <v>*</v>
      </c>
      <c r="BS319" s="18" t="str">
        <f t="shared" si="47"/>
        <v>*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/>
      </c>
      <c r="B322" s="166"/>
      <c r="C322" s="8" t="str">
        <f>IF(BS_CONTROLE[[#This Row],[DATA]]="","",WEEKNUM(BS_CONTROLE[[#This Row],[DATA]]))</f>
        <v/>
      </c>
      <c r="D322" s="51"/>
      <c r="E322" s="314">
        <v>324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222 BK224:BK244 BK246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1534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1535</v>
      </c>
      <c r="E3" s="316" t="s">
        <v>1536</v>
      </c>
      <c r="F3" s="316" t="s">
        <v>1537</v>
      </c>
      <c r="G3" s="316" t="s">
        <v>1538</v>
      </c>
      <c r="H3" s="316" t="s">
        <v>1539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1540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1541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I3009" sqref="I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1225</v>
      </c>
      <c r="R1" s="384"/>
      <c r="U1" s="101"/>
      <c r="V1" s="385" t="s">
        <v>1542</v>
      </c>
      <c r="W1" s="385"/>
      <c r="X1" s="385"/>
      <c r="Y1" s="103"/>
    </row>
    <row r="2" spans="1:25" s="100" customFormat="1" ht="11.25" customHeight="1">
      <c r="A2" s="104" t="s">
        <v>1543</v>
      </c>
      <c r="B2" s="104" t="s">
        <v>1544</v>
      </c>
      <c r="C2" s="104" t="s">
        <v>7</v>
      </c>
      <c r="D2" s="105" t="s">
        <v>1177</v>
      </c>
      <c r="E2" s="105" t="s">
        <v>1178</v>
      </c>
      <c r="F2" s="105" t="s">
        <v>1545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368</v>
      </c>
      <c r="M2" s="125" t="s">
        <v>364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1546</v>
      </c>
      <c r="U2" s="107" t="s">
        <v>1180</v>
      </c>
      <c r="V2" s="102">
        <f ca="1">TODAY()-1</f>
        <v>46034</v>
      </c>
      <c r="W2" s="102">
        <f ca="1">V2-1</f>
        <v>46033</v>
      </c>
      <c r="X2" s="102">
        <f ca="1">W2-1</f>
        <v>46032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3800</v>
      </c>
      <c r="W8" s="111">
        <f ca="1">_xlfn.XLOOKUP(G8&amp;$W$2,BS_CONTROLE[CHAVE],BS_CONTROLE[Quantidade_11],"-")</f>
        <v>2784</v>
      </c>
      <c r="X8" s="111">
        <f ca="1">_xlfn.XLOOKUP(G8&amp;$X$2,BS_CONTROLE[CHAVE],BS_CONTROLE[Quantidade_11],"-")</f>
        <v>2357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3800</v>
      </c>
      <c r="W20" s="111">
        <f ca="1">_xlfn.XLOOKUP(G20&amp;$W$2,BS_CONTROLE[CHAVE],BS_CONTROLE[Quantidade_11],"-")</f>
        <v>2784</v>
      </c>
      <c r="X20" s="111">
        <f ca="1">_xlfn.XLOOKUP(G20&amp;$X$2,BS_CONTROLE[CHAVE],BS_CONTROLE[Quantidade_11],"-")</f>
        <v>2357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3800</v>
      </c>
      <c r="W39" s="111">
        <f ca="1">_xlfn.XLOOKUP(G39&amp;$W$2,BS_CONTROLE[CHAVE],BS_CONTROLE[Quantidade_11],"-")</f>
        <v>2784</v>
      </c>
      <c r="X39" s="111">
        <f ca="1">_xlfn.XLOOKUP(G39&amp;$X$2,BS_CONTROLE[CHAVE],BS_CONTROLE[Quantidade_11],"-")</f>
        <v>2357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3800</v>
      </c>
      <c r="W49" s="111">
        <f ca="1">_xlfn.XLOOKUP(G49&amp;$W$2,BS_CONTROLE[CHAVE],BS_CONTROLE[Quantidade_11],"-")</f>
        <v>2784</v>
      </c>
      <c r="X49" s="111">
        <f ca="1">_xlfn.XLOOKUP(G49&amp;$X$2,BS_CONTROLE[CHAVE],BS_CONTROLE[Quantidade_11],"-")</f>
        <v>2357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3800</v>
      </c>
      <c r="W59" s="111">
        <f ca="1">_xlfn.XLOOKUP(G59&amp;$W$2,BS_CONTROLE[CHAVE],BS_CONTROLE[Quantidade_11],"-")</f>
        <v>2784</v>
      </c>
      <c r="X59" s="111">
        <f ca="1">_xlfn.XLOOKUP(G59&amp;$X$2,BS_CONTROLE[CHAVE],BS_CONTROLE[Quantidade_11],"-")</f>
        <v>2357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280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3800</v>
      </c>
      <c r="W68" s="111">
        <f ca="1">_xlfn.XLOOKUP(G68&amp;$W$2,BS_CONTROLE[CHAVE],BS_CONTROLE[Quantidade_11],"-")</f>
        <v>2784</v>
      </c>
      <c r="X68" s="111">
        <f ca="1">_xlfn.XLOOKUP(G68&amp;$X$2,BS_CONTROLE[CHAVE],BS_CONTROLE[Quantidade_11],"-")</f>
        <v>2357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280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3800</v>
      </c>
      <c r="W85" s="111">
        <f ca="1">_xlfn.XLOOKUP(G85&amp;$W$2,BS_CONTROLE[CHAVE],BS_CONTROLE[Quantidade_11],"-")</f>
        <v>2784</v>
      </c>
      <c r="X85" s="111">
        <f ca="1">_xlfn.XLOOKUP(G85&amp;$X$2,BS_CONTROLE[CHAVE],BS_CONTROLE[Quantidade_11],"-")</f>
        <v>2357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3800</v>
      </c>
      <c r="W110" s="111">
        <f ca="1">_xlfn.XLOOKUP(G110&amp;$W$2,BS_CONTROLE[CHAVE],BS_CONTROLE[Quantidade_11],"-")</f>
        <v>2784</v>
      </c>
      <c r="X110" s="111">
        <f ca="1">_xlfn.XLOOKUP(G110&amp;$X$2,BS_CONTROLE[CHAVE],BS_CONTROLE[Quantidade_11],"-")</f>
        <v>2357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0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1050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3800</v>
      </c>
      <c r="W138" s="111">
        <f ca="1">_xlfn.XLOOKUP(G138&amp;$W$2,BS_CONTROLE[CHAVE],BS_CONTROLE[Quantidade_11],"-")</f>
        <v>2784</v>
      </c>
      <c r="X138" s="111">
        <f ca="1">_xlfn.XLOOKUP(G138&amp;$X$2,BS_CONTROLE[CHAVE],BS_CONTROLE[Quantidade_11],"-")</f>
        <v>2357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0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1050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3800</v>
      </c>
      <c r="W171" s="111">
        <f ca="1">_xlfn.XLOOKUP(G171&amp;$W$2,BS_CONTROLE[CHAVE],BS_CONTROLE[Quantidade_11],"-")</f>
        <v>2784</v>
      </c>
      <c r="X171" s="111">
        <f ca="1">_xlfn.XLOOKUP(G171&amp;$X$2,BS_CONTROLE[CHAVE],BS_CONTROLE[Quantidade_11],"-")</f>
        <v>2357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0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3800</v>
      </c>
      <c r="W188" s="111">
        <f ca="1">_xlfn.XLOOKUP(G188&amp;$W$2,BS_CONTROLE[CHAVE],BS_CONTROLE[Quantidade_11],"-")</f>
        <v>2784</v>
      </c>
      <c r="X188" s="111">
        <f ca="1">_xlfn.XLOOKUP(G188&amp;$X$2,BS_CONTROLE[CHAVE],BS_CONTROLE[Quantidade_11],"-")</f>
        <v>2357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1</v>
      </c>
      <c r="W193" s="111">
        <f ca="1">_xlfn.XLOOKUP(G193&amp;$W$2,BS_CONTROLE[CHAVE],BS_CONTROLE[Quantidade_11],"-")</f>
        <v>0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3800</v>
      </c>
      <c r="W207" s="111">
        <f ca="1">_xlfn.XLOOKUP(G207&amp;$W$2,BS_CONTROLE[CHAVE],BS_CONTROLE[Quantidade_11],"-")</f>
        <v>2784</v>
      </c>
      <c r="X207" s="111">
        <f ca="1">_xlfn.XLOOKUP(G207&amp;$X$2,BS_CONTROLE[CHAVE],BS_CONTROLE[Quantidade_11],"-")</f>
        <v>2357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>
        <f ca="1">_xlfn.XLOOKUP(G209&amp;$V$2,BS_CONTROLE[CHAVE],BS_CONTROLE[Quantidade_11],"-")</f>
        <v>1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0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1050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0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11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3800</v>
      </c>
      <c r="W228" s="111">
        <f ca="1">_xlfn.XLOOKUP(G228&amp;$W$2,BS_CONTROLE[CHAVE],BS_CONTROLE[Quantidade_11],"-")</f>
        <v>2784</v>
      </c>
      <c r="X228" s="111">
        <f ca="1">_xlfn.XLOOKUP(G228&amp;$X$2,BS_CONTROLE[CHAVE],BS_CONTROLE[Quantidade_11],"-")</f>
        <v>2357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0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>
        <f ca="1">_xlfn.XLOOKUP(G243&amp;$V$2,BS_CONTROLE[CHAVE],BS_CONTROLE[Quantidade_11],"-")</f>
        <v>1050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280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3800</v>
      </c>
      <c r="W261" s="111">
        <f ca="1">_xlfn.XLOOKUP(G261&amp;$W$2,BS_CONTROLE[CHAVE],BS_CONTROLE[Quantidade_11],"-")</f>
        <v>2784</v>
      </c>
      <c r="X261" s="111">
        <f ca="1">_xlfn.XLOOKUP(G261&amp;$X$2,BS_CONTROLE[CHAVE],BS_CONTROLE[Quantidade_11],"-")</f>
        <v>2357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TRILHEIRO - DESCARGA</v>
      </c>
      <c r="I264" s="109" t="str">
        <f>IF(FN_MC!H263="","*",FN_MC!H263)</f>
        <v>RVD</v>
      </c>
      <c r="J264" s="109" t="str">
        <f>IF(FN_MC!I263="","*",FN_MC!I263)</f>
        <v>TGR2</v>
      </c>
      <c r="K264" s="109" t="str">
        <f>IF(FN_MC!M263="","*",FN_MC!M263)</f>
        <v>TEP</v>
      </c>
      <c r="L264" s="328" t="str">
        <f>IF(FN_MC!N263="","*",FN_MC!N263)</f>
        <v>TEP1</v>
      </c>
      <c r="M264" s="110">
        <f>IF(FN_MC!J263="","*",FN_MC!J263)</f>
        <v>98</v>
      </c>
      <c r="N264" s="291">
        <f>IF(FN_MC!K263="","*",FN_MC!K263)</f>
        <v>563.9</v>
      </c>
      <c r="O264" s="291">
        <f>IF(FN_MC!L263="","*",FN_MC!L263)</f>
        <v>563.29999999999995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624 M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1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280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>
        <f ca="1">_xlfn.XLOOKUP(G276&amp;$V$2,BS_CONTROLE[CHAVE],BS_CONTROLE[Quantidade_11],"-")</f>
        <v>1050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*</v>
      </c>
      <c r="C287" s="108" t="str">
        <f>IF(FN_MC!Z286="","*",FN_MC!Z286)</f>
        <v>*</v>
      </c>
      <c r="D287" s="109" t="str">
        <f>IF(FN_MC!S286="","*",FN_MC!S286)</f>
        <v>-</v>
      </c>
      <c r="E287" s="109" t="str">
        <f>IF(FN_MC!T286="","*",FN_MC!T286)</f>
        <v>-</v>
      </c>
      <c r="F287" s="109" t="str">
        <f>IF(FN_MC!B286="","*",FN_MC!B286)</f>
        <v>*</v>
      </c>
      <c r="G287" s="109" t="str">
        <f>IF(FN_MC!D286="","*",FN_MC!D286)</f>
        <v>*</v>
      </c>
      <c r="H287" s="109" t="str">
        <f>IF(FN_MC!F286="","*",FN_MC!F286)</f>
        <v>*</v>
      </c>
      <c r="I287" s="109" t="str">
        <f>IF(FN_MC!H286="","*",FN_MC!H286)</f>
        <v>*</v>
      </c>
      <c r="J287" s="109" t="str">
        <f>IF(FN_MC!I286="","*",FN_MC!I286)</f>
        <v>*</v>
      </c>
      <c r="K287" s="109" t="str">
        <f>IF(FN_MC!M286="","*",FN_MC!M286)</f>
        <v>-</v>
      </c>
      <c r="L287" s="328" t="str">
        <f>IF(FN_MC!N286="","*",FN_MC!N286)</f>
        <v>-</v>
      </c>
      <c r="M287" s="110" t="str">
        <f>IF(FN_MC!J286="","*",FN_MC!J286)</f>
        <v>*</v>
      </c>
      <c r="N287" s="291" t="str">
        <f>IF(FN_MC!K286="","*",FN_MC!K286)</f>
        <v>*</v>
      </c>
      <c r="O287" s="291" t="str">
        <f>IF(FN_MC!L286="","*",FN_MC!L286)</f>
        <v>-</v>
      </c>
      <c r="P287" s="110"/>
      <c r="Q287" s="127" t="str">
        <f>IF(FN_MC!O286="","*",FN_MC!O286)</f>
        <v>*</v>
      </c>
      <c r="R287" s="127" t="str">
        <f>IF(FN_MC!P286="","*",FN_MC!P286)</f>
        <v>*</v>
      </c>
      <c r="S287" s="109" t="str">
        <f>IF(FN_MC!Q286="","*",CONCATENATE(FN_MC!Q286," ",FN_MC!R286))</f>
        <v>*</v>
      </c>
      <c r="T287" s="109" t="str">
        <f>IF(FN_MC!V286="","*",FN_MC!V286)</f>
        <v>*</v>
      </c>
      <c r="U287" s="109" t="str">
        <f>IF(FN_MC!W286="","*",FN_MC!W286)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-</v>
      </c>
      <c r="E292" s="109" t="str">
        <f>IF(FN_MC!T291="","*",FN_MC!T291)</f>
        <v>-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-</v>
      </c>
      <c r="L292" s="328" t="str">
        <f>IF(FN_MC!N291="","*",FN_MC!N291)</f>
        <v>-</v>
      </c>
      <c r="M292" s="110" t="str">
        <f>IF(FN_MC!J291="","*",FN_MC!J291)</f>
        <v>*</v>
      </c>
      <c r="N292" s="291" t="str">
        <f>IF(FN_MC!K291="","*",FN_MC!K291)</f>
        <v>*</v>
      </c>
      <c r="O292" s="291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-</v>
      </c>
      <c r="E296" s="109" t="str">
        <f>IF(FN_MC!T295="","*",FN_MC!T295)</f>
        <v>-</v>
      </c>
      <c r="F296" s="109" t="str">
        <f>IF(FN_MC!B295="","*",FN_MC!B295)</f>
        <v>*</v>
      </c>
      <c r="G296" s="109" t="str">
        <f>IF(FN_MC!D295="","*",FN_MC!D295)</f>
        <v>*</v>
      </c>
      <c r="H296" s="109" t="str">
        <f>IF(FN_MC!F295="","*",FN_MC!F295)</f>
        <v>*</v>
      </c>
      <c r="I296" s="109" t="str">
        <f>IF(FN_MC!H295="","*",FN_MC!H295)</f>
        <v>*</v>
      </c>
      <c r="J296" s="109" t="str">
        <f>IF(FN_MC!I295="","*",FN_MC!I295)</f>
        <v>*</v>
      </c>
      <c r="K296" s="109" t="str">
        <f>IF(FN_MC!M295="","*",FN_MC!M295)</f>
        <v>-</v>
      </c>
      <c r="L296" s="328" t="str">
        <f>IF(FN_MC!N295="","*",FN_MC!N295)</f>
        <v>-</v>
      </c>
      <c r="M296" s="110" t="str">
        <f>IF(FN_MC!J295="","*",FN_MC!J295)</f>
        <v>*</v>
      </c>
      <c r="N296" s="291" t="str">
        <f>IF(FN_MC!K295="","*",FN_MC!K295)</f>
        <v>*</v>
      </c>
      <c r="O296" s="291" t="str">
        <f>IF(FN_MC!L295="","*",FN_MC!L295)</f>
        <v>-</v>
      </c>
      <c r="P296" s="110"/>
      <c r="Q296" s="127" t="str">
        <f>IF(FN_MC!O295="","*",FN_MC!O295)</f>
        <v>*</v>
      </c>
      <c r="R296" s="127" t="str">
        <f>IF(FN_MC!P295="","*",FN_MC!P295)</f>
        <v>*</v>
      </c>
      <c r="S296" s="109" t="str">
        <f>IF(FN_MC!Q295="","*",CONCATENATE(FN_MC!Q295," ",FN_MC!R295))</f>
        <v>*</v>
      </c>
      <c r="T296" s="109" t="str">
        <f>IF(FN_MC!V295="","*",FN_MC!V295)</f>
        <v>*</v>
      </c>
      <c r="U296" s="109" t="str">
        <f>IF(FN_MC!W295="","*",FN_MC!W295)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*</v>
      </c>
      <c r="H299" s="109" t="str">
        <f>IF(FN_MC!F298="","*",FN_MC!F298)</f>
        <v>*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28" t="str">
        <f>IF(FN_MC!N298="","*",FN_MC!N298)</f>
        <v>-</v>
      </c>
      <c r="M299" s="110" t="str">
        <f>IF(FN_MC!J298="","*",FN_MC!J298)</f>
        <v>*</v>
      </c>
      <c r="N299" s="291" t="str">
        <f>IF(FN_MC!K298="","*",FN_MC!K298)</f>
        <v>*</v>
      </c>
      <c r="O299" s="291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-</v>
      </c>
      <c r="E302" s="109" t="str">
        <f>IF(FN_MC!T301="","*",FN_MC!T301)</f>
        <v>-</v>
      </c>
      <c r="F302" s="109" t="str">
        <f>IF(FN_MC!B301="","*",FN_MC!B301)</f>
        <v>*</v>
      </c>
      <c r="G302" s="109" t="str">
        <f>IF(FN_MC!D301="","*",FN_MC!D301)</f>
        <v>*</v>
      </c>
      <c r="H302" s="109" t="str">
        <f>IF(FN_MC!F301="","*",FN_MC!F301)</f>
        <v>*</v>
      </c>
      <c r="I302" s="109" t="str">
        <f>IF(FN_MC!H301="","*",FN_MC!H301)</f>
        <v>*</v>
      </c>
      <c r="J302" s="109" t="str">
        <f>IF(FN_MC!I301="","*",FN_MC!I301)</f>
        <v>*</v>
      </c>
      <c r="K302" s="109" t="str">
        <f>IF(FN_MC!M301="","*",FN_MC!M301)</f>
        <v>-</v>
      </c>
      <c r="L302" s="328" t="str">
        <f>IF(FN_MC!N301="","*",FN_MC!N301)</f>
        <v>-</v>
      </c>
      <c r="M302" s="110" t="str">
        <f>IF(FN_MC!J301="","*",FN_MC!J301)</f>
        <v>*</v>
      </c>
      <c r="N302" s="291" t="str">
        <f>IF(FN_MC!K301="","*",FN_MC!K301)</f>
        <v>*</v>
      </c>
      <c r="O302" s="291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28" t="str">
        <f>IF(FN_MC!N303="","*",FN_MC!N303)</f>
        <v>-</v>
      </c>
      <c r="M304" s="110" t="str">
        <f>IF(FN_MC!J303="","*",FN_MC!J303)</f>
        <v>*</v>
      </c>
      <c r="N304" s="291" t="str">
        <f>IF(FN_MC!K303="","*",FN_MC!K303)</f>
        <v>*</v>
      </c>
      <c r="O304" s="291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*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28" t="str">
        <f>IF(FN_MC!N305="","*",FN_MC!N305)</f>
        <v>-</v>
      </c>
      <c r="M306" s="110" t="str">
        <f>IF(FN_MC!J305="","*",FN_MC!J305)</f>
        <v>*</v>
      </c>
      <c r="N306" s="291" t="str">
        <f>IF(FN_MC!K305="","*",FN_MC!K305)</f>
        <v>*</v>
      </c>
      <c r="O306" s="291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*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28" t="str">
        <f>IF(FN_MC!N309="","*",FN_MC!N309)</f>
        <v>-</v>
      </c>
      <c r="M310" s="110" t="str">
        <f>IF(FN_MC!J309="","*",FN_MC!J309)</f>
        <v>*</v>
      </c>
      <c r="N310" s="291" t="str">
        <f>IF(FN_MC!K309="","*",FN_MC!K309)</f>
        <v>*</v>
      </c>
      <c r="O310" s="291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*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28" t="str">
        <f>IF(FN_MC!N312="","*",FN_MC!N312)</f>
        <v>-</v>
      </c>
      <c r="M313" s="110" t="str">
        <f>IF(FN_MC!J312="","*",FN_MC!J312)</f>
        <v>*</v>
      </c>
      <c r="N313" s="291" t="str">
        <f>IF(FN_MC!K312="","*",FN_MC!K312)</f>
        <v>*</v>
      </c>
      <c r="O313" s="291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28" t="str">
        <f>IF(FN_MC!N319="","*",FN_MC!N319)</f>
        <v>-</v>
      </c>
      <c r="M320" s="110" t="str">
        <f>IF(FN_MC!J319="","*",FN_MC!J319)</f>
        <v>*</v>
      </c>
      <c r="N320" s="291" t="str">
        <f>IF(FN_MC!K319="","*",FN_MC!K319)</f>
        <v>*</v>
      </c>
      <c r="O320" s="291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28" t="str">
        <f>IF(FN_MC!N322="","*",FN_MC!N322)</f>
        <v>-</v>
      </c>
      <c r="M323" s="110" t="str">
        <f>IF(FN_MC!J322="","*",FN_MC!J322)</f>
        <v>*</v>
      </c>
      <c r="N323" s="291" t="str">
        <f>IF(FN_MC!K322="","*",FN_MC!K322)</f>
        <v>*</v>
      </c>
      <c r="O323" s="291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1547</v>
      </c>
    </row>
  </sheetData>
  <autoFilter ref="A2:Y3000" xr:uid="{D1126E52-FA3F-4EAC-A720-DDE9797BEFF6}">
    <filterColumn colId="5">
      <filters>
        <dateGroupItem year="2026" month="1" day="14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1548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1549</v>
      </c>
      <c r="C4" s="321" t="s">
        <v>1550</v>
      </c>
      <c r="D4" s="321" t="s">
        <v>1551</v>
      </c>
      <c r="E4" s="321" t="s">
        <v>1552</v>
      </c>
      <c r="F4" s="321" t="s">
        <v>367</v>
      </c>
      <c r="G4" s="321" t="s">
        <v>1553</v>
      </c>
      <c r="H4" s="187"/>
    </row>
    <row r="5" spans="1:8" ht="43.5">
      <c r="A5" s="187"/>
      <c r="B5" s="322" t="s">
        <v>1554</v>
      </c>
      <c r="C5" s="322">
        <v>309525</v>
      </c>
      <c r="D5" s="322" t="s">
        <v>1555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1556</v>
      </c>
      <c r="C6" s="322">
        <v>256875</v>
      </c>
      <c r="D6" s="322" t="s">
        <v>1557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1558</v>
      </c>
      <c r="C7" s="322">
        <v>257278</v>
      </c>
      <c r="D7" s="322" t="s">
        <v>1559</v>
      </c>
      <c r="E7" s="322" t="s">
        <v>240</v>
      </c>
      <c r="F7" s="322" t="s">
        <v>1462</v>
      </c>
      <c r="G7" s="323">
        <v>46235</v>
      </c>
      <c r="H7" s="187"/>
    </row>
    <row r="8" spans="1:8" ht="43.5">
      <c r="A8" s="187"/>
      <c r="B8" s="322" t="s">
        <v>1560</v>
      </c>
      <c r="C8" s="322">
        <v>261794</v>
      </c>
      <c r="D8" s="322" t="s">
        <v>1561</v>
      </c>
      <c r="E8" s="322" t="s">
        <v>240</v>
      </c>
      <c r="F8" s="322" t="s">
        <v>1462</v>
      </c>
      <c r="G8" s="323">
        <v>46082</v>
      </c>
      <c r="H8" s="187"/>
    </row>
    <row r="9" spans="1:8" ht="43.5">
      <c r="A9" s="187"/>
      <c r="B9" s="322" t="s">
        <v>1562</v>
      </c>
      <c r="C9" s="322">
        <v>257033</v>
      </c>
      <c r="D9" s="322" t="s">
        <v>1563</v>
      </c>
      <c r="E9" s="322" t="s">
        <v>240</v>
      </c>
      <c r="F9" s="322" t="s">
        <v>554</v>
      </c>
      <c r="G9" s="322" t="s">
        <v>1564</v>
      </c>
      <c r="H9" s="187"/>
    </row>
    <row r="10" spans="1:8" ht="43.5">
      <c r="A10" s="187"/>
      <c r="B10" s="322" t="s">
        <v>1565</v>
      </c>
      <c r="C10" s="322">
        <v>396578</v>
      </c>
      <c r="D10" s="322" t="s">
        <v>1566</v>
      </c>
      <c r="E10" s="322" t="s">
        <v>240</v>
      </c>
      <c r="F10" s="322" t="s">
        <v>554</v>
      </c>
      <c r="G10" s="322" t="s">
        <v>1564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1567</v>
      </c>
      <c r="C2" s="95" t="s">
        <v>1162</v>
      </c>
      <c r="D2" s="95" t="s">
        <v>1164</v>
      </c>
      <c r="E2" s="95" t="s">
        <v>1568</v>
      </c>
      <c r="F2" s="95" t="s">
        <v>1569</v>
      </c>
      <c r="G2" s="95" t="s">
        <v>1570</v>
      </c>
      <c r="H2" s="95" t="s">
        <v>1571</v>
      </c>
      <c r="I2" s="95" t="s">
        <v>1572</v>
      </c>
      <c r="J2" s="95" t="s">
        <v>1573</v>
      </c>
      <c r="K2" s="130" t="s">
        <v>1574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TEP</v>
      </c>
      <c r="G269" s="120" t="str">
        <f>IF(FN_MC!I263="","*",FN_MC!I263)</f>
        <v>TGR2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 t="str">
        <f>IF(FN_MC!B286="","*",FN_MC!B286)</f>
        <v>*</v>
      </c>
      <c r="D292" s="120" t="str">
        <f>IF(FN_MC!D286="","*",FN_MC!D286)</f>
        <v>*</v>
      </c>
      <c r="E292" s="120" t="str">
        <f>IF(FN_MC!H286="","*",FN_MC!H286)</f>
        <v>*</v>
      </c>
      <c r="F292" s="136" t="str">
        <f>IF(FN_MC!M286="","*",FN_MC!M286)</f>
        <v>-</v>
      </c>
      <c r="G292" s="120" t="str">
        <f>IF(FN_MC!I286="","*",FN_MC!I286)</f>
        <v>*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*</v>
      </c>
      <c r="C297" s="120" t="str">
        <f>IF(FN_MC!B291="","*",FN_MC!B291)</f>
        <v>*</v>
      </c>
      <c r="D297" s="120" t="str">
        <f>IF(FN_MC!D291="","*",FN_MC!D291)</f>
        <v>*</v>
      </c>
      <c r="E297" s="120" t="str">
        <f>IF(FN_MC!H291="","*",FN_MC!H291)</f>
        <v>*</v>
      </c>
      <c r="F297" s="136" t="str">
        <f>IF(FN_MC!M291="","*",FN_MC!M291)</f>
        <v>-</v>
      </c>
      <c r="G297" s="120" t="str">
        <f>IF(FN_MC!I291="","*",FN_MC!I291)</f>
        <v>*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 t="str">
        <f>IF(FN_MC!B295="","*",FN_MC!B295)</f>
        <v>*</v>
      </c>
      <c r="D301" s="120" t="str">
        <f>IF(FN_MC!D295="","*",FN_MC!D295)</f>
        <v>*</v>
      </c>
      <c r="E301" s="120" t="str">
        <f>IF(FN_MC!H295="","*",FN_MC!H295)</f>
        <v>*</v>
      </c>
      <c r="F301" s="136" t="str">
        <f>IF(FN_MC!M295="","*",FN_MC!M295)</f>
        <v>-</v>
      </c>
      <c r="G301" s="120" t="str">
        <f>IF(FN_MC!I295="","*",FN_MC!I295)</f>
        <v>*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*</v>
      </c>
      <c r="E304" s="120" t="str">
        <f>IF(FN_MC!H298="","*",FN_MC!H298)</f>
        <v>*</v>
      </c>
      <c r="F304" s="136" t="str">
        <f>IF(FN_MC!M298="","*",FN_MC!M298)</f>
        <v>-</v>
      </c>
      <c r="G304" s="120" t="str">
        <f>IF(FN_MC!I298="","*",FN_MC!I298)</f>
        <v>*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 t="str">
        <f>IF(FN_MC!B301="","*",FN_MC!B301)</f>
        <v>*</v>
      </c>
      <c r="D307" s="120" t="str">
        <f>IF(FN_MC!D301="","*",FN_MC!D301)</f>
        <v>*</v>
      </c>
      <c r="E307" s="120" t="str">
        <f>IF(FN_MC!H301="","*",FN_MC!H301)</f>
        <v>*</v>
      </c>
      <c r="F307" s="136" t="str">
        <f>IF(FN_MC!M301="","*",FN_MC!M301)</f>
        <v>-</v>
      </c>
      <c r="G307" s="120" t="str">
        <f>IF(FN_MC!I301="","*",FN_MC!I301)</f>
        <v>*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 t="str">
        <f>IF(FN_MC!B303="","*",FN_MC!B303)</f>
        <v>*</v>
      </c>
      <c r="D309" s="120" t="str">
        <f>IF(FN_MC!D303="","*",FN_MC!D303)</f>
        <v>*</v>
      </c>
      <c r="E309" s="120" t="str">
        <f>IF(FN_MC!H303="","*",FN_MC!H303)</f>
        <v>*</v>
      </c>
      <c r="F309" s="136" t="str">
        <f>IF(FN_MC!M303="","*",FN_MC!M303)</f>
        <v>-</v>
      </c>
      <c r="G309" s="120" t="str">
        <f>IF(FN_MC!I303="","*",FN_MC!I303)</f>
        <v>*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 t="str">
        <f>IF(FN_MC!B305="","*",FN_MC!B305)</f>
        <v>*</v>
      </c>
      <c r="D311" s="120" t="str">
        <f>IF(FN_MC!D305="","*",FN_MC!D305)</f>
        <v>*</v>
      </c>
      <c r="E311" s="120" t="str">
        <f>IF(FN_MC!H305="","*",FN_MC!H305)</f>
        <v>*</v>
      </c>
      <c r="F311" s="136" t="str">
        <f>IF(FN_MC!M305="","*",FN_MC!M305)</f>
        <v>-</v>
      </c>
      <c r="G311" s="120" t="str">
        <f>IF(FN_MC!I305="","*",FN_MC!I305)</f>
        <v>*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 t="str">
        <f>IF(FN_MC!B309="","*",FN_MC!B309)</f>
        <v>*</v>
      </c>
      <c r="D315" s="120" t="str">
        <f>IF(FN_MC!D309="","*",FN_MC!D309)</f>
        <v>*</v>
      </c>
      <c r="E315" s="120" t="str">
        <f>IF(FN_MC!H309="","*",FN_MC!H309)</f>
        <v>*</v>
      </c>
      <c r="F315" s="136" t="str">
        <f>IF(FN_MC!M309="","*",FN_MC!M309)</f>
        <v>-</v>
      </c>
      <c r="G315" s="120" t="str">
        <f>IF(FN_MC!I309="","*",FN_MC!I309)</f>
        <v>*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 t="str">
        <f>IF(FN_MC!B312="","*",FN_MC!B312)</f>
        <v>*</v>
      </c>
      <c r="D318" s="120" t="str">
        <f>IF(FN_MC!D312="","*",FN_MC!D312)</f>
        <v>*</v>
      </c>
      <c r="E318" s="120" t="str">
        <f>IF(FN_MC!H312="","*",FN_MC!H312)</f>
        <v>*</v>
      </c>
      <c r="F318" s="136" t="str">
        <f>IF(FN_MC!M312="","*",FN_MC!M312)</f>
        <v>-</v>
      </c>
      <c r="G318" s="120" t="str">
        <f>IF(FN_MC!I312="","*",FN_MC!I312)</f>
        <v>*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 t="str">
        <f>IF(FN_MC!B319="","*",FN_MC!B319)</f>
        <v>*</v>
      </c>
      <c r="D325" s="120" t="str">
        <f>IF(FN_MC!D319="","*",FN_MC!D319)</f>
        <v>*</v>
      </c>
      <c r="E325" s="120" t="str">
        <f>IF(FN_MC!H319="","*",FN_MC!H319)</f>
        <v>*</v>
      </c>
      <c r="F325" s="136" t="str">
        <f>IF(FN_MC!M319="","*",FN_MC!M319)</f>
        <v>-</v>
      </c>
      <c r="G325" s="120" t="str">
        <f>IF(FN_MC!I319="","*",FN_MC!I319)</f>
        <v>*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*</v>
      </c>
      <c r="C328" s="120" t="str">
        <f>IF(FN_MC!B322="","*",FN_MC!B322)</f>
        <v>*</v>
      </c>
      <c r="D328" s="120" t="str">
        <f>IF(FN_MC!D322="","*",FN_MC!D322)</f>
        <v>*</v>
      </c>
      <c r="E328" s="120" t="str">
        <f>IF(FN_MC!H322="","*",FN_MC!H322)</f>
        <v>*</v>
      </c>
      <c r="F328" s="136" t="str">
        <f>IF(FN_MC!M322="","*",FN_MC!M322)</f>
        <v>-</v>
      </c>
      <c r="G328" s="120" t="str">
        <f>IF(FN_MC!I322="","*",FN_MC!I322)</f>
        <v>*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1575</v>
      </c>
      <c r="D5" s="389"/>
      <c r="E5" s="389"/>
      <c r="F5" s="389"/>
      <c r="G5" s="389"/>
      <c r="H5" s="389"/>
      <c r="I5" s="389"/>
      <c r="J5" s="390"/>
      <c r="K5" s="391" t="s">
        <v>1576</v>
      </c>
      <c r="L5" s="392"/>
      <c r="M5" s="392"/>
      <c r="N5" s="392"/>
      <c r="O5" s="393" t="s">
        <v>1577</v>
      </c>
      <c r="P5" s="394"/>
      <c r="Q5" s="395"/>
    </row>
    <row r="6" spans="1:17" s="93" customFormat="1" ht="15.75" customHeight="1">
      <c r="A6" s="87" t="s">
        <v>1545</v>
      </c>
      <c r="B6" s="94" t="s">
        <v>1544</v>
      </c>
      <c r="C6" s="95" t="s">
        <v>1177</v>
      </c>
      <c r="D6" s="96" t="s">
        <v>1178</v>
      </c>
      <c r="E6" s="95" t="s">
        <v>1578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1579</v>
      </c>
      <c r="M6" s="138" t="s">
        <v>30</v>
      </c>
      <c r="N6" s="139" t="s">
        <v>1172</v>
      </c>
      <c r="O6" s="241" t="s">
        <v>1215</v>
      </c>
      <c r="P6" s="152"/>
      <c r="Q6" s="188" t="s">
        <v>1580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0</v>
      </c>
      <c r="P262" s="90"/>
      <c r="Q262" s="144" t="str">
        <f>IF($A$2=1,IF(FN_MC!BJ260="","*",FN_MC!BJ260),IF(FN_MC!BK260="","*",FN_MC!BK260))</f>
        <v>*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TEP</v>
      </c>
      <c r="H265" s="149">
        <f>IF(FN_MC!K263="","*",FN_MC!K263)</f>
        <v>563.9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RVD</v>
      </c>
      <c r="L265" s="140" t="str">
        <f>IF(FN_MC!AM263="","*",FN_MC!AM263)</f>
        <v>TEP</v>
      </c>
      <c r="M265" s="140">
        <f>IF(FN_MC!AP263="","*",FN_MC!AP263)</f>
        <v>563.9</v>
      </c>
      <c r="N265" s="140" t="str">
        <f>IF(FN_MC!AM263="","*",FN_MC!AM263)</f>
        <v>TEP</v>
      </c>
      <c r="O265" s="169">
        <f>FN_MC!BH263</f>
        <v>0</v>
      </c>
      <c r="P265" s="90"/>
      <c r="Q265" s="144" t="str">
        <f>IF($A$2=1,IF(FN_MC!BJ263="","*",FN_MC!BJ263),IF(FN_MC!BK263="","*",FN_MC!BK263))</f>
        <v>*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*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0</v>
      </c>
      <c r="P272" s="90"/>
      <c r="Q272" s="144" t="str">
        <f>IF($A$2=1,IF(FN_MC!BJ270="","*",FN_MC!BJ270),IF(FN_MC!BK270="","*",FN_MC!BK270))</f>
        <v>*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0</v>
      </c>
      <c r="P275" s="90"/>
      <c r="Q275" s="144" t="str">
        <f>IF($A$2=1,IF(FN_MC!BJ273="","*",FN_MC!BJ273),IF(FN_MC!BK273="","*",FN_MC!BK273))</f>
        <v>*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0</v>
      </c>
      <c r="P277" s="90"/>
      <c r="Q277" s="144" t="str">
        <f>IF($A$2=1,IF(FN_MC!BJ275="","*",FN_MC!BJ275),IF(FN_MC!BK275="","*",FN_MC!BK275))</f>
        <v>*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0</v>
      </c>
      <c r="P286" s="90"/>
      <c r="Q286" s="144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49" t="str">
        <f>IF(FN_MC!K286="","*",FN_MC!K286)</f>
        <v>*</v>
      </c>
      <c r="I288" s="131" t="str">
        <f>IF(FN_MC!O286="","*",FN_MC!O286)</f>
        <v>*</v>
      </c>
      <c r="J288" s="131" t="str">
        <f>IF(FN_MC!P286="","*",FN_MC!P286)</f>
        <v>*</v>
      </c>
      <c r="K288" s="140" t="str">
        <f>IF(FN_MC!AK286="","*",FN_MC!AK286)</f>
        <v>-</v>
      </c>
      <c r="L288" s="140" t="str">
        <f>IF(FN_MC!AM286="","*",FN_MC!AM286)</f>
        <v>-</v>
      </c>
      <c r="M288" s="140" t="str">
        <f>IF(FN_MC!AP286="","*",FN_MC!AP286)</f>
        <v>-</v>
      </c>
      <c r="N288" s="140" t="str">
        <f>IF(FN_MC!AM286="","*",FN_MC!AM286)</f>
        <v>-</v>
      </c>
      <c r="O288" s="169">
        <f>FN_MC!BH286</f>
        <v>0</v>
      </c>
      <c r="P288" s="90"/>
      <c r="Q288" s="144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0</v>
      </c>
      <c r="P291" s="90"/>
      <c r="Q291" s="144" t="str">
        <f>IF($A$2=1,IF(FN_MC!BJ289="","*",FN_MC!BJ289),IF(FN_MC!BK289="","*",FN_MC!BK289))</f>
        <v>*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49" t="str">
        <f>IF(FN_MC!K291="","*",FN_MC!K291)</f>
        <v>*</v>
      </c>
      <c r="I293" s="131" t="str">
        <f>IF(FN_MC!O291="","*",FN_MC!O291)</f>
        <v>*</v>
      </c>
      <c r="J293" s="131" t="str">
        <f>IF(FN_MC!P291="","*",FN_MC!P291)</f>
        <v>*</v>
      </c>
      <c r="K293" s="140" t="str">
        <f>IF(FN_MC!AK291="","*",FN_MC!AK291)</f>
        <v>-</v>
      </c>
      <c r="L293" s="140" t="str">
        <f>IF(FN_MC!AM291="","*",FN_MC!AM291)</f>
        <v>-</v>
      </c>
      <c r="M293" s="140" t="str">
        <f>IF(FN_MC!AP291="","*",FN_MC!AP291)</f>
        <v>-</v>
      </c>
      <c r="N293" s="140" t="str">
        <f>IF(FN_MC!AM291="","*",FN_MC!AM291)</f>
        <v>-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49" t="str">
        <f>IF(FN_MC!K295="","*",FN_MC!K295)</f>
        <v>*</v>
      </c>
      <c r="I297" s="131" t="str">
        <f>IF(FN_MC!O295="","*",FN_MC!O295)</f>
        <v>*</v>
      </c>
      <c r="J297" s="131" t="str">
        <f>IF(FN_MC!P295="","*",FN_MC!P295)</f>
        <v>*</v>
      </c>
      <c r="K297" s="140" t="str">
        <f>IF(FN_MC!AK295="","*",FN_MC!AK295)</f>
        <v>-</v>
      </c>
      <c r="L297" s="140" t="str">
        <f>IF(FN_MC!AM295="","*",FN_MC!AM295)</f>
        <v>-</v>
      </c>
      <c r="M297" s="140" t="str">
        <f>IF(FN_MC!AP295="","*",FN_MC!AP295)</f>
        <v>-</v>
      </c>
      <c r="N297" s="140" t="str">
        <f>IF(FN_MC!AM295="","*",FN_MC!AM295)</f>
        <v>-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49" t="str">
        <f>IF(FN_MC!K298="","*",FN_MC!K298)</f>
        <v>*</v>
      </c>
      <c r="I300" s="131" t="str">
        <f>IF(FN_MC!O298="","*",FN_MC!O298)</f>
        <v>*</v>
      </c>
      <c r="J300" s="131" t="str">
        <f>IF(FN_MC!P298="","*",FN_MC!P298)</f>
        <v>*</v>
      </c>
      <c r="K300" s="140" t="str">
        <f>IF(FN_MC!AK298="","*",FN_MC!AK298)</f>
        <v>-</v>
      </c>
      <c r="L300" s="140" t="str">
        <f>IF(FN_MC!AM298="","*",FN_MC!AM298)</f>
        <v>-</v>
      </c>
      <c r="M300" s="140" t="str">
        <f>IF(FN_MC!AP298="","*",FN_MC!AP298)</f>
        <v>-</v>
      </c>
      <c r="N300" s="140" t="str">
        <f>IF(FN_MC!AM298="","*",FN_MC!AM298)</f>
        <v>-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49" t="str">
        <f>IF(FN_MC!K301="","*",FN_MC!K301)</f>
        <v>*</v>
      </c>
      <c r="I303" s="131" t="str">
        <f>IF(FN_MC!O301="","*",FN_MC!O301)</f>
        <v>*</v>
      </c>
      <c r="J303" s="131" t="str">
        <f>IF(FN_MC!P301="","*",FN_MC!P301)</f>
        <v>*</v>
      </c>
      <c r="K303" s="140" t="str">
        <f>IF(FN_MC!AK301="","*",FN_MC!AK301)</f>
        <v>-</v>
      </c>
      <c r="L303" s="140" t="str">
        <f>IF(FN_MC!AM301="","*",FN_MC!AM301)</f>
        <v>-</v>
      </c>
      <c r="M303" s="140" t="str">
        <f>IF(FN_MC!AP301="","*",FN_MC!AP301)</f>
        <v>-</v>
      </c>
      <c r="N303" s="140" t="str">
        <f>IF(FN_MC!AM301="","*",FN_MC!AM301)</f>
        <v>-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49" t="str">
        <f>IF(FN_MC!K303="","*",FN_MC!K303)</f>
        <v>*</v>
      </c>
      <c r="I305" s="131" t="str">
        <f>IF(FN_MC!O303="","*",FN_MC!O303)</f>
        <v>*</v>
      </c>
      <c r="J305" s="131" t="str">
        <f>IF(FN_MC!P303="","*",FN_MC!P303)</f>
        <v>*</v>
      </c>
      <c r="K305" s="140" t="str">
        <f>IF(FN_MC!AK303="","*",FN_MC!AK303)</f>
        <v>-</v>
      </c>
      <c r="L305" s="140" t="str">
        <f>IF(FN_MC!AM303="","*",FN_MC!AM303)</f>
        <v>-</v>
      </c>
      <c r="M305" s="140" t="str">
        <f>IF(FN_MC!AP303="","*",FN_MC!AP303)</f>
        <v>-</v>
      </c>
      <c r="N305" s="140" t="str">
        <f>IF(FN_MC!AM303="","*",FN_MC!AM303)</f>
        <v>-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49" t="str">
        <f>IF(FN_MC!K305="","*",FN_MC!K305)</f>
        <v>*</v>
      </c>
      <c r="I307" s="131" t="str">
        <f>IF(FN_MC!O305="","*",FN_MC!O305)</f>
        <v>*</v>
      </c>
      <c r="J307" s="131" t="str">
        <f>IF(FN_MC!P305="","*",FN_MC!P305)</f>
        <v>*</v>
      </c>
      <c r="K307" s="140" t="str">
        <f>IF(FN_MC!AK305="","*",FN_MC!AK305)</f>
        <v>-</v>
      </c>
      <c r="L307" s="140" t="str">
        <f>IF(FN_MC!AM305="","*",FN_MC!AM305)</f>
        <v>-</v>
      </c>
      <c r="M307" s="140" t="str">
        <f>IF(FN_MC!AP305="","*",FN_MC!AP305)</f>
        <v>-</v>
      </c>
      <c r="N307" s="140" t="str">
        <f>IF(FN_MC!AM305="","*",FN_MC!AM305)</f>
        <v>-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49" t="str">
        <f>IF(FN_MC!K309="","*",FN_MC!K309)</f>
        <v>*</v>
      </c>
      <c r="I311" s="131" t="str">
        <f>IF(FN_MC!O309="","*",FN_MC!O309)</f>
        <v>*</v>
      </c>
      <c r="J311" s="131" t="str">
        <f>IF(FN_MC!P309="","*",FN_MC!P309)</f>
        <v>*</v>
      </c>
      <c r="K311" s="140" t="str">
        <f>IF(FN_MC!AK309="","*",FN_MC!AK309)</f>
        <v>-</v>
      </c>
      <c r="L311" s="140" t="str">
        <f>IF(FN_MC!AM309="","*",FN_MC!AM309)</f>
        <v>-</v>
      </c>
      <c r="M311" s="140" t="str">
        <f>IF(FN_MC!AP309="","*",FN_MC!AP309)</f>
        <v>-</v>
      </c>
      <c r="N311" s="140" t="str">
        <f>IF(FN_MC!AM309="","*",FN_MC!AM309)</f>
        <v>-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49" t="str">
        <f>IF(FN_MC!K312="","*",FN_MC!K312)</f>
        <v>*</v>
      </c>
      <c r="I314" s="131" t="str">
        <f>IF(FN_MC!O312="","*",FN_MC!O312)</f>
        <v>*</v>
      </c>
      <c r="J314" s="131" t="str">
        <f>IF(FN_MC!P312="","*",FN_MC!P312)</f>
        <v>*</v>
      </c>
      <c r="K314" s="140" t="str">
        <f>IF(FN_MC!AK312="","*",FN_MC!AK312)</f>
        <v>-</v>
      </c>
      <c r="L314" s="140" t="str">
        <f>IF(FN_MC!AM312="","*",FN_MC!AM312)</f>
        <v>-</v>
      </c>
      <c r="M314" s="140" t="str">
        <f>IF(FN_MC!AP312="","*",FN_MC!AP312)</f>
        <v>-</v>
      </c>
      <c r="N314" s="140" t="str">
        <f>IF(FN_MC!AM312="","*",FN_MC!AM312)</f>
        <v>-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49" t="str">
        <f>IF(FN_MC!K319="","*",FN_MC!K319)</f>
        <v>*</v>
      </c>
      <c r="I321" s="131" t="str">
        <f>IF(FN_MC!O319="","*",FN_MC!O319)</f>
        <v>*</v>
      </c>
      <c r="J321" s="131" t="str">
        <f>IF(FN_MC!P319="","*",FN_MC!P319)</f>
        <v>*</v>
      </c>
      <c r="K321" s="140" t="str">
        <f>IF(FN_MC!AK319="","*",FN_MC!AK319)</f>
        <v>-</v>
      </c>
      <c r="L321" s="140" t="str">
        <f>IF(FN_MC!AM319="","*",FN_MC!AM319)</f>
        <v>-</v>
      </c>
      <c r="M321" s="140" t="str">
        <f>IF(FN_MC!AP319="","*",FN_MC!AP319)</f>
        <v>-</v>
      </c>
      <c r="N321" s="140" t="str">
        <f>IF(FN_MC!AM319="","*",FN_MC!AM319)</f>
        <v>-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49" t="str">
        <f>IF(FN_MC!K322="","*",FN_MC!K322)</f>
        <v>*</v>
      </c>
      <c r="I324" s="131" t="str">
        <f>IF(FN_MC!O322="","*",FN_MC!O322)</f>
        <v>*</v>
      </c>
      <c r="J324" s="131" t="str">
        <f>IF(FN_MC!P322="","*",FN_MC!P322)</f>
        <v>*</v>
      </c>
      <c r="K324" s="140" t="str">
        <f>IF(FN_MC!AK322="","*",FN_MC!AK322)</f>
        <v>-</v>
      </c>
      <c r="L324" s="140" t="str">
        <f>IF(FN_MC!AM322="","*",FN_MC!AM322)</f>
        <v>-</v>
      </c>
      <c r="M324" s="140" t="str">
        <f>IF(FN_MC!AP322="","*",FN_MC!AP322)</f>
        <v>-</v>
      </c>
      <c r="N324" s="140" t="str">
        <f>IF(FN_MC!AM322="","*",FN_MC!AM322)</f>
        <v>-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1580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2026-01-14T01:00:23Z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