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92" documentId="8_{B6337239-1A00-434D-AAD0-422EA1FEB5AE}" xr6:coauthVersionLast="47" xr6:coauthVersionMax="47" xr10:uidLastSave="{13F43922-3359-42EA-9598-605829A2B0C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304" i="1" l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<sst xmlns="http://schemas.openxmlformats.org/spreadsheetml/2006/main" count="6795" uniqueCount="1762">
  <si>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</si>
  <si>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</si>
  <si>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</si>
  <si>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</si>
  <si>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</si>
  <si>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</si>
  <si>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</si>
  <si>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</si>
  <si>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</si>
  <si>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</si>
  <si>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</si>
  <si>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</si>
  <si>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</si>
  <si>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</si>
  <si>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</si>
  <si>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</si>
  <si>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</si>
  <si>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</si>
  <si>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</si>
  <si>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</si>
  <si>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</si>
  <si>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</si>
  <si>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</si>
  <si>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</si>
  <si>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</si>
  <si>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</si>
  <si>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</si>
  <si>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</si>
  <si>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</si>
  <si>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</si>
  <si>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</si>
  <si>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</si>
  <si>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</si>
  <si>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</si>
  <si>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</si>
  <si>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</si>
  <si>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</si>
  <si>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</si>
  <si>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</si>
  <si>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</si>
  <si>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</si>
  <si>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</si>
  <si>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</si>
  <si>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</si>
  <si>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</si>
  <si>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</si>
  <si>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</si>
  <si>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</si>
  <si>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</si>
  <si>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</si>
  <si>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</si>
  <si>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</si>
  <si>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</si>
  <si>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</si>
  <si>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</si>
  <si>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</si>
  <si>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</si>
  <si>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</si>
  <si>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</si>
  <si>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</si>
  <si>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</si>
  <si>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</si>
  <si>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</si>
  <si>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</si>
  <si>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</si>
  <si>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</si>
  <si>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</si>
  <si>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</si>
  <si>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</si>
  <si>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</si>
  <si>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</si>
  <si>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</si>
  <si>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</si>
  <si>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</si>
  <si>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</si>
  <si>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</si>
  <si>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</si>
  <si>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</si>
  <si>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</si>
  <si>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</si>
  <si>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</si>
  <si>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</si>
  <si>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</si>
  <si>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</si>
  <si>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</si>
  <si>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</si>
  <si>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</si>
  <si>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</si>
  <si>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</si>
  <si>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</si>
  <si>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</si>
  <si>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</si>
  <si>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</si>
  <si>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</si>
  <si>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</si>
  <si>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</si>
  <si>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</si>
  <si>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</si>
  <si>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</si>
  <si>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</si>
  <si>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</si>
  <si>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</si>
  <si>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</si>
  <si>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</si>
  <si>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</si>
  <si>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</si>
  <si>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</si>
  <si>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</si>
  <si>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</si>
  <si>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</si>
  <si>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</si>
  <si>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</si>
  <si>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</si>
  <si>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</si>
  <si>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</si>
  <si>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</si>
  <si>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</si>
  <si>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</si>
  <si>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</si>
  <si>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</si>
  <si>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</si>
  <si>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</si>
  <si>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</si>
  <si>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</si>
  <si>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</si>
  <si>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</si>
  <si>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</si>
  <si>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</si>
  <si>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</si>
  <si>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</si>
  <si>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</si>
  <si>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</si>
  <si>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</si>
  <si>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</si>
  <si>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</si>
  <si>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</si>
  <si>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</si>
  <si>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</si>
  <si>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</si>
  <si>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</si>
  <si>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</si>
  <si>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</si>
  <si>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</si>
  <si>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</si>
  <si>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</si>
  <si>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</si>
  <si>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</si>
  <si>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</si>
  <si>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</si>
  <si>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</si>
  <si>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</si>
  <si>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</si>
  <si>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</si>
  <si>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</si>
  <si>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</si>
  <si>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</si>
  <si>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</si>
  <si>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</si>
  <si>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</si>
  <si>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</si>
  <si>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</si>
  <si>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</si>
  <si>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</si>
  <si>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</si>
  <si>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</si>
  <si>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</si>
  <si>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</si>
  <si>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</si>
  <si>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</si>
  <si>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</si>
  <si>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</si>
  <si>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</si>
  <si>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</si>
  <si>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</si>
  <si>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</si>
  <si>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</si>
  <si>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</si>
  <si>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</si>
  <si>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</si>
  <si>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</si>
  <si>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</si>
  <si>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</si>
  <si>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</si>
  <si>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</si>
  <si>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</si>
  <si>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</si>
  <si>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</si>
  <si>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</si>
  <si>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</si>
  <si>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</si>
  <si>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</si>
  <si>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</si>
  <si>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</si>
  <si>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</si>
  <si>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</si>
  <si>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</si>
  <si>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</si>
  <si>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</si>
  <si>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</si>
  <si>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</si>
  <si>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</si>
  <si>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</si>
  <si>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</si>
  <si>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</si>
  <si>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</si>
  <si>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</si>
  <si>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</si>
  <si>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</si>
  <si>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</si>
  <si>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</si>
  <si>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</si>
  <si>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</si>
  <si>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</si>
  <si>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</si>
  <si>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</si>
  <si>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</si>
  <si>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</si>
  <si>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</si>
  <si>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</si>
  <si>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</si>
  <si>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</si>
  <si>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</si>
  <si>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</si>
  <si>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</si>
  <si>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</si>
  <si>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</si>
  <si>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</si>
  <si>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</si>
  <si>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</si>
  <si>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</si>
  <si>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</si>
  <si>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</si>
  <si>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</si>
  <si>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</si>
  <si>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</si>
  <si>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</si>
  <si>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</si>
  <si>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</si>
  <si>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</si>
  <si>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</si>
  <si>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</si>
  <si>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</si>
  <si>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</si>
  <si>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</si>
  <si>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</si>
  <si>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</si>
  <si>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</si>
  <si>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</si>
  <si>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</si>
  <si>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</si>
  <si>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</si>
  <si>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</si>
  <si>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</si>
  <si>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</si>
  <si>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</si>
  <si>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</si>
  <si>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</si>
  <si>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</si>
  <si>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</si>
  <si>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</si>
  <si>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</si>
  <si>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</si>
  <si>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</si>
  <si>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</si>
  <si>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</si>
  <si>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</si>
  <si>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</si>
  <si>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</si>
  <si>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</si>
  <si>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</si>
  <si>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</si>
  <si>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</si>
  <si>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</si>
  <si>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</si>
  <si>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</si>
  <si>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</si>
  <si>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</si>
  <si>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</si>
  <si>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</si>
  <si>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</si>
  <si>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</si>
  <si>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</si>
  <si>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</si>
  <si>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</si>
  <si>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</si>
  <si>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</si>
  <si>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</si>
  <si>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</si>
  <si>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</si>
  <si>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</si>
  <si>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</si>
  <si>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</si>
  <si>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</si>
  <si>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</si>
  <si>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</si>
  <si>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</si>
  <si>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</si>
  <si>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</si>
  <si>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</si>
  <si>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</si>
  <si>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</si>
  <si>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</si>
  <si>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</si>
  <si>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</si>
  <si>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</si>
  <si>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</si>
  <si>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</si>
  <si>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</si>
  <si>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</si>
  <si>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</si>
  <si>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</si>
  <si>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</si>
  <si>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</si>
  <si>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</si>
  <si>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</si>
  <si>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</si>
  <si>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</si>
  <si>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</si>
  <si>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</si>
  <si>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</si>
  <si>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</si>
  <si>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</si>
  <si>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</si>
  <si>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</si>
  <si>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</si>
  <si>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</si>
  <si>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</si>
  <si>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</si>
  <si>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</si>
  <si>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</si>
  <si>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</si>
  <si>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</si>
  <si>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</si>
  <si>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</si>
  <si>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</si>
  <si>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</si>
  <si>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</si>
  <si>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</si>
  <si>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</si>
  <si>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</si>
  <si>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</si>
  <si>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</si>
  <si>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</si>
  <si>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</si>
  <si>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</si>
  <si>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</si>
  <si>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</si>
  <si>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</si>
  <si>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</si>
  <si>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</si>
  <si>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</si>
  <si>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</si>
  <si>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</si>
  <si>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</si>
  <si>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</si>
  <si>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</si>
  <si>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</si>
  <si>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</si>
  <si>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</si>
  <si>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</si>
  <si>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</si>
  <si>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</si>
  <si>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</si>
  <si>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</si>
  <si>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</si>
  <si>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</si>
  <si>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</si>
  <si>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</si>
  <si>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</si>
  <si>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</si>
  <si>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</si>
  <si>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</si>
  <si>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</si>
  <si>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</si>
  <si>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</si>
  <si>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</si>
  <si>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</si>
  <si>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</si>
  <si>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</si>
  <si>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</si>
  <si>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</si>
  <si>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</si>
  <si>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</si>
  <si>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</si>
  <si>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</si>
  <si>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</si>
  <si>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</si>
  <si>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</si>
  <si>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</si>
  <si>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</si>
  <si>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</si>
  <si>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</si>
  <si>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</si>
  <si>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</si>
  <si>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</si>
  <si>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</si>
  <si>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</si>
  <si>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</si>
  <si>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</si>
  <si>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</si>
  <si>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</si>
  <si>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</si>
  <si>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</si>
  <si>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</si>
  <si>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</si>
  <si>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</si>
  <si>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</si>
  <si>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</si>
  <si>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</si>
  <si>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</si>
  <si>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</si>
  <si>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</si>
  <si>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</si>
  <si>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</si>
  <si>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</si>
  <si>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</si>
  <si>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</si>
  <si>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</si>
  <si>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</si>
  <si>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</si>
  <si>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</si>
  <si>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</si>
  <si>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</si>
  <si>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</si>
  <si>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</si>
  <si>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</si>
  <si>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</si>
  <si>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</si>
  <si>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</si>
  <si>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</si>
  <si>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</si>
  <si>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</si>
  <si>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</si>
  <si>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</si>
  <si>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</si>
  <si>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</si>
  <si>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</si>
  <si>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</si>
  <si>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</si>
  <si>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</si>
  <si>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</si>
  <si>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</si>
  <si>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</si>
  <si>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</si>
  <si>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</si>
  <si>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</si>
  <si>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</si>
  <si>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</si>
  <si>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</si>
  <si>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</si>
  <si>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</si>
  <si>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</si>
  <si>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</si>
  <si>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</si>
  <si>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</si>
  <si>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</si>
  <si>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</si>
  <si>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</si>
  <si>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</si>
  <si>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</si>
  <si>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</si>
  <si>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</si>
  <si>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</si>
  <si>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</si>
  <si>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</si>
  <si>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</si>
  <si>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</si>
  <si>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</si>
  <si>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</si>
  <si>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</si>
  <si>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</si>
  <si>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</si>
  <si>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</si>
  <si>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</si>
  <si>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</si>
  <si>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</si>
  <si>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</si>
  <si>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</si>
  <si>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</si>
  <si>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</si>
  <si>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</si>
  <si>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</si>
  <si>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</si>
  <si>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</si>
  <si>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</si>
  <si>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</si>
  <si>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</si>
  <si>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</si>
  <si>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</si>
  <si>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</si>
  <si>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</si>
  <si>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</si>
  <si>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</si>
  <si>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</si>
  <si>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</si>
  <si>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</si>
  <si>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</si>
  <si>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</si>
  <si>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</si>
  <si>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</si>
  <si>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</si>
  <si>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</si>
  <si>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</si>
  <si>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</si>
  <si>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</si>
  <si>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</si>
  <si>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</si>
  <si>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</si>
  <si>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</si>
  <si>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</si>
  <si>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</si>
  <si>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</si>
  <si>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</si>
  <si>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</si>
  <si>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</si>
  <si>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</si>
  <si>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</si>
  <si>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</si>
  <si>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</si>
  <si>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</si>
  <si>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</si>
  <si>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</si>
  <si>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</si>
  <si>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</si>
  <si>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</si>
  <si>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</si>
  <si>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</si>
  <si>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</si>
  <si>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</si>
  <si>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</si>
  <si>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</si>
  <si>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</si>
  <si>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</si>
  <si>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</si>
  <si>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</si>
  <si>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</si>
  <si>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</si>
  <si>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</si>
  <si>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</si>
  <si>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</si>
  <si>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</si>
  <si>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</si>
  <si>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</si>
  <si>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</si>
  <si>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</si>
  <si>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</si>
  <si>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</si>
  <si>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</si>
  <si>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</si>
  <si>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</si>
  <si>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</si>
  <si>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</si>
  <si>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</si>
  <si>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</si>
  <si>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</si>
  <si>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</si>
  <si>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</si>
  <si>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</si>
  <si>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</si>
  <si>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</si>
  <si>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</si>
  <si>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</si>
  <si>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</si>
  <si>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</si>
  <si>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</si>
  <si>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</si>
  <si>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</si>
  <si>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</si>
  <si>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</si>
  <si>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</si>
  <si>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</si>
  <si>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</si>
  <si>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</si>
  <si>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</si>
  <si>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</si>
  <si>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</si>
  <si>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</si>
  <si>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</si>
  <si>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</si>
  <si>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</si>
  <si>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</si>
  <si>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</si>
  <si>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</si>
  <si>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</si>
  <si>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</si>
  <si>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</si>
  <si>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</si>
  <si>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</si>
  <si>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</si>
  <si>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</si>
  <si>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</si>
  <si>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</si>
  <si>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</si>
  <si>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</si>
  <si>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</si>
  <si>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</si>
  <si>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</si>
  <si>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</si>
  <si>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</si>
  <si>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</si>
  <si>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</si>
  <si>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</si>
  <si>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</si>
  <si>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</si>
  <si>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</si>
  <si>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</si>
  <si>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</si>
  <si>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</si>
  <si>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</si>
  <si>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</si>
  <si>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</si>
  <si>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</si>
  <si>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</si>
  <si>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</si>
  <si>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</si>
  <si>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</si>
  <si>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</si>
  <si>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</si>
  <si>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</si>
  <si>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</si>
  <si>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</si>
  <si>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</si>
  <si>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</si>
  <si>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</si>
  <si>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</si>
  <si>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</si>
  <si>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</si>
  <si>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</si>
  <si>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</si>
  <si>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</si>
  <si>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</si>
  <si>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</si>
  <si>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</si>
  <si>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</si>
  <si>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</si>
  <si>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</si>
  <si>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</si>
  <si>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</si>
  <si>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</si>
  <si>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</si>
  <si>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</si>
  <si>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</si>
  <si>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</si>
  <si>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</si>
  <si>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</si>
  <si>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</si>
  <si>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</si>
  <si>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</si>
  <si>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</si>
  <si>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</si>
  <si>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</si>
  <si>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</si>
  <si>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</si>
  <si>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</si>
  <si>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</si>
  <si>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</si>
  <si>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</si>
  <si>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</si>
  <si>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</si>
  <si>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</si>
  <si>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</si>
  <si>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</si>
  <si>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</si>
  <si>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</si>
  <si>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</si>
  <si>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</si>
  <si>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</si>
  <si>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</si>
  <si>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</si>
  <si>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</si>
  <si>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</si>
  <si>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</si>
  <si>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</si>
  <si>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</si>
  <si>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</si>
  <si>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</si>
  <si>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</si>
  <si>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</si>
  <si>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</si>
  <si>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</si>
  <si>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</si>
  <si>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</si>
  <si>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</si>
  <si>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</si>
  <si>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</si>
  <si>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</si>
  <si>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</si>
  <si>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</si>
  <si>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</si>
  <si>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</si>
  <si>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</si>
  <si>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</si>
  <si>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</si>
  <si>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</si>
  <si>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</si>
  <si>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</si>
  <si>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</si>
  <si>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</si>
  <si>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</si>
  <si>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</si>
  <si>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</si>
  <si>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</si>
  <si>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</si>
  <si>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</si>
  <si>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</si>
  <si>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</si>
  <si>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</si>
  <si>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</si>
  <si>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</si>
  <si>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</si>
  <si>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</si>
  <si>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</si>
  <si>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</si>
  <si>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</si>
  <si>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</si>
  <si>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</si>
  <si>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</si>
  <si>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</si>
  <si>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</si>
  <si>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</si>
  <si>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</si>
  <si>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</si>
  <si>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</si>
  <si>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</si>
  <si>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</si>
  <si>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</si>
  <si>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</si>
  <si>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</si>
  <si>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</si>
  <si>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</si>
  <si>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</si>
  <si>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</si>
  <si>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</si>
  <si>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</si>
  <si>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</si>
  <si>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</si>
  <si>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</si>
  <si>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</si>
  <si>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</si>
  <si>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</si>
  <si>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</si>
  <si>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</si>
  <si>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</si>
  <si>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</si>
  <si>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</si>
  <si>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</si>
  <si>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</si>
  <si>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</si>
  <si>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</si>
  <si>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</si>
  <si>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</si>
  <si>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</si>
  <si>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</si>
  <si>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</si>
  <si>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</si>
  <si>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</si>
  <si>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</si>
  <si>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</si>
  <si>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</si>
  <si>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</si>
  <si>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</si>
  <si>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</si>
  <si>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</si>
  <si>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</si>
  <si>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</si>
  <si>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</si>
  <si>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</si>
  <si>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</si>
  <si>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</si>
  <si>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</si>
  <si>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</si>
  <si>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</si>
  <si>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</si>
  <si>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</si>
  <si>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</si>
  <si>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</si>
  <si>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</si>
  <si>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</si>
  <si>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</si>
  <si>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</si>
  <si>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</si>
  <si>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</si>
  <si>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</si>
  <si>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</si>
  <si>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</si>
  <si>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</si>
  <si>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</si>
  <si>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</si>
  <si>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</si>
  <si>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</si>
  <si>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</si>
  <si>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</si>
  <si>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</si>
  <si>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</si>
  <si>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</si>
  <si>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</si>
  <si>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</si>
  <si>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</si>
  <si>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</si>
  <si>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</si>
  <si>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</si>
  <si>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</si>
  <si>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</si>
  <si>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</si>
  <si>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</si>
  <si>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</si>
  <si>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</si>
  <si>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</si>
  <si>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</si>
  <si>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</si>
  <si>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</si>
  <si>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</si>
  <si>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</si>
  <si>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</si>
  <si>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</si>
  <si>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</si>
  <si>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</si>
  <si>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</si>
  <si>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</si>
  <si>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</si>
  <si>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</si>
  <si>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</si>
  <si>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</si>
  <si>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</si>
  <si>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</si>
  <si>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</si>
  <si>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</si>
  <si>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</si>
  <si>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</si>
  <si>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</si>
  <si>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</si>
  <si>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</si>
  <si>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</si>
  <si>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</si>
  <si>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</si>
  <si>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</si>
  <si>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</si>
  <si>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</si>
  <si>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</si>
  <si>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</si>
  <si>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</si>
  <si>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</si>
  <si>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</si>
  <si>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</si>
  <si>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</si>
  <si>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</si>
  <si>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</si>
  <si>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</si>
  <si>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</si>
  <si>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</si>
  <si>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</si>
  <si>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</si>
  <si>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</si>
  <si>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</si>
  <si>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</si>
  <si>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</si>
  <si>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</si>
  <si>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</si>
  <si>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</si>
  <si>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</si>
  <si>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</si>
  <si>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</si>
  <si>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</si>
  <si>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</si>
  <si>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</si>
  <si>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</si>
  <si>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</si>
  <si>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</si>
  <si>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</si>
  <si>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</si>
  <si>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</si>
  <si>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</si>
  <si>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</si>
  <si>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</si>
  <si>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</si>
  <si>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</si>
  <si>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</si>
  <si>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</si>
  <si>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</si>
  <si>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</si>
  <si>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</si>
  <si>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</si>
  <si>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</si>
  <si>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</si>
  <si>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</si>
  <si>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</si>
  <si>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</si>
  <si>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</si>
  <si>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</si>
  <si>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</si>
  <si>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</si>
  <si>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</si>
  <si>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</si>
  <si>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</si>
  <si>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</si>
  <si>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</si>
  <si>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</si>
  <si>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</si>
  <si>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</si>
  <si>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</si>
  <si>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</si>
  <si>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</si>
  <si>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</si>
  <si>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</si>
  <si>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</si>
  <si>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</si>
  <si>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</si>
  <si>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</si>
  <si>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</si>
  <si>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</si>
  <si>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</si>
  <si>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</si>
  <si>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</si>
  <si>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</si>
  <si>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</si>
  <si>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</si>
  <si>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</si>
  <si>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</si>
  <si>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</si>
  <si>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</si>
  <si>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</si>
  <si>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</si>
  <si>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</si>
  <si>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</si>
  <si>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</si>
  <si>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</si>
  <si>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</si>
  <si>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</si>
  <si>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</si>
  <si>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</si>
  <si>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</si>
  <si>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</si>
  <si>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</si>
  <si>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</si>
  <si>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</si>
  <si>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</si>
  <si>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</si>
  <si>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</si>
  <si>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</si>
  <si>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</si>
  <si>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</si>
  <si>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</si>
  <si>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</si>
  <si>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</si>
  <si>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</si>
  <si>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</si>
  <si>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</si>
  <si>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</si>
  <si>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</si>
  <si>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</si>
  <si>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</si>
  <si>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</si>
  <si>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</si>
  <si>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</si>
  <si>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</si>
  <si>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</si>
  <si>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</si>
  <si>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</si>
  <si>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</si>
  <si>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</si>
  <si>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</si>
  <si>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</si>
  <si>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</si>
  <si>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</si>
  <si>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</si>
  <si>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</si>
  <si>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</si>
  <si>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</si>
  <si>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</si>
  <si>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</si>
  <si>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</si>
  <si>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</si>
  <si>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</si>
  <si>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</si>
  <si>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</si>
  <si>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</si>
  <si>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</si>
  <si>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</si>
  <si>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</si>
  <si>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</si>
  <si>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</si>
  <si>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</si>
  <si>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</si>
  <si>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</si>
  <si>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</si>
  <si>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</si>
  <si>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</si>
  <si>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</si>
  <si>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</si>
  <si>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</si>
  <si>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</si>
  <si>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</si>
  <si>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</si>
  <si>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</si>
  <si>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</si>
  <si>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</si>
  <si>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</si>
  <si>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</si>
  <si>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</si>
  <si>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</si>
  <si>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</si>
  <si>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</si>
  <si>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</si>
  <si>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</si>
  <si>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</si>
  <si>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</si>
  <si>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</si>
  <si>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</si>
  <si>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</si>
  <si>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</si>
  <si>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</si>
  <si>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</si>
  <si>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</si>
  <si>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</si>
  <si>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</si>
  <si>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</si>
  <si>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</si>
  <si>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</si>
  <si>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</si>
  <si>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</si>
  <si>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</si>
  <si>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</si>
  <si>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</si>
  <si>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</si>
  <si>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</si>
  <si>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</si>
  <si>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</si>
  <si>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</si>
  <si>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</si>
  <si>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</si>
  <si>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</si>
  <si>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</si>
  <si>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</si>
  <si>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</si>
  <si>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</si>
  <si>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</si>
  <si>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</si>
  <si>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</si>
  <si>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</si>
  <si>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</si>
  <si>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</si>
  <si>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</si>
  <si>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</si>
  <si>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</si>
  <si>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</si>
  <si>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</si>
  <si>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</si>
  <si>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</si>
  <si>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</si>
  <si>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</si>
  <si>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</si>
  <si>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</si>
  <si>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</si>
  <si>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</si>
  <si>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</si>
  <si>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</si>
  <si>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</si>
  <si>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</si>
  <si>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</si>
  <si>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</si>
  <si>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</si>
  <si>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</si>
  <si>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</si>
  <si>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</si>
  <si>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</si>
  <si>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</si>
  <si>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</si>
  <si>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</si>
  <si>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</si>
  <si>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</si>
  <si>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</si>
  <si>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</si>
  <si>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</si>
  <si>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</si>
  <si>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</si>
  <si>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</si>
  <si>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</si>
  <si>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</si>
  <si>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</si>
  <si>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</si>
  <si>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</si>
  <si>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</si>
  <si>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</si>
  <si>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</si>
  <si>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</si>
  <si>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</si>
  <si>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</si>
  <si>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</si>
  <si>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</si>
  <si>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</si>
  <si>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</si>
  <si>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</si>
  <si>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</si>
  <si>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</si>
  <si>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</si>
  <si>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</si>
  <si>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</si>
  <si>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</si>
  <si>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</si>
  <si>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</si>
  <si>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</si>
  <si>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</si>
  <si>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</si>
  <si>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</si>
  <si>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</si>
  <si>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</si>
  <si>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</si>
  <si>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</si>
  <si>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</si>
  <si>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</si>
  <si>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</si>
  <si>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</si>
  <si>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</si>
  <si>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</si>
  <si>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</si>
  <si>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</si>
  <si>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</si>
  <si>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</si>
  <si>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</si>
  <si>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</si>
  <si>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</si>
  <si>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</si>
  <si>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</si>
  <si>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</si>
  <si>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</si>
  <si>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</si>
  <si>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</si>
  <si>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</si>
  <si>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</si>
  <si>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</si>
  <si>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</si>
  <si>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</si>
  <si>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</si>
  <si>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</si>
  <si>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</si>
  <si>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</si>
  <si>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</si>
  <si>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</si>
  <si>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</si>
  <si>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</si>
  <si>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</si>
  <si>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</si>
  <si>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</si>
  <si>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</si>
  <si>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</si>
  <si>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</si>
  <si>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</si>
  <si>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</si>
  <si>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</si>
  <si>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</si>
  <si>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</si>
  <si>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</si>
  <si>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</si>
  <si>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</si>
  <si>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</si>
  <si>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</si>
  <si>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</si>
  <si>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</si>
  <si>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</si>
  <si>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</si>
  <si>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</si>
  <si>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</si>
  <si>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</si>
  <si>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</si>
  <si>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</si>
  <si>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</si>
  <si>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</si>
  <si>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</si>
  <si>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</si>
  <si>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</si>
  <si>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</si>
  <si>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</si>
  <si>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</si>
  <si>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</si>
  <si>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</si>
  <si>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</si>
  <si>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</si>
  <si>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</si>
  <si>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</si>
  <si>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</si>
  <si>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</si>
  <si>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</si>
  <si>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</si>
  <si>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</si>
  <si>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</si>
  <si>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</si>
  <si>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</si>
  <si>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</si>
  <si>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</si>
  <si>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</si>
  <si>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</si>
  <si>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</si>
  <si>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</si>
  <si>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</si>
  <si>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</si>
  <si>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</si>
  <si>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</si>
  <si>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</si>
  <si>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</si>
  <si>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</si>
  <si>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</si>
  <si>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</si>
  <si>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</si>
  <si>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</si>
  <si>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</si>
  <si>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</si>
  <si>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</si>
  <si>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</si>
  <si>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</si>
  <si>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</si>
  <si>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</si>
  <si>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</si>
  <si>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</si>
  <si>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</si>
  <si>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</si>
  <si>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</si>
  <si>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</si>
  <si>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</si>
  <si>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</si>
  <si>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</si>
  <si>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</si>
  <si>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</si>
  <si>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</si>
  <si>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</si>
  <si>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</si>
  <si>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</si>
  <si>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</si>
  <si>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</si>
  <si>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</si>
  <si>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</si>
  <si>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</si>
  <si>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</si>
  <si>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</si>
  <si>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</si>
  <si>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</si>
  <si>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</si>
  <si>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</si>
  <si>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</si>
  <si>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</si>
  <si>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</si>
  <si>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</si>
  <si>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</si>
  <si>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</si>
  <si>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</si>
  <si>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</si>
  <si>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</si>
  <si>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</si>
  <si>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</si>
  <si>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</si>
  <si>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</si>
  <si>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</si>
  <si>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</si>
  <si>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</si>
  <si>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</si>
  <si>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</si>
  <si>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</si>
  <si>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</si>
  <si>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</si>
  <si>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</si>
  <si>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</si>
  <si>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</si>
  <si>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</si>
  <si>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</si>
  <si>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</si>
  <si>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</si>
  <si>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</si>
  <si>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</si>
  <si>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</si>
  <si>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</si>
  <si>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</si>
  <si>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</si>
  <si>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</si>
  <si>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</si>
  <si>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</si>
  <si>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</si>
  <si>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</si>
  <si>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</si>
  <si>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</si>
  <si>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</si>
  <si>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</si>
  <si>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</si>
  <si>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</si>
  <si>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</si>
  <si>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</si>
  <si>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</si>
  <si>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</si>
  <si>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</si>
  <si>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</si>
  <si>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</si>
  <si>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</si>
  <si>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</si>
  <si>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</si>
  <si>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</si>
  <si>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</si>
  <si>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</si>
  <si>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</si>
  <si>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</si>
  <si>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</si>
  <si>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</si>
  <si>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</si>
  <si>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</si>
  <si>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</si>
  <si>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</si>
  <si>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</si>
  <si>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</si>
  <si>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</si>
  <si>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</si>
  <si>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</si>
  <si>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</si>
  <si>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</si>
  <si>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</si>
  <si>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</si>
  <si>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</si>
  <si>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</si>
  <si>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</si>
  <si>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</si>
  <si>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</si>
  <si>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</si>
  <si>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</si>
  <si>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</si>
  <si>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</si>
  <si>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</si>
  <si>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</si>
  <si>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</si>
  <si>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</si>
  <si>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</si>
  <si>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</si>
  <si>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</si>
  <si>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</si>
  <si>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</si>
  <si>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</si>
  <si>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</si>
  <si>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</si>
  <si>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</si>
  <si>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</si>
  <si>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</si>
  <si>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</si>
  <si>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</si>
  <si>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</si>
  <si>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</si>
  <si>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</si>
  <si>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</si>
  <si>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</si>
  <si>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</si>
  <si>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</si>
  <si>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</si>
  <si>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</si>
  <si>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</si>
  <si>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</si>
  <si>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</si>
  <si>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</si>
  <si>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</si>
  <si>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</si>
  <si>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</si>
  <si>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</si>
  <si>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</si>
  <si>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</si>
  <si>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</si>
  <si>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</si>
  <si>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</si>
  <si>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</si>
  <si>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</si>
  <si>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</si>
  <si>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</si>
  <si>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</si>
  <si>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</si>
  <si>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</si>
  <si>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</si>
  <si>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</si>
  <si>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</si>
  <si>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</si>
  <si>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</si>
  <si>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</si>
  <si>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</si>
  <si>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</si>
  <si>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</si>
  <si>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</si>
  <si>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</si>
  <si>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</si>
  <si>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</si>
  <si>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</si>
  <si>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</si>
  <si>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</si>
  <si>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</si>
  <si>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</si>
  <si>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</si>
  <si>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</si>
  <si>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</si>
  <si>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</si>
  <si>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</si>
  <si>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</si>
  <si>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</si>
  <si>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</si>
  <si>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</si>
  <si>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</si>
  <si>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</si>
  <si>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</si>
  <si>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</si>
  <si>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</si>
  <si>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</si>
  <si>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</si>
  <si>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</si>
  <si>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</si>
  <si>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</si>
  <si>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</si>
  <si>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</si>
  <si>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</si>
  <si>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</si>
  <si>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</si>
  <si>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</si>
  <si>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</si>
  <si>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</si>
  <si>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</si>
  <si>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</si>
  <si>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</si>
  <si>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</si>
  <si>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</si>
  <si>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</si>
  <si>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</si>
  <si>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</si>
  <si>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</si>
  <si>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</si>
  <si>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</si>
  <si>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</si>
  <si>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</si>
  <si>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</si>
  <si>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</si>
  <si>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</si>
  <si>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</si>
  <si>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</si>
  <si>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</si>
  <si>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</si>
  <si>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</si>
  <si>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</si>
  <si>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</si>
  <si>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</si>
  <si>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</si>
  <si>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</si>
  <si>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</si>
  <si>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</si>
  <si>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</si>
  <si>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</si>
  <si>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</si>
  <si>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</si>
  <si>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</si>
  <si>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</si>
  <si>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</si>
  <si>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</si>
  <si>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</si>
  <si>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</si>
  <si>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</si>
  <si>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</si>
  <si>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</si>
  <si>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</si>
  <si>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</si>
  <si>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</si>
  <si>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</si>
  <si>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</si>
  <si>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</si>
  <si>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</si>
  <si>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</si>
  <si>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</si>
  <si>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</si>
  <si>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</si>
  <si>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</si>
  <si>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</si>
  <si>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</si>
  <si>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</si>
  <si>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</si>
  <si>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</si>
  <si>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</si>
  <si>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</si>
  <si>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</si>
  <si>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</si>
  <si>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</si>
  <si>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</si>
  <si>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</si>
  <si>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</si>
  <si>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</si>
  <si>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</si>
  <si>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</si>
  <si>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</si>
  <si>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</si>
  <si>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</si>
  <si>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</si>
  <si>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</si>
  <si>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</si>
  <si>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</si>
  <si>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</si>
  <si>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</si>
  <si>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</si>
  <si>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</si>
  <si>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</si>
  <si>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</si>
  <si>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</si>
  <si>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</si>
  <si>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</si>
  <si>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</si>
  <si>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</si>
  <si>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</si>
  <si>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</si>
  <si>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</si>
  <si>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</si>
  <si>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</si>
  <si>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</si>
  <si>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</si>
  <si>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</si>
  <si>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</si>
  <si>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</si>
  <si>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</si>
  <si>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</si>
  <si>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</si>
  <si>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</si>
  <si>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</si>
  <si>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</si>
  <si>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</si>
  <si>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</si>
  <si>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</si>
  <si>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</si>
  <si>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</si>
  <si>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</si>
  <si>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</si>
  <si>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</si>
  <si>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</si>
  <si>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</si>
  <si>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</si>
  <si>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</si>
  <si>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</si>
  <si>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</si>
  <si>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</si>
  <si>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</si>
  <si>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</si>
  <si>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</si>
  <si>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</si>
  <si>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</si>
  <si>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</si>
  <si>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</si>
  <si>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</si>
  <si>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</si>
  <si>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</si>
  <si>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</si>
  <si>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</si>
  <si>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</si>
  <si>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</si>
  <si>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</si>
  <si>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</si>
  <si>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</si>
  <si>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</si>
  <si>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</si>
  <si>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</si>
  <si>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</si>
  <si>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</si>
  <si>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</si>
  <si>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</si>
  <si>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</si>
  <si>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</si>
  <si>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</si>
  <si>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</si>
  <si>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</si>
  <si>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</si>
  <si>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</si>
  <si>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</si>
  <si>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</si>
  <si>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</si>
  <si>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</si>
  <si>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</si>
  <si>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</si>
  <si>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</si>
  <si>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</si>
  <si>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</si>
  <si>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</si>
  <si>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</si>
  <si>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</si>
  <si>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</si>
  <si>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</si>
  <si>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</si>
  <si>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</si>
  <si>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</si>
  <si>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</si>
  <si>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</si>
  <si>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</si>
  <si>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</si>
  <si>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</si>
  <si>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</si>
  <si>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</si>
  <si>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</si>
  <si>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</si>
  <si>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</si>
  <si>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</si>
  <si>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</si>
  <si>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</si>
  <si>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</si>
  <si>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</si>
  <si>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</si>
  <si>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</si>
  <si>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</si>
  <si>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</si>
  <si>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</si>
  <si>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</si>
  <si>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</si>
  <si>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</si>
  <si>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</si>
  <si>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</si>
  <si>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</si>
  <si>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</si>
  <si>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</si>
  <si>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</si>
  <si>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</si>
  <si>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</si>
  <si>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</si>
  <si>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</si>
  <si>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</si>
  <si>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</si>
  <si>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</si>
  <si>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</si>
  <si>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</si>
  <si>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</si>
  <si>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</si>
  <si>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</si>
  <si>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</si>
  <si>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</si>
  <si>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</si>
  <si>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</si>
  <si>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</si>
  <si>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</si>
  <si>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</si>
  <si>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</si>
  <si>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</si>
  <si>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</si>
  <si>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</si>
  <si>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</si>
  <si>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</si>
  <si>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</si>
  <si>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</si>
  <si>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</si>
  <si>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</si>
  <si>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</si>
  <si>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</si>
  <si>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</si>
  <si>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</si>
  <si>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</si>
  <si>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</si>
  <si>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</si>
  <si>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</si>
  <si>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</si>
  <si>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</si>
  <si>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</si>
  <si>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</si>
  <si>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</si>
  <si>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</si>
  <si>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</si>
  <si>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</si>
  <si>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</si>
  <si>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</si>
  <si>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</si>
  <si>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</si>
  <si>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</si>
  <si>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</si>
  <si>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</si>
  <si>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</si>
  <si>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</si>
  <si>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</si>
  <si>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</si>
  <si>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</si>
  <si>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</si>
  <si>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</si>
  <si>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</si>
  <si>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</si>
  <si>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</si>
  <si>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</si>
  <si>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</si>
  <si>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</si>
  <si>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 xml:space="preserve">MC1 as 13:58 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</si>
  <si>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</si>
  <si>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</si>
  <si>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</si>
  <si>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</si>
  <si>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</si>
  <si>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</si>
  <si>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</si>
  <si>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</si>
  <si>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</si>
  <si>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</si>
  <si>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</si>
  <si>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</si>
  <si>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</si>
  <si>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</si>
  <si>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</si>
  <si>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</si>
  <si>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</si>
  <si>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</si>
  <si>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</si>
  <si>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</si>
  <si>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</si>
  <si>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</si>
  <si>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</si>
  <si>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</si>
  <si>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</si>
  <si>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</si>
  <si>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</si>
  <si>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</si>
  <si>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</si>
  <si>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</si>
  <si>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</si>
  <si>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Descarga de brita do km 695 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</si>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</sst>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307" activePane="bottomRight" state="frozen"/>
      <selection pane="bottomRight" activeCell="X323" sqref="X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>
        <v>0.58194444444444449</v>
      </c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1</v>
      </c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1704</v>
      </c>
      <c r="X316" s="213" t="s">
        <v>369</v>
      </c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1705</v>
      </c>
      <c r="N318" s="199" t="s">
        <v>1706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1707</v>
      </c>
      <c r="X320" s="213" t="s">
        <v>369</v>
      </c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1708</v>
      </c>
      <c r="X323" s="213" t="s">
        <v>369</v>
      </c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1709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</v>
      </c>
      <c r="B330" s="166"/>
      <c r="C330" s="8" t="str">
        <f>IF(BS_CONTROLE[[#This Row],[DATA]]="","",WEEKNUM(BS_CONTROLE[[#This Row],[DATA]]))</f>
        <v/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1710</v>
      </c>
      <c r="N330" s="199" t="s">
        <v>1711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1712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Aderente</v>
      </c>
      <c r="BR330" s="18" t="str">
        <f t="shared" si="61"/>
        <v>*</v>
      </c>
      <c r="BS330" s="18" t="str">
        <f t="shared" si="62"/>
        <v>*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1713</v>
      </c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1714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1716</v>
      </c>
      <c r="E3" s="316" t="s">
        <v>1717</v>
      </c>
      <c r="F3" s="316" t="s">
        <v>1718</v>
      </c>
      <c r="G3" s="316" t="s">
        <v>1719</v>
      </c>
      <c r="H3" s="316" t="s">
        <v>1720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1723</v>
      </c>
      <c r="W1" s="388"/>
      <c r="X1" s="388"/>
      <c r="Y1" s="103"/>
    </row>
    <row r="2" spans="1:25" s="100" customFormat="1" ht="11.25" customHeight="1">
      <c r="A2" s="104" t="s">
        <v>1724</v>
      </c>
      <c r="B2" s="104" t="s">
        <v>1725</v>
      </c>
      <c r="C2" s="104" t="s">
        <v>7</v>
      </c>
      <c r="D2" s="105" t="s">
        <v>1177</v>
      </c>
      <c r="E2" s="105" t="s">
        <v>1178</v>
      </c>
      <c r="F2" s="105" t="s">
        <v>1726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Contrato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Oportunidade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Contrato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Contrato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171.11500000000001</v>
      </c>
      <c r="O426" s="291">
        <f>IF(FN_MC!L328="","*",FN_MC!L328)</f>
        <v>173.5</v>
      </c>
      <c r="P426" s="110"/>
      <c r="Q426" s="127">
        <f>IF(FN_MC!O328="","*",FN_MC!O328)</f>
        <v>0.39583333333333331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 t="str">
        <f>IF(FN_MC!B330="","*",FN_MC!B330)</f>
        <v>*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1728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1729</v>
      </c>
      <c r="C2" s="95" t="s">
        <v>1162</v>
      </c>
      <c r="D2" s="95" t="s">
        <v>1164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0" t="s">
        <v>1736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1737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1738</v>
      </c>
      <c r="C4" s="321" t="s">
        <v>1739</v>
      </c>
      <c r="D4" s="321" t="s">
        <v>1740</v>
      </c>
      <c r="E4" s="321" t="s">
        <v>1741</v>
      </c>
      <c r="F4" s="321" t="s">
        <v>545</v>
      </c>
      <c r="G4" s="321" t="s">
        <v>1742</v>
      </c>
      <c r="H4" s="187"/>
    </row>
    <row r="5" spans="1:8" ht="43.5">
      <c r="A5" s="187"/>
      <c r="B5" s="322" t="s">
        <v>1743</v>
      </c>
      <c r="C5" s="322">
        <v>309525</v>
      </c>
      <c r="D5" s="322" t="s">
        <v>1744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1745</v>
      </c>
      <c r="C6" s="322">
        <v>256875</v>
      </c>
      <c r="D6" s="322" t="s">
        <v>1746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1747</v>
      </c>
      <c r="C7" s="322">
        <v>257278</v>
      </c>
      <c r="D7" s="322" t="s">
        <v>1748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1749</v>
      </c>
      <c r="C8" s="322">
        <v>261794</v>
      </c>
      <c r="D8" s="322" t="s">
        <v>1750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1751</v>
      </c>
      <c r="C9" s="322">
        <v>257033</v>
      </c>
      <c r="D9" s="322" t="s">
        <v>1752</v>
      </c>
      <c r="E9" s="322" t="s">
        <v>240</v>
      </c>
      <c r="F9" s="322" t="s">
        <v>732</v>
      </c>
      <c r="G9" s="322" t="s">
        <v>1753</v>
      </c>
      <c r="H9" s="187"/>
    </row>
    <row r="10" spans="1:8" ht="43.5">
      <c r="A10" s="187"/>
      <c r="B10" s="322" t="s">
        <v>1754</v>
      </c>
      <c r="C10" s="322">
        <v>396578</v>
      </c>
      <c r="D10" s="322" t="s">
        <v>1755</v>
      </c>
      <c r="E10" s="322" t="s">
        <v>240</v>
      </c>
      <c r="F10" s="322" t="s">
        <v>732</v>
      </c>
      <c r="G10" s="322" t="s">
        <v>1753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1756</v>
      </c>
      <c r="D5" s="392"/>
      <c r="E5" s="392"/>
      <c r="F5" s="392"/>
      <c r="G5" s="392"/>
      <c r="H5" s="392"/>
      <c r="I5" s="392"/>
      <c r="J5" s="393"/>
      <c r="K5" s="394" t="s">
        <v>1757</v>
      </c>
      <c r="L5" s="395"/>
      <c r="M5" s="395"/>
      <c r="N5" s="395"/>
      <c r="O5" s="396" t="s">
        <v>1758</v>
      </c>
      <c r="P5" s="397"/>
      <c r="Q5" s="398"/>
    </row>
    <row r="6" spans="1:17" s="93" customFormat="1" ht="15.75" customHeight="1">
      <c r="A6" s="87" t="s">
        <v>1726</v>
      </c>
      <c r="B6" s="94" t="s">
        <v>1725</v>
      </c>
      <c r="C6" s="95" t="s">
        <v>1177</v>
      </c>
      <c r="D6" s="96" t="s">
        <v>1178</v>
      </c>
      <c r="E6" s="95" t="s">
        <v>1759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1760</v>
      </c>
      <c r="M6" s="138" t="s">
        <v>30</v>
      </c>
      <c r="N6" s="139" t="s">
        <v>1172</v>
      </c>
      <c r="O6" s="241" t="s">
        <v>1215</v>
      </c>
      <c r="P6" s="152"/>
      <c r="Q6" s="188" t="s">
        <v>1761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>
        <f>IF(FN_MC!BH303="","*",FN_MC!BH303)</f>
        <v>1</v>
      </c>
      <c r="P391" s="90"/>
      <c r="Q391" s="144" t="str">
        <f>IF($A$2=1,IF(FN_MC!BJ303="","*",FN_MC!BJ303),IF(FN_MC!BK303="","*",FN_MC!BK303))</f>
        <v xml:space="preserve">MC1 as 13:58 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*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2026-01-20T17:09:30Z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