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344" documentId="8_{B6337239-1A00-434D-AAD0-422EA1FEB5AE}" xr6:coauthVersionLast="47" xr6:coauthVersionMax="47" xr10:uidLastSave="{8000BE71-5CBD-44A3-8EF5-F1222C5B35B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J267" i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J272" i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J278" i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33" i="1" l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N606" i="11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<sst xmlns="http://schemas.openxmlformats.org/spreadsheetml/2006/main" count="6981" uniqueCount="1790">
  <si>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</si>
  <si>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</si>
  <si>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</si>
  <si>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</si>
  <si>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</si>
  <si>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</si>
  <si>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</si>
  <si>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</si>
  <si>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</si>
  <si>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</si>
  <si>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</si>
  <si>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</si>
  <si>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</si>
  <si>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</si>
  <si>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</si>
  <si>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</si>
  <si>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</si>
  <si>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</si>
  <si>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</si>
  <si>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</si>
  <si>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</si>
  <si>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</si>
  <si>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</si>
  <si>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</si>
  <si>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</si>
  <si>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</si>
  <si>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</si>
  <si>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</si>
  <si>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</si>
  <si>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</si>
  <si>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</si>
  <si>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</si>
  <si>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</si>
  <si>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</si>
  <si>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</si>
  <si>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</si>
  <si>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</si>
  <si>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</si>
  <si>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</si>
  <si>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</si>
  <si>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</si>
  <si>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</si>
  <si>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</si>
  <si>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</si>
  <si>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</si>
  <si>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</si>
  <si>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</si>
  <si>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</si>
  <si>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</si>
  <si>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</si>
  <si>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</si>
  <si>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</si>
  <si>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</si>
  <si>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</si>
  <si>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</si>
  <si>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</si>
  <si>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</si>
  <si>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</si>
  <si>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</si>
  <si>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</si>
  <si>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</si>
  <si>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</si>
  <si>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</si>
  <si>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</si>
  <si>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</si>
  <si>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</si>
  <si>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</si>
  <si>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</si>
  <si>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</si>
  <si>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</si>
  <si>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</si>
  <si>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</si>
  <si>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</si>
  <si>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</si>
  <si>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</si>
  <si>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</si>
  <si>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</si>
  <si>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</si>
  <si>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</si>
  <si>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</si>
  <si>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</si>
  <si>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</si>
  <si>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</si>
  <si>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</si>
  <si>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</si>
  <si>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</si>
  <si>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</si>
  <si>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</si>
  <si>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</si>
  <si>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</si>
  <si>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</si>
  <si>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</si>
  <si>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</si>
  <si>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</si>
  <si>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</si>
  <si>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</si>
  <si>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</si>
  <si>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</si>
  <si>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</si>
  <si>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</si>
  <si>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</si>
  <si>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</si>
  <si>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</si>
  <si>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</si>
  <si>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</si>
  <si>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</si>
  <si>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</si>
  <si>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</si>
  <si>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</si>
  <si>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</si>
  <si>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</si>
  <si>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</si>
  <si>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</si>
  <si>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</si>
  <si>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</si>
  <si>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</si>
  <si>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</si>
  <si>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</si>
  <si>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</si>
  <si>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</si>
  <si>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</si>
  <si>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</si>
  <si>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</si>
  <si>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</si>
  <si>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</si>
  <si>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</si>
  <si>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</si>
  <si>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</si>
  <si>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</si>
  <si>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</si>
  <si>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</si>
  <si>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</si>
  <si>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</si>
  <si>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</si>
  <si>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</si>
  <si>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</si>
  <si>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</si>
  <si>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</si>
  <si>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</si>
  <si>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</si>
  <si>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</si>
  <si>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</si>
  <si>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</si>
  <si>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</si>
  <si>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</si>
  <si>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</si>
  <si>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</si>
  <si>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</si>
  <si>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</si>
  <si>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</si>
  <si>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</si>
  <si>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</si>
  <si>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</si>
  <si>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</si>
  <si>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</si>
  <si>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</si>
  <si>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</si>
  <si>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</si>
  <si>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</si>
  <si>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</si>
  <si>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</si>
  <si>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</si>
  <si>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</si>
  <si>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</si>
  <si>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</si>
  <si>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</si>
  <si>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</si>
  <si>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</si>
  <si>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</si>
  <si>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</si>
  <si>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</si>
  <si>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</si>
  <si>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</si>
  <si>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</si>
  <si>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</si>
  <si>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</si>
  <si>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</si>
  <si>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</si>
  <si>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</si>
  <si>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</si>
  <si>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</si>
  <si>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</si>
  <si>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</si>
  <si>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</si>
  <si>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</si>
  <si>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</si>
  <si>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</si>
  <si>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</si>
  <si>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</si>
  <si>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</si>
  <si>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</si>
  <si>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</si>
  <si>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</si>
  <si>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</si>
  <si>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</si>
  <si>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</si>
  <si>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</si>
  <si>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</si>
  <si>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</si>
  <si>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</si>
  <si>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</si>
  <si>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</si>
  <si>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</si>
  <si>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</si>
  <si>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</si>
  <si>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</si>
  <si>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</si>
  <si>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</si>
  <si>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</si>
  <si>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</si>
  <si>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</si>
  <si>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</si>
  <si>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</si>
  <si>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</si>
  <si>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</si>
  <si>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</si>
  <si>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</si>
  <si>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</si>
  <si>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</si>
  <si>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</si>
  <si>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</si>
  <si>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</si>
  <si>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</si>
  <si>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</si>
  <si>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</si>
  <si>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</si>
  <si>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</si>
  <si>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</si>
  <si>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</si>
  <si>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</si>
  <si>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</si>
  <si>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</si>
  <si>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</si>
  <si>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</si>
  <si>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</si>
  <si>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</si>
  <si>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</si>
  <si>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</si>
  <si>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</si>
  <si>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</si>
  <si>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</si>
  <si>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</si>
  <si>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</si>
  <si>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</si>
  <si>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</si>
  <si>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</si>
  <si>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</si>
  <si>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</si>
  <si>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</si>
  <si>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</si>
  <si>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</si>
  <si>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</si>
  <si>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</si>
  <si>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</si>
  <si>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</si>
  <si>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</si>
  <si>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</si>
  <si>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</si>
  <si>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</si>
  <si>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</si>
  <si>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</si>
  <si>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</si>
  <si>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</si>
  <si>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</si>
  <si>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</si>
  <si>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</si>
  <si>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</si>
  <si>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</si>
  <si>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</si>
  <si>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</si>
  <si>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</si>
  <si>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</si>
  <si>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</si>
  <si>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</si>
  <si>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</si>
  <si>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</si>
  <si>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</si>
  <si>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</si>
  <si>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</si>
  <si>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</si>
  <si>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</si>
  <si>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</si>
  <si>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</si>
  <si>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</si>
  <si>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</si>
  <si>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</si>
  <si>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</si>
  <si>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</si>
  <si>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</si>
  <si>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</si>
  <si>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</si>
  <si>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</si>
  <si>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</si>
  <si>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</si>
  <si>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</si>
  <si>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</si>
  <si>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</si>
  <si>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</si>
  <si>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</si>
  <si>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</si>
  <si>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</si>
  <si>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</si>
  <si>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</si>
  <si>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</si>
  <si>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</si>
  <si>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</si>
  <si>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</si>
  <si>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</si>
  <si>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</si>
  <si>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</si>
  <si>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</si>
  <si>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</si>
  <si>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</si>
  <si>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</si>
  <si>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</si>
  <si>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</si>
  <si>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</si>
  <si>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</si>
  <si>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</si>
  <si>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</si>
  <si>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</si>
  <si>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</si>
  <si>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</si>
  <si>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</si>
  <si>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</si>
  <si>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</si>
  <si>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</si>
  <si>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</si>
  <si>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</si>
  <si>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</si>
  <si>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</si>
  <si>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</si>
  <si>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</si>
  <si>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</si>
  <si>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</si>
  <si>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</si>
  <si>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</si>
  <si>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</si>
  <si>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</si>
  <si>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</si>
  <si>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</si>
  <si>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</si>
  <si>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</si>
  <si>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</si>
  <si>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</si>
  <si>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</si>
  <si>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</si>
  <si>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</si>
  <si>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</si>
  <si>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</si>
  <si>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</si>
  <si>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</si>
  <si>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</si>
  <si>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</si>
  <si>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</si>
  <si>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</si>
  <si>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</si>
  <si>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</si>
  <si>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</si>
  <si>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</si>
  <si>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</si>
  <si>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</si>
  <si>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</si>
  <si>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</si>
  <si>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</si>
  <si>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</si>
  <si>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</si>
  <si>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</si>
  <si>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</si>
  <si>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</si>
  <si>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</si>
  <si>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</si>
  <si>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</si>
  <si>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</si>
  <si>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</si>
  <si>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</si>
  <si>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</si>
  <si>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</si>
  <si>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</si>
  <si>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</si>
  <si>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</si>
  <si>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</si>
  <si>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</si>
  <si>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</si>
  <si>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</si>
  <si>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</si>
  <si>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</si>
  <si>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</si>
  <si>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</si>
  <si>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</si>
  <si>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</si>
  <si>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</si>
  <si>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</si>
  <si>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</si>
  <si>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</si>
  <si>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</si>
  <si>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</si>
  <si>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</si>
  <si>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</si>
  <si>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</si>
  <si>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</si>
  <si>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</si>
  <si>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</si>
  <si>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</si>
  <si>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</si>
  <si>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</si>
  <si>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</si>
  <si>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</si>
  <si>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</si>
  <si>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</si>
  <si>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</si>
  <si>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</si>
  <si>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</si>
  <si>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</si>
  <si>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</si>
  <si>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</si>
  <si>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</si>
  <si>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</si>
  <si>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</si>
  <si>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</si>
  <si>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</si>
  <si>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</si>
  <si>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</si>
  <si>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</si>
  <si>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</si>
  <si>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</si>
  <si>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</si>
  <si>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</si>
  <si>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</si>
  <si>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</si>
  <si>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</si>
  <si>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</si>
  <si>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</si>
  <si>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</si>
  <si>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</si>
  <si>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</si>
  <si>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</si>
  <si>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</si>
  <si>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</si>
  <si>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</si>
  <si>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</si>
  <si>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</si>
  <si>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</si>
  <si>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</si>
  <si>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</si>
  <si>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</si>
  <si>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</si>
  <si>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</si>
  <si>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</si>
  <si>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</si>
  <si>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</si>
  <si>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</si>
  <si>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</si>
  <si>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</si>
  <si>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</si>
  <si>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</si>
  <si>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</si>
  <si>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</si>
  <si>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</si>
  <si>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</si>
  <si>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</si>
  <si>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</si>
  <si>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</si>
  <si>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</si>
  <si>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</si>
  <si>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</si>
  <si>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</si>
  <si>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</si>
  <si>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</si>
  <si>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</si>
  <si>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</si>
  <si>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</si>
  <si>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</si>
  <si>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</si>
  <si>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</si>
  <si>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</si>
  <si>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</si>
  <si>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</si>
  <si>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</si>
  <si>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</si>
  <si>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</si>
  <si>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</si>
  <si>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</si>
  <si>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</si>
  <si>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</si>
  <si>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</si>
  <si>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</si>
  <si>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</si>
  <si>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</si>
  <si>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</si>
  <si>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</si>
  <si>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</si>
  <si>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</si>
  <si>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</si>
  <si>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</si>
  <si>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</si>
  <si>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</si>
  <si>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</si>
  <si>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</si>
  <si>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</si>
  <si>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</si>
  <si>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</si>
  <si>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</si>
  <si>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</si>
  <si>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</si>
  <si>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</si>
  <si>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</si>
  <si>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</si>
  <si>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</si>
  <si>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</si>
  <si>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</si>
  <si>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</si>
  <si>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</si>
  <si>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</si>
  <si>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</si>
  <si>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</si>
  <si>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</si>
  <si>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</si>
  <si>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</si>
  <si>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</si>
  <si>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</si>
  <si>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</si>
  <si>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</si>
  <si>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</si>
  <si>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</si>
  <si>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</si>
  <si>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</si>
  <si>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</si>
  <si>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</si>
  <si>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</si>
  <si>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</si>
  <si>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</si>
  <si>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</si>
  <si>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</si>
  <si>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</si>
  <si>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</si>
  <si>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</si>
  <si>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</si>
  <si>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</si>
  <si>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</si>
  <si>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</si>
  <si>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</si>
  <si>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</si>
  <si>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</si>
  <si>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</si>
  <si>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</si>
  <si>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</si>
  <si>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</si>
  <si>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</si>
  <si>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</si>
  <si>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</si>
  <si>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</si>
  <si>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</si>
  <si>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</si>
  <si>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</si>
  <si>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</si>
  <si>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</si>
  <si>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</si>
  <si>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</si>
  <si>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</si>
  <si>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</si>
  <si>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</si>
  <si>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</si>
  <si>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</si>
  <si>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</si>
  <si>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</si>
  <si>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</si>
  <si>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</si>
  <si>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</si>
  <si>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</si>
  <si>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</si>
  <si>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</si>
  <si>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</si>
  <si>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</si>
  <si>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</si>
  <si>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</si>
  <si>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</si>
  <si>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</si>
  <si>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</si>
  <si>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</si>
  <si>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</si>
  <si>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</si>
  <si>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</si>
  <si>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</si>
  <si>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</si>
  <si>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</si>
  <si>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</si>
  <si>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</si>
  <si>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</si>
  <si>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</si>
  <si>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</si>
  <si>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</si>
  <si>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</si>
  <si>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</si>
  <si>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</si>
  <si>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</si>
  <si>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</si>
  <si>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</si>
  <si>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</si>
  <si>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</si>
  <si>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</si>
  <si>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</si>
  <si>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</si>
  <si>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</si>
  <si>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</si>
  <si>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</si>
  <si>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</si>
  <si>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</si>
  <si>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</si>
  <si>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</si>
  <si>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</si>
  <si>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</si>
  <si>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</si>
  <si>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</si>
  <si>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</si>
  <si>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</si>
  <si>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</si>
  <si>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</si>
  <si>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</si>
  <si>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</si>
  <si>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</si>
  <si>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</si>
  <si>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</si>
  <si>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</si>
  <si>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</si>
  <si>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</si>
  <si>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</si>
  <si>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</si>
  <si>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</si>
  <si>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</si>
  <si>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</si>
  <si>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</si>
  <si>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</si>
  <si>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</si>
  <si>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</si>
  <si>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</si>
  <si>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</si>
  <si>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</si>
  <si>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</si>
  <si>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</si>
  <si>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</si>
  <si>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</si>
  <si>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</si>
  <si>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</si>
  <si>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</si>
  <si>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</si>
  <si>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</si>
  <si>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</si>
  <si>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</si>
  <si>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</si>
  <si>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</si>
  <si>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</si>
  <si>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</si>
  <si>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</si>
  <si>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</si>
  <si>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</si>
  <si>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</si>
  <si>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</si>
  <si>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</si>
  <si>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</si>
  <si>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</si>
  <si>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</si>
  <si>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</si>
  <si>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</si>
  <si>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</si>
  <si>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</si>
  <si>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</si>
  <si>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</si>
  <si>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</si>
  <si>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</si>
  <si>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</si>
  <si>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</si>
  <si>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</si>
  <si>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</si>
  <si>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</si>
  <si>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</si>
  <si>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</si>
  <si>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</si>
  <si>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</si>
  <si>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</si>
  <si>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</si>
  <si>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</si>
  <si>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</si>
  <si>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</si>
  <si>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</si>
  <si>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</si>
  <si>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</si>
  <si>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</si>
  <si>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</si>
  <si>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</si>
  <si>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</si>
  <si>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</si>
  <si>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</si>
  <si>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</si>
  <si>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</si>
  <si>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</si>
  <si>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</si>
  <si>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</si>
  <si>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</si>
  <si>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</si>
  <si>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</si>
  <si>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</si>
  <si>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</si>
  <si>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</si>
  <si>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</si>
  <si>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</si>
  <si>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</si>
  <si>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</si>
  <si>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</si>
  <si>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</si>
  <si>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</si>
  <si>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</si>
  <si>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</si>
  <si>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</si>
  <si>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</si>
  <si>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</si>
  <si>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</si>
  <si>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</si>
  <si>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</si>
  <si>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</si>
  <si>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</si>
  <si>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</si>
  <si>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</si>
  <si>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</si>
  <si>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</si>
  <si>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</si>
  <si>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</si>
  <si>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</si>
  <si>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</si>
  <si>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</si>
  <si>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</si>
  <si>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</si>
  <si>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</si>
  <si>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</si>
  <si>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</si>
  <si>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</si>
  <si>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</si>
  <si>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</si>
  <si>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</si>
  <si>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</si>
  <si>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</si>
  <si>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</si>
  <si>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</si>
  <si>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</si>
  <si>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</si>
  <si>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</si>
  <si>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</si>
  <si>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</si>
  <si>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</si>
  <si>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</si>
  <si>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</si>
  <si>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</si>
  <si>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</si>
  <si>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</si>
  <si>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</si>
  <si>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</si>
  <si>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</si>
  <si>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</si>
  <si>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</si>
  <si>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</si>
  <si>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</si>
  <si>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</si>
  <si>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</si>
  <si>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</si>
  <si>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</si>
  <si>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</si>
  <si>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</si>
  <si>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</si>
  <si>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</si>
  <si>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</si>
  <si>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</si>
  <si>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</si>
  <si>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</si>
  <si>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</si>
  <si>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</si>
  <si>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</si>
  <si>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</si>
  <si>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</si>
  <si>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</si>
  <si>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</si>
  <si>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</si>
  <si>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</si>
  <si>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</si>
  <si>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</si>
  <si>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</si>
  <si>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</si>
  <si>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</si>
  <si>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</si>
  <si>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</si>
  <si>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</si>
  <si>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</si>
  <si>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</si>
  <si>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</si>
  <si>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</si>
  <si>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</si>
  <si>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</si>
  <si>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</si>
  <si>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</si>
  <si>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</si>
  <si>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</si>
  <si>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</si>
  <si>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</si>
  <si>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</si>
  <si>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</si>
  <si>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</si>
  <si>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</si>
  <si>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</si>
  <si>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</si>
  <si>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</si>
  <si>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</si>
  <si>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</si>
  <si>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</si>
  <si>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</si>
  <si>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</si>
  <si>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</si>
  <si>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</si>
  <si>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</si>
  <si>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</si>
  <si>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</si>
  <si>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</si>
  <si>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</si>
  <si>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</si>
  <si>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</si>
  <si>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</si>
  <si>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</si>
  <si>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</si>
  <si>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</si>
  <si>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</si>
  <si>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</si>
  <si>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</si>
  <si>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</si>
  <si>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</si>
  <si>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</si>
  <si>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</si>
  <si>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</si>
  <si>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</si>
  <si>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</si>
  <si>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</si>
  <si>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</si>
  <si>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</si>
  <si>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</si>
  <si>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</si>
  <si>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</si>
  <si>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</si>
  <si>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</si>
  <si>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</si>
  <si>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</si>
  <si>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</si>
  <si>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</si>
  <si>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</si>
  <si>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</si>
  <si>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</si>
  <si>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</si>
  <si>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</si>
  <si>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</si>
  <si>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</si>
  <si>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</si>
  <si>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</si>
  <si>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</si>
  <si>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</si>
  <si>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</si>
  <si>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</si>
  <si>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</si>
  <si>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</si>
  <si>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</si>
  <si>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</si>
  <si>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</si>
  <si>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</si>
  <si>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</si>
  <si>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</si>
  <si>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</si>
  <si>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</si>
  <si>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</si>
  <si>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</si>
  <si>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</si>
  <si>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</si>
  <si>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</si>
  <si>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</si>
  <si>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</si>
  <si>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</si>
  <si>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</si>
  <si>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</si>
  <si>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</si>
  <si>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</si>
  <si>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</si>
  <si>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</si>
  <si>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</si>
  <si>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</si>
  <si>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</si>
  <si>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</si>
  <si>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</si>
  <si>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</si>
  <si>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</si>
  <si>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</si>
  <si>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</si>
  <si>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</si>
  <si>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</si>
  <si>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</si>
  <si>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</si>
  <si>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</si>
  <si>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</si>
  <si>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</si>
  <si>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</si>
  <si>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</si>
  <si>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</si>
  <si>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</si>
  <si>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</si>
  <si>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</si>
  <si>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</si>
  <si>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</si>
  <si>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</si>
  <si>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</si>
  <si>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</si>
  <si>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</si>
  <si>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</si>
  <si>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</si>
  <si>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</si>
  <si>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</si>
  <si>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</si>
  <si>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</si>
  <si>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</si>
  <si>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</si>
  <si>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</si>
  <si>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</si>
  <si>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</si>
  <si>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</si>
  <si>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</si>
  <si>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</si>
  <si>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</si>
  <si>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</si>
  <si>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</si>
  <si>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</si>
  <si>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</si>
  <si>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</si>
  <si>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</si>
  <si>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</si>
  <si>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</si>
  <si>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</si>
  <si>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</si>
  <si>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</si>
  <si>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</si>
  <si>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</si>
  <si>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</si>
  <si>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</si>
  <si>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</si>
  <si>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</si>
  <si>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</si>
  <si>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</si>
  <si>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</si>
  <si>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</si>
  <si>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</si>
  <si>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</si>
  <si>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</si>
  <si>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</si>
  <si>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</si>
  <si>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</si>
  <si>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</si>
  <si>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</si>
  <si>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</si>
  <si>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</si>
  <si>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</si>
  <si>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</si>
  <si>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</si>
  <si>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</si>
  <si>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</si>
  <si>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</si>
  <si>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</si>
  <si>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</si>
  <si>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</si>
  <si>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</si>
  <si>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</si>
  <si>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</si>
  <si>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</si>
  <si>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</si>
  <si>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</si>
  <si>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</si>
  <si>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</si>
  <si>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</si>
  <si>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</si>
  <si>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</si>
  <si>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</si>
  <si>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</si>
  <si>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</si>
  <si>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</si>
  <si>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</si>
  <si>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</si>
  <si>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</si>
  <si>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</si>
  <si>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</si>
  <si>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</si>
  <si>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</si>
  <si>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</si>
  <si>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</si>
  <si>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</si>
  <si>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</si>
  <si>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</si>
  <si>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</si>
  <si>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</si>
  <si>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</si>
  <si>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</si>
  <si>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</si>
  <si>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</si>
  <si>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</si>
  <si>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</si>
  <si>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</si>
  <si>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</si>
  <si>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</si>
  <si>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</si>
  <si>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</si>
  <si>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</si>
  <si>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</si>
  <si>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</si>
  <si>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</si>
  <si>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</si>
  <si>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</si>
  <si>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</si>
  <si>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</si>
  <si>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</si>
  <si>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</si>
  <si>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</si>
  <si>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</si>
  <si>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</si>
  <si>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</si>
  <si>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</si>
  <si>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</si>
  <si>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</si>
  <si>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</si>
  <si>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</si>
  <si>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</si>
  <si>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</si>
  <si>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</si>
  <si>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</si>
  <si>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</si>
  <si>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</si>
  <si>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</si>
  <si>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</si>
  <si>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</si>
  <si>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</si>
  <si>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</si>
  <si>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</si>
  <si>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</si>
  <si>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</si>
  <si>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</si>
  <si>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</si>
  <si>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</si>
  <si>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</si>
  <si>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</si>
  <si>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</si>
  <si>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</si>
  <si>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</si>
  <si>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</si>
  <si>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</si>
  <si>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</si>
  <si>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</si>
  <si>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</si>
  <si>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</si>
  <si>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</si>
  <si>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</si>
  <si>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</si>
  <si>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</si>
  <si>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</si>
  <si>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</si>
  <si>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</si>
  <si>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</si>
  <si>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</si>
  <si>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</si>
  <si>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</si>
  <si>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</si>
  <si>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</si>
  <si>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</si>
  <si>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</si>
  <si>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</si>
  <si>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</si>
  <si>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</si>
  <si>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</si>
  <si>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</si>
  <si>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</si>
  <si>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</si>
  <si>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</si>
  <si>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</si>
  <si>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</si>
  <si>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</si>
  <si>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</si>
  <si>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</si>
  <si>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</si>
  <si>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</si>
  <si>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</si>
  <si>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</si>
  <si>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</si>
  <si>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</si>
  <si>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</si>
  <si>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</si>
  <si>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</si>
  <si>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</si>
  <si>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</si>
  <si>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</si>
  <si>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</si>
  <si>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</si>
  <si>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</si>
  <si>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</si>
  <si>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</si>
  <si>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</si>
  <si>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</si>
  <si>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</si>
  <si>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</si>
  <si>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</si>
  <si>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</si>
  <si>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</si>
  <si>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</si>
  <si>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</si>
  <si>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</si>
  <si>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</si>
  <si>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</si>
  <si>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</si>
  <si>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</si>
  <si>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</si>
  <si>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</si>
  <si>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</si>
  <si>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</si>
  <si>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</si>
  <si>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</si>
  <si>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</si>
  <si>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</si>
  <si>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</si>
  <si>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</si>
  <si>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</si>
  <si>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</si>
  <si>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</si>
  <si>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</si>
  <si>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</si>
  <si>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</si>
  <si>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</si>
  <si>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</si>
  <si>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</si>
  <si>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</si>
  <si>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</si>
  <si>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</si>
  <si>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</si>
  <si>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</si>
  <si>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</si>
  <si>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</si>
  <si>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</si>
  <si>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</si>
  <si>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</si>
  <si>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</si>
  <si>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</si>
  <si>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</si>
  <si>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</si>
  <si>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</si>
  <si>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</si>
  <si>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</si>
  <si>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</si>
  <si>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</si>
  <si>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</si>
  <si>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</si>
  <si>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</si>
  <si>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</si>
  <si>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</si>
  <si>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</si>
  <si>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</si>
  <si>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</si>
  <si>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</si>
  <si>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</si>
  <si>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</si>
  <si>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</si>
  <si>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</si>
  <si>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</si>
  <si>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</si>
  <si>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</si>
  <si>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</si>
  <si>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</si>
  <si>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</si>
  <si>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</si>
  <si>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</si>
  <si>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</si>
  <si>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</si>
  <si>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</si>
  <si>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</si>
  <si>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</si>
  <si>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</si>
  <si>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</si>
  <si>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</si>
  <si>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</si>
  <si>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</si>
  <si>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</si>
  <si>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</si>
  <si>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</si>
  <si>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</si>
  <si>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</si>
  <si>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</si>
  <si>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</si>
  <si>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</si>
  <si>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</si>
  <si>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</si>
  <si>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</si>
  <si>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</si>
  <si>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</si>
  <si>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</si>
  <si>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</si>
  <si>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</si>
  <si>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</si>
  <si>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</si>
  <si>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</si>
  <si>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</si>
  <si>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</si>
  <si>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</si>
  <si>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</si>
  <si>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</si>
  <si>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</si>
  <si>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</si>
  <si>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</si>
  <si>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</si>
  <si>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</si>
  <si>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</si>
  <si>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</si>
  <si>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</si>
  <si>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</si>
  <si>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</si>
  <si>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</si>
  <si>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</si>
  <si>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</si>
  <si>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</si>
  <si>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</si>
  <si>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</si>
  <si>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</si>
  <si>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</si>
  <si>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</si>
  <si>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</si>
  <si>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</si>
  <si>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</si>
  <si>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</si>
  <si>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</si>
  <si>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</si>
  <si>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</si>
  <si>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</si>
  <si>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</si>
  <si>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</si>
  <si>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</si>
  <si>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</si>
  <si>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</si>
  <si>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</si>
  <si>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</si>
  <si>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</si>
  <si>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</si>
  <si>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</si>
  <si>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</si>
  <si>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</si>
  <si>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</si>
  <si>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</si>
  <si>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</si>
  <si>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</si>
  <si>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</si>
  <si>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</si>
  <si>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</si>
  <si>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</si>
  <si>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</si>
  <si>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</si>
  <si>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</si>
  <si>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</si>
  <si>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</si>
  <si>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</si>
  <si>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</si>
  <si>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</si>
  <si>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</si>
  <si>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</si>
  <si>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</si>
  <si>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</si>
  <si>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</si>
  <si>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</si>
  <si>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</si>
  <si>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</si>
  <si>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</si>
  <si>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</si>
  <si>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</si>
  <si>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</si>
  <si>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</si>
  <si>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</si>
  <si>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</si>
  <si>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</si>
  <si>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</si>
  <si>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</si>
  <si>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</si>
  <si>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</si>
  <si>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</si>
  <si>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</si>
  <si>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</si>
  <si>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</si>
  <si>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</si>
  <si>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</si>
  <si>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</si>
  <si>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</si>
  <si>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</si>
  <si>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</si>
  <si>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</si>
  <si>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</si>
  <si>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</si>
  <si>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</si>
  <si>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</si>
  <si>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</si>
  <si>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</si>
  <si>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</si>
  <si>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</si>
  <si>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</si>
  <si>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</si>
  <si>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</si>
  <si>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</si>
  <si>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</si>
  <si>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</si>
  <si>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</si>
  <si>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</si>
  <si>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</si>
  <si>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</si>
  <si>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</si>
  <si>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</si>
  <si>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</si>
  <si>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</si>
  <si>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</si>
  <si>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</si>
  <si>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</si>
  <si>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</si>
  <si>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</si>
  <si>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</si>
  <si>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</si>
  <si>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</si>
  <si>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</si>
  <si>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</si>
  <si>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</si>
  <si>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</si>
  <si>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</si>
  <si>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</si>
  <si>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</si>
  <si>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</si>
  <si>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</si>
  <si>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</si>
  <si>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</si>
  <si>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</si>
  <si>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</si>
  <si>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</si>
  <si>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</si>
  <si>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</si>
  <si>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</si>
  <si>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</si>
  <si>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</si>
  <si>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</si>
  <si>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</si>
  <si>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</si>
  <si>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</si>
  <si>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</si>
  <si>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</si>
  <si>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</si>
  <si>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</si>
  <si>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</si>
  <si>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</si>
  <si>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</si>
  <si>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</si>
  <si>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</si>
  <si>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</si>
  <si>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</si>
  <si>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</si>
  <si>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</si>
  <si>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</si>
  <si>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</si>
  <si>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</si>
  <si>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</si>
  <si>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</si>
  <si>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</si>
  <si>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</si>
  <si>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</si>
  <si>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</si>
  <si>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</si>
  <si>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</si>
  <si>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</si>
  <si>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</si>
  <si>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</si>
  <si>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</si>
  <si>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</si>
  <si>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</si>
  <si>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</si>
  <si>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</si>
  <si>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</si>
  <si>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</si>
  <si>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</si>
  <si>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</si>
  <si>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</si>
  <si>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</si>
  <si>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</si>
  <si>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</si>
  <si>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</si>
  <si>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</si>
  <si>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</si>
  <si>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</si>
  <si>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</si>
  <si>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</si>
  <si>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</si>
  <si>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</si>
  <si>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</si>
  <si>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</si>
  <si>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</si>
  <si>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</si>
  <si>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</si>
  <si>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</si>
  <si>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</si>
  <si>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</si>
  <si>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</si>
  <si>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</si>
  <si>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</si>
  <si>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</si>
  <si>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</si>
  <si>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</si>
  <si>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</si>
  <si>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</si>
  <si>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</si>
  <si>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</si>
  <si>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</si>
  <si>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</si>
  <si>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</si>
  <si>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</si>
  <si>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</si>
  <si>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</si>
  <si>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</si>
  <si>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</si>
  <si>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</si>
  <si>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</si>
  <si>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</si>
  <si>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</si>
  <si>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</si>
  <si>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</si>
  <si>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</si>
  <si>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</si>
  <si>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</si>
  <si>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</si>
  <si>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</si>
  <si>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</si>
  <si>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</si>
  <si>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</si>
  <si>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</si>
  <si>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</si>
  <si>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</si>
  <si>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</si>
  <si>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</si>
  <si>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</si>
  <si>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</si>
  <si>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</si>
  <si>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</si>
  <si>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</si>
  <si>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</si>
  <si>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</si>
  <si>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</si>
  <si>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</si>
  <si>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</si>
  <si>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</si>
  <si>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</si>
  <si>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</si>
  <si>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</si>
  <si>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</si>
  <si>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</si>
  <si>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</si>
  <si>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</si>
  <si>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</si>
  <si>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</si>
  <si>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</si>
  <si>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</si>
  <si>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</si>
  <si>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</si>
  <si>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</si>
  <si>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</si>
  <si>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</si>
  <si>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</si>
  <si>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</si>
  <si>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</si>
  <si>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</si>
  <si>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</si>
  <si>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</si>
  <si>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</si>
  <si>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</si>
  <si>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</si>
  <si>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</si>
  <si>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</si>
  <si>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</si>
  <si>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</si>
  <si>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</si>
  <si>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</si>
  <si>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</si>
  <si>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</si>
  <si>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</si>
  <si>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</si>
  <si>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</si>
  <si>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</si>
  <si>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</si>
  <si>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</si>
  <si>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</si>
  <si>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</si>
  <si>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</si>
  <si>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</si>
  <si>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</si>
  <si>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</si>
  <si>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</si>
  <si>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</si>
  <si>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</si>
  <si>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</si>
  <si>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</si>
  <si>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</si>
  <si>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</si>
  <si>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</si>
  <si>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</si>
  <si>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</si>
  <si>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</si>
  <si>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</si>
  <si>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</si>
  <si>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</si>
  <si>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</si>
  <si>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</si>
  <si>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</si>
  <si>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</si>
  <si>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</si>
  <si>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</si>
  <si>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</si>
  <si>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</si>
  <si>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</si>
  <si>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</si>
  <si>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</si>
  <si>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</si>
  <si>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</si>
  <si>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</si>
  <si>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</si>
  <si>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</si>
  <si>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</si>
  <si>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</si>
  <si>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</si>
  <si>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</si>
  <si>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</si>
  <si>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</si>
  <si>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</si>
  <si>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</si>
  <si>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</si>
  <si>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</si>
  <si>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</si>
  <si>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</si>
  <si>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</si>
  <si>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</si>
  <si>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</si>
  <si>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</si>
  <si>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</si>
  <si>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</si>
  <si>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</si>
  <si>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</si>
  <si>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</si>
  <si>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</si>
  <si>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</si>
  <si>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</si>
  <si>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</si>
  <si>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</si>
  <si>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</si>
  <si>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</si>
  <si>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</si>
  <si>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</si>
  <si>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</si>
  <si>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</si>
  <si>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</si>
  <si>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</si>
  <si>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</si>
  <si>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</si>
  <si>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</si>
  <si>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</si>
  <si>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</si>
  <si>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</si>
  <si>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</si>
  <si>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</si>
  <si>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</si>
  <si>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</si>
  <si>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</si>
  <si>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</si>
  <si>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</si>
  <si>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</si>
  <si>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</si>
  <si>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</si>
  <si>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</si>
  <si>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</si>
  <si>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</si>
  <si>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</si>
  <si>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</si>
  <si>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</si>
  <si>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</si>
  <si>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</si>
  <si>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</si>
  <si>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</si>
  <si>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</si>
  <si>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</si>
  <si>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</si>
  <si>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</si>
  <si>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</si>
  <si>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</si>
  <si>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</si>
  <si>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</si>
  <si>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</si>
  <si>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</si>
  <si>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</si>
  <si>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</si>
  <si>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</si>
  <si>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</si>
  <si>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</si>
  <si>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</si>
  <si>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</si>
  <si>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</si>
  <si>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</si>
  <si>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</si>
  <si>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</si>
  <si>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</si>
  <si>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</si>
  <si>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</si>
  <si>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</si>
  <si>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</si>
  <si>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</si>
  <si>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</si>
  <si>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</si>
  <si>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</si>
  <si>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</si>
  <si>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</si>
  <si>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</si>
  <si>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</si>
  <si>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</si>
  <si>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</si>
  <si>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</si>
  <si>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</si>
  <si>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</si>
  <si>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</si>
  <si>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</si>
  <si>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</si>
  <si>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</si>
  <si>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</si>
  <si>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</si>
  <si>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</si>
  <si>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</si>
  <si>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</si>
  <si>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</si>
  <si>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</si>
  <si>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</si>
  <si>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</si>
  <si>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</si>
  <si>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</si>
  <si>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</si>
  <si>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</si>
  <si>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</si>
  <si>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</si>
  <si>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</si>
  <si>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</si>
  <si>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</si>
  <si>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</si>
  <si>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</si>
  <si>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</si>
  <si>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</si>
  <si>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</si>
  <si>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</si>
  <si>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</si>
  <si>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</si>
  <si>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</si>
  <si>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</si>
  <si>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</si>
  <si>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</si>
  <si>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</si>
  <si>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</si>
  <si>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</si>
  <si>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</si>
  <si>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</si>
  <si>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</si>
  <si>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</si>
  <si>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</si>
  <si>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</si>
  <si>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</si>
  <si>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</si>
  <si>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</si>
  <si>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</si>
  <si>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</si>
  <si>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</si>
  <si>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</si>
  <si>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</si>
  <si>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</si>
  <si>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</si>
  <si>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</si>
  <si>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</si>
  <si>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</si>
  <si>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</si>
  <si>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</si>
  <si>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</si>
  <si>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</si>
  <si>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</si>
  <si>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</si>
  <si>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</si>
  <si>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</si>
  <si>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</si>
  <si>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</si>
  <si>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</si>
  <si>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</si>
  <si>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</si>
  <si>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</si>
  <si>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</si>
  <si>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</si>
  <si>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</si>
  <si>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</si>
  <si>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</si>
  <si>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</si>
  <si>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</si>
  <si>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</si>
  <si>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</si>
  <si>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</si>
  <si>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</si>
  <si>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</si>
  <si>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</t>
  </si>
  <si>
    <t>MC1 as 08:32 - Licença as 09:17h - Deslocando pro km de trabalho</t>
  </si>
  <si>
    <t>Em intervalo as 11:16h as 14h</t>
  </si>
  <si>
    <t>Pronto as 07:45h</t>
  </si>
  <si>
    <t>Pronto as 07:45h - após I83  - tempo virou pra chuva no local</t>
  </si>
  <si>
    <t>Previsão de pronto as 10h</t>
  </si>
  <si>
    <t>Aguardando contato da equipe por trem, local sem sinal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</si>
  <si>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</si>
  <si>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</si>
  <si>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</si>
  <si>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</si>
  <si>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</si>
  <si>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</si>
  <si>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</si>
  <si>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</si>
  <si>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</si>
  <si>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</si>
  <si>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</si>
  <si>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</si>
  <si>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</si>
  <si>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</si>
  <si>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08:24h - Intervalo das 9h as 12:40h</t>
  </si>
  <si>
    <t>Carga de brita</t>
  </si>
  <si>
    <t xml:space="preserve">Descarga de dormentes no km 37,5 ao 38,5 </t>
  </si>
  <si>
    <t>ZRL</t>
  </si>
  <si>
    <t>491+800	2vg
492+300	2vg
492+500	2vgb
492+700	2vg
493+300	1vg
494+300	2vg
494+500	3vg</t>
  </si>
  <si>
    <t xml:space="preserve">Execução de solda no AMV </t>
  </si>
  <si>
    <t>Deslocamento de ZTP para TAP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</si>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</sst>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  <xf numFmtId="14" fontId="7" fillId="34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U221" activePane="topRight" state="frozen"/>
      <selection pane="topRight" activeCell="X230" sqref="X23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1</v>
      </c>
      <c r="BI212" s="14"/>
      <c r="BJ212" s="14" t="s">
        <v>1706</v>
      </c>
      <c r="BK212" s="14" t="s">
        <v>1707</v>
      </c>
      <c r="BL212" s="13"/>
      <c r="BM212" s="12"/>
      <c r="BN212" s="12"/>
      <c r="BO212" s="130"/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0.58333333333333337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0.11388888888888893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0.91111111111111143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1712</v>
      </c>
      <c r="BK215" s="14" t="s">
        <v>1713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1723</v>
      </c>
      <c r="BK222" s="14" t="s">
        <v>1724</v>
      </c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822</v>
      </c>
      <c r="G223" s="8" t="str">
        <f>IF(D223="","*",VLOOKUP(F223,BS_ATIVIDADE[#All],3,FALSE))</f>
        <v>SOLDA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1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1318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SOLDA</v>
      </c>
      <c r="AJ223" s="8" t="str">
        <f>IF(D223="","*",VLOOKUP(AI223,BS_ATIVIDADE[#Data],3,FALSE))</f>
        <v>SOLDA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1</v>
      </c>
      <c r="BI223" s="14"/>
      <c r="BJ223" s="215" t="s">
        <v>1725</v>
      </c>
      <c r="BK223" s="14" t="s">
        <v>1726</v>
      </c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Produção</v>
      </c>
      <c r="BR223" s="15">
        <f>IF(OR(B223="",F223=""),"*",AY223/P223)</f>
        <v>1.0000000000000004</v>
      </c>
      <c r="BS223" s="15">
        <f>IF(OR(B223="",F223=""),"*",BA223/Q223)</f>
        <v>0</v>
      </c>
      <c r="BT223" s="231"/>
    </row>
    <row r="224" spans="1:72" hidden="1">
      <c r="A224" s="44" t="str">
        <f t="shared" si="27"/>
        <v>E14</v>
      </c>
      <c r="B224" s="250"/>
      <c r="C224" s="7" t="str">
        <f>IF(BS_CONTROLE[[#This Row],[DATA]]="","",WEEKNUM(BS_CONTROLE[[#This Row],[DATA]]))</f>
        <v/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277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1</v>
      </c>
      <c r="BI226" s="14"/>
      <c r="BJ226" s="14" t="s">
        <v>1728</v>
      </c>
      <c r="BK226" s="14"/>
      <c r="BL226" s="13"/>
      <c r="BM226" s="12"/>
      <c r="BN226" s="12"/>
      <c r="BO226" s="130"/>
      <c r="BP226" s="14"/>
      <c r="BQ226" s="10" t="str">
        <f t="shared" si="28"/>
        <v>Produção e Intervalo</v>
      </c>
      <c r="BR226" s="15">
        <f t="shared" si="29"/>
        <v>0</v>
      </c>
      <c r="BS226" s="15">
        <f t="shared" si="30"/>
        <v>0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1729</v>
      </c>
      <c r="X234" s="151" t="s">
        <v>1005</v>
      </c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208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499TGR1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277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803</v>
      </c>
      <c r="G241" s="8" t="str">
        <f>IF(D241="","*",VLOOKUP(F241,BS_ATIVIDADE[#All],3,FALSE))</f>
        <v>DORMENTE - DESCARGA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1730</v>
      </c>
      <c r="X241" s="151" t="s">
        <v>1005</v>
      </c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PDM - DESCARGA - DORMENTE</v>
      </c>
      <c r="AJ241" s="8" t="str">
        <f>IF(D241="","*",VLOOKUP(AI241,BS_ATIVIDADE[#Data],3,FALSE))</f>
        <v>DORMENTE - DESCARGA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611</v>
      </c>
      <c r="I247" s="134" t="s">
        <v>1731</v>
      </c>
      <c r="J247" s="150">
        <v>103</v>
      </c>
      <c r="K247" s="150">
        <v>2116.34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PIT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PIT</v>
      </c>
      <c r="AN247" s="166" t="str">
        <f>IF(BS_CONTROLE[[#This Row],[SB]]=0, "-", BS_CONTROLE[[#This Row],[SB]])</f>
        <v>PIT1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2116.34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1732</v>
      </c>
      <c r="X266" s="151" t="s">
        <v>1005</v>
      </c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305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1733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1733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310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>W50</v>
      </c>
      <c r="B273" s="278"/>
      <c r="C273" s="7" t="str">
        <f>IF(BS_CONTROLE[[#This Row],[DATA]]="","",WEEKNUM(BS_CONTROLE[[#This Row],[DATA]]))</f>
        <v/>
      </c>
      <c r="D273" s="45" t="s">
        <v>869</v>
      </c>
      <c r="E273" s="175">
        <v>311</v>
      </c>
      <c r="F273" s="133" t="s">
        <v>815</v>
      </c>
      <c r="G273" s="8" t="str">
        <f>IF(D273="","*",VLOOKUP(F273,BS_ATIVIDADE[#All],3,FALSE))</f>
        <v>PEDRA</v>
      </c>
      <c r="H273" s="134" t="s">
        <v>23</v>
      </c>
      <c r="I273" s="279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VAGÕES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1730</v>
      </c>
      <c r="X273" s="151" t="s">
        <v>1005</v>
      </c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PDM - PEDRA - DESCARGA</v>
      </c>
      <c r="AJ273" s="8" t="str">
        <f>IF(D273="","*",VLOOKUP(AI273,BS_ATIVIDADE[#Data],3,FALSE))</f>
        <v>PEDRA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VAGÕES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1734</v>
      </c>
      <c r="X276" s="151" t="s">
        <v>1005</v>
      </c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316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2" operator="equal">
      <formula>"ERRO"</formula>
    </cfRule>
  </conditionalFormatting>
  <conditionalFormatting sqref="X4 Y1:Z4 Y8:Z757">
    <cfRule type="cellIs" dxfId="125" priority="18511" operator="equal">
      <formula>"OPORTUNIDADE"</formula>
    </cfRule>
  </conditionalFormatting>
  <conditionalFormatting sqref="AZ6:AZ757">
    <cfRule type="expression" dxfId="124" priority="18506">
      <formula>$BU6=1</formula>
    </cfRule>
  </conditionalFormatting>
  <conditionalFormatting sqref="BQ6:BQ757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7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7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0:Y1048576">
    <cfRule type="cellIs" dxfId="113" priority="18328" operator="equal">
      <formula>"OPORTUNIDADE"</formula>
    </cfRule>
  </conditionalFormatting>
  <conditionalFormatting sqref="Y1047820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7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7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1735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1736</v>
      </c>
      <c r="E3" s="176" t="s">
        <v>1737</v>
      </c>
      <c r="F3" s="176" t="s">
        <v>1738</v>
      </c>
      <c r="G3" s="176" t="s">
        <v>1739</v>
      </c>
      <c r="H3" s="176" t="s">
        <v>1740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1741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1742</v>
      </c>
      <c r="D12" s="177">
        <v>9049</v>
      </c>
      <c r="E12" s="178">
        <v>46044</v>
      </c>
      <c r="F12" s="180" t="s">
        <v>1743</v>
      </c>
      <c r="G12" s="177" t="s">
        <v>1744</v>
      </c>
      <c r="H12" s="177"/>
    </row>
    <row r="13" spans="3:8">
      <c r="C13" s="177" t="s">
        <v>1742</v>
      </c>
      <c r="D13" s="177">
        <v>9044</v>
      </c>
      <c r="E13" s="178">
        <v>46044</v>
      </c>
      <c r="F13" s="180" t="s">
        <v>1745</v>
      </c>
      <c r="G13" s="177" t="s">
        <v>1746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1747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1747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H1" workbookViewId="0">
      <selection activeCell="G236" sqref="G236:G25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1748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1749</v>
      </c>
      <c r="B3" s="91" t="s">
        <v>1750</v>
      </c>
      <c r="C3" s="91" t="s">
        <v>636</v>
      </c>
      <c r="D3" s="92" t="s">
        <v>1212</v>
      </c>
      <c r="E3" s="92" t="s">
        <v>4</v>
      </c>
      <c r="F3" s="92" t="s">
        <v>1751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1752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 t="str">
        <f>IF(FN_MC!B224="","*",FN_MC!B224)</f>
        <v>*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>
      <c r="A238" s="95" t="str">
        <f>IF(FN_MC!Y232="","*",FN_MC!Y232)</f>
        <v>*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*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>
      <c r="A240" s="95" t="str">
        <f>IF(FN_MC!Y234="","*",FN_MC!Y234)</f>
        <v>*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>
      <c r="A241" s="95" t="str">
        <f>IF(FN_MC!Y235="","*",FN_MC!Y235)</f>
        <v>*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499TGR1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2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*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415</v>
      </c>
      <c r="V243" s="98">
        <f ca="1">_xlfn.XLOOKUP(G243&amp;$V$3,BS_CONTROLE[CHAVE],BS_CONTROLE[Quantidade_11],"-")</f>
        <v>1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>
      <c r="A244" s="95" t="str">
        <f>IF(FN_MC!Y239="","*",FN_MC!Y239)</f>
        <v>*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PDM - DESCARGA - DORMENTE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>
      <c r="A249" s="95" t="str">
        <f>IF(FN_MC!Y244="","*",FN_MC!Y244)</f>
        <v>*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*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PIT</v>
      </c>
      <c r="J252" s="96" t="str">
        <f>IF(FN_MC!I247="","*",FN_MC!I247)</f>
        <v>ZRL</v>
      </c>
      <c r="K252" s="96" t="str">
        <f>IF(FN_MC!M247="","*",FN_MC!M247)</f>
        <v>PIT</v>
      </c>
      <c r="L252" s="186" t="str">
        <f>IF(FN_MC!N247="","*",FN_MC!N247)</f>
        <v>PIT1</v>
      </c>
      <c r="M252" s="97">
        <f>IF(FN_MC!J247="","*",FN_MC!J247)</f>
        <v>103</v>
      </c>
      <c r="N252" s="173">
        <f>IF(FN_MC!K247="","*",FN_MC!K247)</f>
        <v>2116.34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0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415</v>
      </c>
      <c r="V261" s="98">
        <f ca="1">_xlfn.XLOOKUP(G261&amp;$V$3,BS_CONTROLE[CHAVE],BS_CONTROLE[Quantidade_11],"-")</f>
        <v>1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2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0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7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-</v>
      </c>
      <c r="E272" s="96" t="str">
        <f>IF(FN_MC!T267="","*",FN_MC!T267)</f>
        <v>-</v>
      </c>
      <c r="F272" s="96" t="str">
        <f>IF(FN_MC!B267="","*",FN_MC!B267)</f>
        <v>*</v>
      </c>
      <c r="G272" s="96" t="str">
        <f>IF(FN_MC!D267="","*",FN_MC!D267)</f>
        <v>*</v>
      </c>
      <c r="H272" s="96" t="str">
        <f>IF(FN_MC!F267="","*",FN_MC!F267)</f>
        <v>*</v>
      </c>
      <c r="I272" s="96" t="str">
        <f>IF(FN_MC!H267="","*",FN_MC!H267)</f>
        <v>*</v>
      </c>
      <c r="J272" s="96" t="str">
        <f>IF(FN_MC!I267="","*",FN_MC!I267)</f>
        <v>*</v>
      </c>
      <c r="K272" s="96" t="str">
        <f>IF(FN_MC!M267="","*",FN_MC!M267)</f>
        <v>-</v>
      </c>
      <c r="L272" s="186" t="str">
        <f>IF(FN_MC!N267="","*",FN_MC!N267)</f>
        <v>-</v>
      </c>
      <c r="M272" s="97" t="str">
        <f>IF(FN_MC!J267="","*",FN_MC!J267)</f>
        <v>*</v>
      </c>
      <c r="N272" s="173" t="str">
        <f>IF(FN_MC!K267="","*",FN_MC!K267)</f>
        <v>*</v>
      </c>
      <c r="O272" s="173" t="str">
        <f>IF(FN_MC!L267="","*",FN_MC!L267)</f>
        <v>-</v>
      </c>
      <c r="P272" s="107" t="str">
        <f>IF(FN_MC!O267="","*",FN_MC!O267)</f>
        <v>*</v>
      </c>
      <c r="Q272" s="107" t="str">
        <f>IF(FN_MC!P267="","*",FN_MC!P267)</f>
        <v>*</v>
      </c>
      <c r="R272" s="96" t="str">
        <f>IF(FN_MC!Q267="","*",CONCATENATE(FN_MC!Q267," ",FN_MC!R267))</f>
        <v>*</v>
      </c>
      <c r="S272" s="96" t="str">
        <f>IF(FN_MC!V267="","*",FN_MC!V267)</f>
        <v>*</v>
      </c>
      <c r="T272" s="96" t="str">
        <f>IF(FN_MC!W267="","*",FN_MC!W267)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415</v>
      </c>
      <c r="V273" s="98">
        <f ca="1">_xlfn.XLOOKUP(G273&amp;$V$3,BS_CONTROLE[CHAVE],BS_CONTROLE[Quantidade_11],"-")</f>
        <v>1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*</v>
      </c>
      <c r="C277" s="95" t="str">
        <f>IF(FN_MC!Z272="","*",FN_MC!Z272)</f>
        <v>*</v>
      </c>
      <c r="D277" s="96" t="str">
        <f>IF(FN_MC!S272="","*",FN_MC!S272)</f>
        <v>-</v>
      </c>
      <c r="E277" s="96" t="str">
        <f>IF(FN_MC!T272="","*",FN_MC!T272)</f>
        <v>-</v>
      </c>
      <c r="F277" s="96" t="str">
        <f>IF(FN_MC!B272="","*",FN_MC!B272)</f>
        <v>*</v>
      </c>
      <c r="G277" s="96" t="str">
        <f>IF(FN_MC!D272="","*",FN_MC!D272)</f>
        <v>*</v>
      </c>
      <c r="H277" s="96" t="str">
        <f>IF(FN_MC!F272="","*",FN_MC!F272)</f>
        <v>*</v>
      </c>
      <c r="I277" s="96" t="str">
        <f>IF(FN_MC!H272="","*",FN_MC!H272)</f>
        <v>*</v>
      </c>
      <c r="J277" s="96" t="str">
        <f>IF(FN_MC!I272="","*",FN_MC!I272)</f>
        <v>*</v>
      </c>
      <c r="K277" s="96" t="str">
        <f>IF(FN_MC!M272="","*",FN_MC!M272)</f>
        <v>-</v>
      </c>
      <c r="L277" s="186" t="str">
        <f>IF(FN_MC!N272="","*",FN_MC!N272)</f>
        <v>-</v>
      </c>
      <c r="M277" s="97" t="str">
        <f>IF(FN_MC!J272="","*",FN_MC!J272)</f>
        <v>*</v>
      </c>
      <c r="N277" s="173" t="str">
        <f>IF(FN_MC!K272="","*",FN_MC!K272)</f>
        <v>*</v>
      </c>
      <c r="O277" s="173" t="str">
        <f>IF(FN_MC!L272="","*",FN_MC!L272)</f>
        <v>-</v>
      </c>
      <c r="P277" s="107" t="str">
        <f>IF(FN_MC!O272="","*",FN_MC!O272)</f>
        <v>*</v>
      </c>
      <c r="Q277" s="107" t="str">
        <f>IF(FN_MC!P272="","*",FN_MC!P272)</f>
        <v>*</v>
      </c>
      <c r="R277" s="96" t="str">
        <f>IF(FN_MC!Q272="","*",CONCATENATE(FN_MC!Q272," ",FN_MC!R272))</f>
        <v>*</v>
      </c>
      <c r="S277" s="96" t="str">
        <f>IF(FN_MC!V272="","*",FN_MC!V272)</f>
        <v>*</v>
      </c>
      <c r="T277" s="96" t="str">
        <f>IF(FN_MC!W272="","*",FN_MC!W272)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 t="str">
        <f>IF(FN_MC!B273="","*",FN_MC!B273)</f>
        <v>*</v>
      </c>
      <c r="G278" s="96" t="str">
        <f>IF(FN_MC!D273="","*",FN_MC!D273)</f>
        <v>W50</v>
      </c>
      <c r="H278" s="96" t="str">
        <f>IF(FN_MC!F273="","*",FN_MC!F273)</f>
        <v>PDM - PEDRA - DESCARGA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VAGÕES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15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*</v>
      </c>
      <c r="C283" s="95" t="str">
        <f>IF(FN_MC!Z278="","*",FN_MC!Z278)</f>
        <v>*</v>
      </c>
      <c r="D283" s="96" t="str">
        <f>IF(FN_MC!S278="","*",FN_MC!S278)</f>
        <v>-</v>
      </c>
      <c r="E283" s="96" t="str">
        <f>IF(FN_MC!T278="","*",FN_MC!T278)</f>
        <v>-</v>
      </c>
      <c r="F283" s="96" t="str">
        <f>IF(FN_MC!B278="","*",FN_MC!B278)</f>
        <v>*</v>
      </c>
      <c r="G283" s="96" t="str">
        <f>IF(FN_MC!D278="","*",FN_MC!D278)</f>
        <v>*</v>
      </c>
      <c r="H283" s="96" t="str">
        <f>IF(FN_MC!F278="","*",FN_MC!F278)</f>
        <v>*</v>
      </c>
      <c r="I283" s="96" t="str">
        <f>IF(FN_MC!H278="","*",FN_MC!H278)</f>
        <v>*</v>
      </c>
      <c r="J283" s="96" t="str">
        <f>IF(FN_MC!I278="","*",FN_MC!I278)</f>
        <v>*</v>
      </c>
      <c r="K283" s="96" t="str">
        <f>IF(FN_MC!M278="","*",FN_MC!M278)</f>
        <v>-</v>
      </c>
      <c r="L283" s="186" t="str">
        <f>IF(FN_MC!N278="","*",FN_MC!N278)</f>
        <v>-</v>
      </c>
      <c r="M283" s="97" t="str">
        <f>IF(FN_MC!J278="","*",FN_MC!J278)</f>
        <v>*</v>
      </c>
      <c r="N283" s="173" t="str">
        <f>IF(FN_MC!K278="","*",FN_MC!K278)</f>
        <v>*</v>
      </c>
      <c r="O283" s="173" t="str">
        <f>IF(FN_MC!L278="","*",FN_MC!L278)</f>
        <v>-</v>
      </c>
      <c r="P283" s="107" t="str">
        <f>IF(FN_MC!O278="","*",FN_MC!O278)</f>
        <v>*</v>
      </c>
      <c r="Q283" s="107" t="str">
        <f>IF(FN_MC!P278="","*",FN_MC!P278)</f>
        <v>*</v>
      </c>
      <c r="R283" s="96" t="str">
        <f>IF(FN_MC!Q278="","*",CONCATENATE(FN_MC!Q278," ",FN_MC!R278))</f>
        <v>*</v>
      </c>
      <c r="S283" s="96" t="str">
        <f>IF(FN_MC!V278="","*",FN_MC!V278)</f>
        <v>*</v>
      </c>
      <c r="T283" s="96" t="str">
        <f>IF(FN_MC!W278="","*",FN_MC!W278)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  <dateGroupItem year="2026" month="2" day="22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1753</v>
      </c>
      <c r="C2" s="83" t="s">
        <v>1197</v>
      </c>
      <c r="D2" s="83" t="s">
        <v>1199</v>
      </c>
      <c r="E2" s="83" t="s">
        <v>1754</v>
      </c>
      <c r="F2" s="83" t="s">
        <v>1755</v>
      </c>
      <c r="G2" s="83" t="s">
        <v>1756</v>
      </c>
      <c r="H2" s="83" t="s">
        <v>1757</v>
      </c>
      <c r="I2" s="83" t="s">
        <v>1758</v>
      </c>
      <c r="J2" s="83" t="s">
        <v>1759</v>
      </c>
      <c r="K2" s="109" t="s">
        <v>1760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 t="str">
        <f>IF(FN_MC!B224="","*",FN_MC!B224)</f>
        <v>*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*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*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*</v>
      </c>
      <c r="I274" s="101" t="str">
        <f>IF(FN_MC!AC233="","*",FN_MC!AC233)</f>
        <v>*</v>
      </c>
      <c r="J274" s="102" t="str">
        <f>IF(FN_MC!AA233="","*",FN_MC!AA233)</f>
        <v>*</v>
      </c>
      <c r="K274" s="112" t="str">
        <f>IF(FN_MC!AD233="","*",FN_MC!AD233)</f>
        <v>*</v>
      </c>
    </row>
    <row r="275" spans="2:11" hidden="1">
      <c r="B275" s="100" t="str">
        <f>IF(FN_MC!Y234="","*",FN_MC!Y234)</f>
        <v>*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*</v>
      </c>
      <c r="I275" s="101" t="str">
        <f>IF(FN_MC!AC234="","*",FN_MC!AC234)</f>
        <v>*</v>
      </c>
      <c r="J275" s="102" t="str">
        <f>IF(FN_MC!AA234="","*",FN_MC!AA234)</f>
        <v>*</v>
      </c>
      <c r="K275" s="112" t="str">
        <f>IF(FN_MC!AD234="","*",FN_MC!AD234)</f>
        <v>*</v>
      </c>
    </row>
    <row r="276" spans="2:11" hidden="1">
      <c r="B276" s="100" t="str">
        <f>IF(FN_MC!Y235="","*",FN_MC!Y235)</f>
        <v>*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499TGR1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*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*</v>
      </c>
      <c r="I278" s="101" t="str">
        <f>IF(FN_MC!AC237="","*",FN_MC!AC237)</f>
        <v>*</v>
      </c>
      <c r="J278" s="102" t="str">
        <f>IF(FN_MC!AA237="","*",FN_MC!AA237)</f>
        <v>*</v>
      </c>
      <c r="K278" s="112" t="str">
        <f>IF(FN_MC!AD237="","*",FN_MC!AD237)</f>
        <v>*</v>
      </c>
    </row>
    <row r="279" spans="2:11" hidden="1">
      <c r="B279" s="100" t="str">
        <f>IF(FN_MC!Y239="","*",FN_MC!Y239)</f>
        <v>*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*</v>
      </c>
      <c r="I279" s="101" t="str">
        <f>IF(FN_MC!AC239="","*",FN_MC!AC239)</f>
        <v>*</v>
      </c>
      <c r="J279" s="102" t="str">
        <f>IF(FN_MC!AA239="","*",FN_MC!AA239)</f>
        <v>*</v>
      </c>
      <c r="K279" s="112" t="str">
        <f>IF(FN_MC!AD239="","*",FN_MC!AD239)</f>
        <v>*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*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*</v>
      </c>
      <c r="K281" s="112" t="str">
        <f>IF(FN_MC!AD241="","*",FN_MC!AD241)</f>
        <v>*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*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*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PIT</v>
      </c>
      <c r="F287" s="114" t="str">
        <f>IF(FN_MC!M247="","*",FN_MC!M247)</f>
        <v>PIT</v>
      </c>
      <c r="G287" s="101" t="str">
        <f>IF(FN_MC!I247="","*",FN_MC!I247)</f>
        <v>ZRL</v>
      </c>
      <c r="H287" s="101" t="str">
        <f>IF(FN_MC!AB247="","*",FN_MC!AB247)</f>
        <v>*</v>
      </c>
      <c r="I287" s="101" t="str">
        <f>IF(FN_MC!AC247="","*",FN_MC!AC247)</f>
        <v>*</v>
      </c>
      <c r="J287" s="102" t="str">
        <f>IF(FN_MC!AA247="","*",FN_MC!AA247)</f>
        <v>*</v>
      </c>
      <c r="K287" s="112" t="str">
        <f>IF(FN_MC!AD247="","*",FN_MC!AD247)</f>
        <v>*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*</v>
      </c>
      <c r="I293" s="101" t="str">
        <f>IF(FN_MC!AC253="","*",FN_MC!AC253)</f>
        <v>*</v>
      </c>
      <c r="J293" s="102" t="str">
        <f>IF(FN_MC!AA253="","*",FN_MC!AA253)</f>
        <v>*</v>
      </c>
      <c r="K293" s="112" t="str">
        <f>IF(FN_MC!AD253="","*",FN_MC!AD253)</f>
        <v>*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*</v>
      </c>
      <c r="I296" s="101" t="str">
        <f>IF(FN_MC!AC256="","*",FN_MC!AC256)</f>
        <v>*</v>
      </c>
      <c r="J296" s="102" t="str">
        <f>IF(FN_MC!AA256="","*",FN_MC!AA256)</f>
        <v>*</v>
      </c>
      <c r="K296" s="112" t="str">
        <f>IF(FN_MC!AD256="","*",FN_MC!AD256)</f>
        <v>*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*</v>
      </c>
      <c r="I301" s="101" t="str">
        <f>IF(FN_MC!AC261="","*",FN_MC!AC261)</f>
        <v>*</v>
      </c>
      <c r="J301" s="102" t="str">
        <f>IF(FN_MC!AA261="","*",FN_MC!AA261)</f>
        <v>*</v>
      </c>
      <c r="K301" s="112" t="str">
        <f>IF(FN_MC!AD261="","*",FN_MC!AD261)</f>
        <v>*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*</v>
      </c>
      <c r="I306" s="101" t="str">
        <f>IF(FN_MC!AC266="","*",FN_MC!AC266)</f>
        <v>*</v>
      </c>
      <c r="J306" s="102" t="str">
        <f>IF(FN_MC!AA266="","*",FN_MC!AA266)</f>
        <v>*</v>
      </c>
      <c r="K306" s="112" t="str">
        <f>IF(FN_MC!AD266="","*",FN_MC!AD266)</f>
        <v>*</v>
      </c>
    </row>
    <row r="307" spans="2:11" hidden="1">
      <c r="B307" s="100" t="str">
        <f>IF(FN_MC!Y267="","*",FN_MC!Y267)</f>
        <v>*</v>
      </c>
      <c r="C307" s="101" t="str">
        <f>IF(FN_MC!B267="","*",FN_MC!B267)</f>
        <v>*</v>
      </c>
      <c r="D307" s="101" t="str">
        <f>IF(FN_MC!D267="","*",FN_MC!D267)</f>
        <v>*</v>
      </c>
      <c r="E307" s="101" t="str">
        <f>IF(FN_MC!H267="","*",FN_MC!H267)</f>
        <v>*</v>
      </c>
      <c r="F307" s="114" t="str">
        <f>IF(FN_MC!M267="","*",FN_MC!M267)</f>
        <v>-</v>
      </c>
      <c r="G307" s="101" t="str">
        <f>IF(FN_MC!I267="","*",FN_MC!I267)</f>
        <v>*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*</v>
      </c>
      <c r="I308" s="101" t="str">
        <f>IF(FN_MC!AC268="","*",FN_MC!AC268)</f>
        <v>*</v>
      </c>
      <c r="J308" s="102" t="str">
        <f>IF(FN_MC!AA268="","*",FN_MC!AA268)</f>
        <v>*</v>
      </c>
      <c r="K308" s="112" t="str">
        <f>IF(FN_MC!AD268="","*",FN_MC!AD268)</f>
        <v>*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 t="str">
        <f>IF(FN_MC!B272="","*",FN_MC!B272)</f>
        <v>*</v>
      </c>
      <c r="D312" s="101" t="str">
        <f>IF(FN_MC!D272="","*",FN_MC!D272)</f>
        <v>*</v>
      </c>
      <c r="E312" s="101" t="str">
        <f>IF(FN_MC!H272="","*",FN_MC!H272)</f>
        <v>*</v>
      </c>
      <c r="F312" s="114" t="str">
        <f>IF(FN_MC!M272="","*",FN_MC!M272)</f>
        <v>-</v>
      </c>
      <c r="G312" s="101" t="str">
        <f>IF(FN_MC!I272="","*",FN_MC!I272)</f>
        <v>*</v>
      </c>
      <c r="H312" s="101" t="str">
        <f>IF(FN_MC!AB272="","*",FN_MC!AB272)</f>
        <v>*</v>
      </c>
      <c r="I312" s="101" t="str">
        <f>IF(FN_MC!AC272="","*",FN_MC!AC272)</f>
        <v>*</v>
      </c>
      <c r="J312" s="102" t="str">
        <f>IF(FN_MC!AA272="","*",FN_MC!AA272)</f>
        <v>*</v>
      </c>
      <c r="K312" s="112" t="str">
        <f>IF(FN_MC!AD272="","*",FN_MC!AD272)</f>
        <v>*</v>
      </c>
    </row>
    <row r="313" spans="2:11" hidden="1">
      <c r="B313" s="100" t="str">
        <f>IF(FN_MC!Y273="","*",FN_MC!Y273)</f>
        <v>*</v>
      </c>
      <c r="C313" s="101" t="str">
        <f>IF(FN_MC!B273="","*",FN_MC!B273)</f>
        <v>*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*</v>
      </c>
      <c r="I313" s="101" t="str">
        <f>IF(FN_MC!AC273="","*",FN_MC!AC273)</f>
        <v>*</v>
      </c>
      <c r="J313" s="102" t="str">
        <f>IF(FN_MC!AA273="","*",FN_MC!AA273)</f>
        <v>*</v>
      </c>
      <c r="K313" s="112" t="str">
        <f>IF(FN_MC!AD273="","*",FN_MC!AD273)</f>
        <v>*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*</v>
      </c>
      <c r="I316" s="101" t="str">
        <f>IF(FN_MC!AC276="","*",FN_MC!AC276)</f>
        <v>*</v>
      </c>
      <c r="J316" s="102" t="str">
        <f>IF(FN_MC!AA276="","*",FN_MC!AA276)</f>
        <v>*</v>
      </c>
      <c r="K316" s="112" t="str">
        <f>IF(FN_MC!AD276="","*",FN_MC!AD276)</f>
        <v>*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 t="str">
        <f>IF(FN_MC!B278="","*",FN_MC!B278)</f>
        <v>*</v>
      </c>
      <c r="D318" s="101" t="str">
        <f>IF(FN_MC!D278="","*",FN_MC!D278)</f>
        <v>*</v>
      </c>
      <c r="E318" s="101" t="str">
        <f>IF(FN_MC!H278="","*",FN_MC!H278)</f>
        <v>*</v>
      </c>
      <c r="F318" s="114" t="str">
        <f>IF(FN_MC!M278="","*",FN_MC!M278)</f>
        <v>-</v>
      </c>
      <c r="G318" s="101" t="str">
        <f>IF(FN_MC!I278="","*",FN_MC!I278)</f>
        <v>*</v>
      </c>
      <c r="H318" s="101" t="str">
        <f>IF(FN_MC!AB278="","*",FN_MC!AB278)</f>
        <v>*</v>
      </c>
      <c r="I318" s="101" t="str">
        <f>IF(FN_MC!AC278="","*",FN_MC!AC278)</f>
        <v>*</v>
      </c>
      <c r="J318" s="102" t="str">
        <f>IF(FN_MC!AA278="","*",FN_MC!AA278)</f>
        <v>*</v>
      </c>
      <c r="K318" s="112" t="str">
        <f>IF(FN_MC!AD278="","*",FN_MC!AD278)</f>
        <v>*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1761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1762</v>
      </c>
      <c r="C4" s="181" t="s">
        <v>1763</v>
      </c>
      <c r="D4" s="181" t="s">
        <v>1764</v>
      </c>
      <c r="E4" s="181" t="s">
        <v>1765</v>
      </c>
      <c r="F4" s="181" t="s">
        <v>4</v>
      </c>
      <c r="G4" s="181" t="s">
        <v>1766</v>
      </c>
    </row>
    <row r="5" spans="2:7">
      <c r="B5" s="182" t="s">
        <v>1767</v>
      </c>
      <c r="C5" s="182">
        <v>309525</v>
      </c>
      <c r="D5" s="182" t="s">
        <v>1768</v>
      </c>
      <c r="E5" s="182" t="s">
        <v>878</v>
      </c>
      <c r="F5" s="182" t="s">
        <v>1769</v>
      </c>
      <c r="G5" s="183">
        <v>46296</v>
      </c>
    </row>
    <row r="6" spans="2:7">
      <c r="B6" s="182" t="s">
        <v>1770</v>
      </c>
      <c r="C6" s="182">
        <v>257410</v>
      </c>
      <c r="D6" s="182" t="s">
        <v>1771</v>
      </c>
      <c r="E6" s="182" t="s">
        <v>878</v>
      </c>
      <c r="F6" s="182" t="s">
        <v>1769</v>
      </c>
      <c r="G6" s="183"/>
    </row>
    <row r="7" spans="2:7">
      <c r="B7" s="182" t="s">
        <v>1484</v>
      </c>
      <c r="C7" s="182">
        <v>256875</v>
      </c>
      <c r="D7" s="182" t="s">
        <v>1772</v>
      </c>
      <c r="E7" s="182" t="s">
        <v>878</v>
      </c>
      <c r="F7" s="182" t="s">
        <v>1769</v>
      </c>
      <c r="G7" s="183">
        <v>46296</v>
      </c>
    </row>
    <row r="8" spans="2:7">
      <c r="B8" s="182" t="s">
        <v>1773</v>
      </c>
      <c r="C8" s="182">
        <v>257278</v>
      </c>
      <c r="D8" s="182" t="s">
        <v>1774</v>
      </c>
      <c r="E8" s="182" t="s">
        <v>869</v>
      </c>
      <c r="F8" s="182" t="s">
        <v>1775</v>
      </c>
      <c r="G8" s="183">
        <v>46235</v>
      </c>
    </row>
    <row r="9" spans="2:7">
      <c r="B9" s="182" t="s">
        <v>1776</v>
      </c>
      <c r="C9" s="182">
        <v>261794</v>
      </c>
      <c r="D9" s="182" t="s">
        <v>1777</v>
      </c>
      <c r="E9" s="182" t="s">
        <v>869</v>
      </c>
      <c r="F9" s="182" t="s">
        <v>1775</v>
      </c>
      <c r="G9" s="183">
        <v>46082</v>
      </c>
    </row>
    <row r="10" spans="2:7">
      <c r="B10" s="182" t="s">
        <v>1778</v>
      </c>
      <c r="C10" s="182">
        <v>257033</v>
      </c>
      <c r="D10" s="182" t="s">
        <v>1779</v>
      </c>
      <c r="E10" s="182" t="s">
        <v>869</v>
      </c>
      <c r="F10" s="182" t="s">
        <v>118</v>
      </c>
      <c r="G10" s="182" t="s">
        <v>1780</v>
      </c>
    </row>
    <row r="11" spans="2:7">
      <c r="B11" s="182" t="s">
        <v>1781</v>
      </c>
      <c r="C11" s="182">
        <v>396578</v>
      </c>
      <c r="D11" s="182" t="s">
        <v>1782</v>
      </c>
      <c r="E11" s="182" t="s">
        <v>869</v>
      </c>
      <c r="F11" s="182" t="s">
        <v>118</v>
      </c>
      <c r="G11" s="182" t="s">
        <v>1780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1783</v>
      </c>
      <c r="D5" s="270"/>
      <c r="E5" s="270"/>
      <c r="F5" s="270"/>
      <c r="G5" s="270"/>
      <c r="H5" s="270"/>
      <c r="I5" s="270"/>
      <c r="J5" s="271"/>
      <c r="K5" s="272" t="s">
        <v>1784</v>
      </c>
      <c r="L5" s="273"/>
      <c r="M5" s="273"/>
      <c r="N5" s="273"/>
      <c r="O5" s="274" t="s">
        <v>1785</v>
      </c>
      <c r="P5" s="275"/>
      <c r="Q5" s="276"/>
    </row>
    <row r="6" spans="1:17" s="81" customFormat="1" ht="15.75" customHeight="1">
      <c r="A6" s="75" t="s">
        <v>1751</v>
      </c>
      <c r="B6" s="82" t="s">
        <v>1750</v>
      </c>
      <c r="C6" s="83" t="s">
        <v>1212</v>
      </c>
      <c r="D6" s="84" t="s">
        <v>1213</v>
      </c>
      <c r="E6" s="83" t="s">
        <v>1786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1787</v>
      </c>
      <c r="M6" s="116" t="s">
        <v>658</v>
      </c>
      <c r="N6" s="117" t="s">
        <v>1207</v>
      </c>
      <c r="O6" s="159" t="s">
        <v>1250</v>
      </c>
      <c r="P6" s="128"/>
      <c r="Q6" s="138" t="s">
        <v>1788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1</v>
      </c>
      <c r="P248" s="78"/>
      <c r="Q248" s="120" t="str">
        <f>IF($A$2=1,IF(FN_MC!BJ212="","*",FN_MC!BJ212),IF(FN_MC!BK212="","*",FN_MC!BK212))</f>
        <v>Licença as 10:33h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Em intervalo as 11:16h as 14h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 t="str">
        <f>IF(FN_MC!B224="","*",FN_MC!B224)</f>
        <v>*</v>
      </c>
      <c r="B270" s="86" t="str">
        <f>IF(FN_MC!X224="","*",FN_MC!X224)</f>
        <v>*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1</v>
      </c>
      <c r="P271" s="78"/>
      <c r="Q271" s="120" t="str">
        <f>IF($A$2=1,IF(FN_MC!BJ226="","*",FN_MC!BJ226),IF(FN_MC!BK226="","*",FN_MC!BK226))</f>
        <v>*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499TGR1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499TGR1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PIT</v>
      </c>
      <c r="G291" s="87" t="str">
        <f>IF(FN_MC!M247="","*",FN_MC!M247)</f>
        <v>PIT</v>
      </c>
      <c r="H291" s="125">
        <f>IF(FN_MC!K247="","*",FN_MC!K247)</f>
        <v>2116.34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PIT</v>
      </c>
      <c r="L291" s="118" t="str">
        <f>IF(FN_MC!AM247="","*",FN_MC!AM247)</f>
        <v>PIT</v>
      </c>
      <c r="M291" s="118">
        <f>IF(FN_MC!AP247="","*",FN_MC!AP247)</f>
        <v>2116.34</v>
      </c>
      <c r="N291" s="118" t="str">
        <f>IF(FN_MC!AM247="","*",FN_MC!AM247)</f>
        <v>PIT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 t="str">
        <f>IF(FN_MC!B267="","*",FN_MC!B267)</f>
        <v>*</v>
      </c>
      <c r="B311" s="86" t="str">
        <f>IF(FN_MC!X267="","*",FN_MC!X267)</f>
        <v>*</v>
      </c>
      <c r="C311" s="87" t="str">
        <f>IF(FN_MC!S267="","*",FN_MC!S267)</f>
        <v>-</v>
      </c>
      <c r="D311" s="87" t="str">
        <f>IF(FN_MC!T267="","*",FN_MC!T267)</f>
        <v>-</v>
      </c>
      <c r="E311" s="87" t="str">
        <f>IF(FN_MC!D267="","*",FN_MC!D267)</f>
        <v>*</v>
      </c>
      <c r="F311" s="87" t="str">
        <f>IF(FN_MC!H267="","*",FN_MC!H267)</f>
        <v>*</v>
      </c>
      <c r="G311" s="87" t="str">
        <f>IF(FN_MC!M267="","*",FN_MC!M267)</f>
        <v>-</v>
      </c>
      <c r="H311" s="125" t="str">
        <f>IF(FN_MC!K267="","*",FN_MC!K267)</f>
        <v>*</v>
      </c>
      <c r="I311" s="110" t="str">
        <f>IF(FN_MC!O267="","*",FN_MC!O267)</f>
        <v>*</v>
      </c>
      <c r="J311" s="110" t="str">
        <f>IF(FN_MC!P267="","*",FN_MC!P267)</f>
        <v>*</v>
      </c>
      <c r="K311" s="118" t="str">
        <f>IF(FN_MC!AK267="","*",FN_MC!AK267)</f>
        <v>-</v>
      </c>
      <c r="L311" s="118" t="str">
        <f>IF(FN_MC!AM267="","*",FN_MC!AM267)</f>
        <v>-</v>
      </c>
      <c r="M311" s="118" t="str">
        <f>IF(FN_MC!AP267="","*",FN_MC!AP267)</f>
        <v>-</v>
      </c>
      <c r="N311" s="118" t="str">
        <f>IF(FN_MC!AM267="","*",FN_MC!AM267)</f>
        <v>-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 t="str">
        <f>IF(FN_MC!B272="","*",FN_MC!B272)</f>
        <v>*</v>
      </c>
      <c r="B316" s="86" t="str">
        <f>IF(FN_MC!X272="","*",FN_MC!X272)</f>
        <v>*</v>
      </c>
      <c r="C316" s="87" t="str">
        <f>IF(FN_MC!S272="","*",FN_MC!S272)</f>
        <v>-</v>
      </c>
      <c r="D316" s="87" t="str">
        <f>IF(FN_MC!T272="","*",FN_MC!T272)</f>
        <v>-</v>
      </c>
      <c r="E316" s="87" t="str">
        <f>IF(FN_MC!D272="","*",FN_MC!D272)</f>
        <v>*</v>
      </c>
      <c r="F316" s="87" t="str">
        <f>IF(FN_MC!H272="","*",FN_MC!H272)</f>
        <v>*</v>
      </c>
      <c r="G316" s="87" t="str">
        <f>IF(FN_MC!M272="","*",FN_MC!M272)</f>
        <v>-</v>
      </c>
      <c r="H316" s="125" t="str">
        <f>IF(FN_MC!K272="","*",FN_MC!K272)</f>
        <v>*</v>
      </c>
      <c r="I316" s="110" t="str">
        <f>IF(FN_MC!O272="","*",FN_MC!O272)</f>
        <v>*</v>
      </c>
      <c r="J316" s="110" t="str">
        <f>IF(FN_MC!P272="","*",FN_MC!P272)</f>
        <v>*</v>
      </c>
      <c r="K316" s="118" t="str">
        <f>IF(FN_MC!AK272="","*",FN_MC!AK272)</f>
        <v>-</v>
      </c>
      <c r="L316" s="118" t="str">
        <f>IF(FN_MC!AM272="","*",FN_MC!AM272)</f>
        <v>-</v>
      </c>
      <c r="M316" s="118" t="str">
        <f>IF(FN_MC!AP272="","*",FN_MC!AP272)</f>
        <v>-</v>
      </c>
      <c r="N316" s="118" t="str">
        <f>IF(FN_MC!AM272="","*",FN_MC!AM272)</f>
        <v>-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 t="str">
        <f>IF(FN_MC!B273="","*",FN_MC!B273)</f>
        <v>*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 t="str">
        <f>IF(FN_MC!B278="","*",FN_MC!B278)</f>
        <v>*</v>
      </c>
      <c r="B322" s="86" t="str">
        <f>IF(FN_MC!X278="","*",FN_MC!X278)</f>
        <v>*</v>
      </c>
      <c r="C322" s="87" t="str">
        <f>IF(FN_MC!S278="","*",FN_MC!S278)</f>
        <v>-</v>
      </c>
      <c r="D322" s="87" t="str">
        <f>IF(FN_MC!T278="","*",FN_MC!T278)</f>
        <v>-</v>
      </c>
      <c r="E322" s="87" t="str">
        <f>IF(FN_MC!D278="","*",FN_MC!D278)</f>
        <v>*</v>
      </c>
      <c r="F322" s="87" t="str">
        <f>IF(FN_MC!H278="","*",FN_MC!H278)</f>
        <v>*</v>
      </c>
      <c r="G322" s="87" t="str">
        <f>IF(FN_MC!M278="","*",FN_MC!M278)</f>
        <v>-</v>
      </c>
      <c r="H322" s="125" t="str">
        <f>IF(FN_MC!K278="","*",FN_MC!K278)</f>
        <v>*</v>
      </c>
      <c r="I322" s="110" t="str">
        <f>IF(FN_MC!O278="","*",FN_MC!O278)</f>
        <v>*</v>
      </c>
      <c r="J322" s="110" t="str">
        <f>IF(FN_MC!P278="","*",FN_MC!P278)</f>
        <v>*</v>
      </c>
      <c r="K322" s="118" t="str">
        <f>IF(FN_MC!AK278="","*",FN_MC!AK278)</f>
        <v>-</v>
      </c>
      <c r="L322" s="118" t="str">
        <f>IF(FN_MC!AM278="","*",FN_MC!AM278)</f>
        <v>-</v>
      </c>
      <c r="M322" s="118" t="str">
        <f>IF(FN_MC!AP278="","*",FN_MC!AP278)</f>
        <v>-</v>
      </c>
      <c r="N322" s="118" t="str">
        <f>IF(FN_MC!AM278="","*",FN_MC!AM278)</f>
        <v>-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1789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2026-02-20T17:49:28Z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