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97" documentId="8_{C16AF0B1-DE6F-4D81-B6CC-DB7BBC320B89}" xr6:coauthVersionLast="47" xr6:coauthVersionMax="47" xr10:uidLastSave="{9EC733B9-FFA3-498C-A030-D56799C58CF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K600" i="15"/>
  <c r="L600" i="15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K601" i="15"/>
  <c r="L601" i="15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K602" i="15"/>
  <c r="L602" i="15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<sst xmlns="http://schemas.openxmlformats.org/spreadsheetml/2006/main" count="12645" uniqueCount="1961">
  <si>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</si>
  <si>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</si>
  <si>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</si>
  <si>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</si>
  <si>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</si>
  <si>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</si>
  <si>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</si>
  <si>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</si>
  <si>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</si>
  <si>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</si>
  <si>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</si>
  <si>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</si>
  <si>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</si>
  <si>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</si>
  <si>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</si>
  <si>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</si>
  <si>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</si>
  <si>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</si>
  <si>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</si>
  <si>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</si>
  <si>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</si>
  <si>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</si>
  <si>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</si>
  <si>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</si>
  <si>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</si>
  <si>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</si>
  <si>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</si>
  <si>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</si>
  <si>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</si>
  <si>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</si>
  <si>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</si>
  <si>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</si>
  <si>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</si>
  <si>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</si>
  <si>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</si>
  <si>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</si>
  <si>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</si>
  <si>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</si>
  <si>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</si>
  <si>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</si>
  <si>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</si>
  <si>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</si>
  <si>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</si>
  <si>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</si>
  <si>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</si>
  <si>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</si>
  <si>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</si>
  <si>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</si>
  <si>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</si>
  <si>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</si>
  <si>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</si>
  <si>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</si>
  <si>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</si>
  <si>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</si>
  <si>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</si>
  <si>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</si>
  <si>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</si>
  <si>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</si>
  <si>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</si>
  <si>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</si>
  <si>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</si>
  <si>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</si>
  <si>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</si>
  <si>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</si>
  <si>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</si>
  <si>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</si>
  <si>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</si>
  <si>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</si>
  <si>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</si>
  <si>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</si>
  <si>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</si>
  <si>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</si>
  <si>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</si>
  <si>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</si>
  <si>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</si>
  <si>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</si>
  <si>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</si>
  <si>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</si>
  <si>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</si>
  <si>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</si>
  <si>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</si>
  <si>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</si>
  <si>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</si>
  <si>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</si>
  <si>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</si>
  <si>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</si>
  <si>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</si>
  <si>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</si>
  <si>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</si>
  <si>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</si>
  <si>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</si>
  <si>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</si>
  <si>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</si>
  <si>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</si>
  <si>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</si>
  <si>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</si>
  <si>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</si>
  <si>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</si>
  <si>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</si>
  <si>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</si>
  <si>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</si>
  <si>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</si>
  <si>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</si>
  <si>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</si>
  <si>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</si>
  <si>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</si>
  <si>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</si>
  <si>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</si>
  <si>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</si>
  <si>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</si>
  <si>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</si>
  <si>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</si>
  <si>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</si>
  <si>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</si>
  <si>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</si>
  <si>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</si>
  <si>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</si>
  <si>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</si>
  <si>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</si>
  <si>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</si>
  <si>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</si>
  <si>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</si>
  <si>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</si>
  <si>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</si>
  <si>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</si>
  <si>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</si>
  <si>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</si>
  <si>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</si>
  <si>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</si>
  <si>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</si>
  <si>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</si>
  <si>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</si>
  <si>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</si>
  <si>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</si>
  <si>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</si>
  <si>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</si>
  <si>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</si>
  <si>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</si>
  <si>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</si>
  <si>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</si>
  <si>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</si>
  <si>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</si>
  <si>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</si>
  <si>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</si>
  <si>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</si>
  <si>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</si>
  <si>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</si>
  <si>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</si>
  <si>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</si>
  <si>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</si>
  <si>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</si>
  <si>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</si>
  <si>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</si>
  <si>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</si>
  <si>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</si>
  <si>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</si>
  <si>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</si>
  <si>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</si>
  <si>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</si>
  <si>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</si>
  <si>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</si>
  <si>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</si>
  <si>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</si>
  <si>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</si>
  <si>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</si>
  <si>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</si>
  <si>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</si>
  <si>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</si>
  <si>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</si>
  <si>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</si>
  <si>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</si>
  <si>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</si>
  <si>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</si>
  <si>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</si>
  <si>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</si>
  <si>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</si>
  <si>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</si>
  <si>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</si>
  <si>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</si>
  <si>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</si>
  <si>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</si>
  <si>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</si>
  <si>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</si>
  <si>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</si>
  <si>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</si>
  <si>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</si>
  <si>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</si>
  <si>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</si>
  <si>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</si>
  <si>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</si>
  <si>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</si>
  <si>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</si>
  <si>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</si>
  <si>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</si>
  <si>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</si>
  <si>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</si>
  <si>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</si>
  <si>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</si>
  <si>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</si>
  <si>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</si>
  <si>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</si>
  <si>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</si>
  <si>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</si>
  <si>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</si>
  <si>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</si>
  <si>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</si>
  <si>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</si>
  <si>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</si>
  <si>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</si>
  <si>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</si>
  <si>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</si>
  <si>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</si>
  <si>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</si>
  <si>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</si>
  <si>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</si>
  <si>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</si>
  <si>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</si>
  <si>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</si>
  <si>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</si>
  <si>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</si>
  <si>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</si>
  <si>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</si>
  <si>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</si>
  <si>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</si>
  <si>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</si>
  <si>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</si>
  <si>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</si>
  <si>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</si>
  <si>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</si>
  <si>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</si>
  <si>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</si>
  <si>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</si>
  <si>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</si>
  <si>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</si>
  <si>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</si>
  <si>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</si>
  <si>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</si>
  <si>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</si>
  <si>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</si>
  <si>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</si>
  <si>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</si>
  <si>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</si>
  <si>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</si>
  <si>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</si>
  <si>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</si>
  <si>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</si>
  <si>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</si>
  <si>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</si>
  <si>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</si>
  <si>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</si>
  <si>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</si>
  <si>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</si>
  <si>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</si>
  <si>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</si>
  <si>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</si>
  <si>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</si>
  <si>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</si>
  <si>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</si>
  <si>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</si>
  <si>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</si>
  <si>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</si>
  <si>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</si>
  <si>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</si>
  <si>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</si>
  <si>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</si>
  <si>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</si>
  <si>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</si>
  <si>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</si>
  <si>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</si>
  <si>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</si>
  <si>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</si>
  <si>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</si>
  <si>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</si>
  <si>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</si>
  <si>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</si>
  <si>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</si>
  <si>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</si>
  <si>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</si>
  <si>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</si>
  <si>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</si>
  <si>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</si>
  <si>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</si>
  <si>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</si>
  <si>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</si>
  <si>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</si>
  <si>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</si>
  <si>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</si>
  <si>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</si>
  <si>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</si>
  <si>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</si>
  <si>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</si>
  <si>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</si>
  <si>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</si>
  <si>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</si>
  <si>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</si>
  <si>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</si>
  <si>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</si>
  <si>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</si>
  <si>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</si>
  <si>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</si>
  <si>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</si>
  <si>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</si>
  <si>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</si>
  <si>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</si>
  <si>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</si>
  <si>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</si>
  <si>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</si>
  <si>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</si>
  <si>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</si>
  <si>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</si>
  <si>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</si>
  <si>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</si>
  <si>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</si>
  <si>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</si>
  <si>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</si>
  <si>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</si>
  <si>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</si>
  <si>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</si>
  <si>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</si>
  <si>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</si>
  <si>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</si>
  <si>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</si>
  <si>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</si>
  <si>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</si>
  <si>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</si>
  <si>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</si>
  <si>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</si>
  <si>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</si>
  <si>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</si>
  <si>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</si>
  <si>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</si>
  <si>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</si>
  <si>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</si>
  <si>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</si>
  <si>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</si>
  <si>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</si>
  <si>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</si>
  <si>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</si>
  <si>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</si>
  <si>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</si>
  <si>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</si>
  <si>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</si>
  <si>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</si>
  <si>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</si>
  <si>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</si>
  <si>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</si>
  <si>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</si>
  <si>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</si>
  <si>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</si>
  <si>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</si>
  <si>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</si>
  <si>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</si>
  <si>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</si>
  <si>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</si>
  <si>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</si>
  <si>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</si>
  <si>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</si>
  <si>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</si>
  <si>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</si>
  <si>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</si>
  <si>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</si>
  <si>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</si>
  <si>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</si>
  <si>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</si>
  <si>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</si>
  <si>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</si>
  <si>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</si>
  <si>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</si>
  <si>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</si>
  <si>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</si>
  <si>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</si>
  <si>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</si>
  <si>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</si>
  <si>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</si>
  <si>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</si>
  <si>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</si>
  <si>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</si>
  <si>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</si>
  <si>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</si>
  <si>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</si>
  <si>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</si>
  <si>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</si>
  <si>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</si>
  <si>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</si>
  <si>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</si>
  <si>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</si>
  <si>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</si>
  <si>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</si>
  <si>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</si>
  <si>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</si>
  <si>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</si>
  <si>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</si>
  <si>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</si>
  <si>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</si>
  <si>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</si>
  <si>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</si>
  <si>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</si>
  <si>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</si>
  <si>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</si>
  <si>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</si>
  <si>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</si>
  <si>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</si>
  <si>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</si>
  <si>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</si>
  <si>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</si>
  <si>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</si>
  <si>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</si>
  <si>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</si>
  <si>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</si>
  <si>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</si>
  <si>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</si>
  <si>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</si>
  <si>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</si>
  <si>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</si>
  <si>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</si>
  <si>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</si>
  <si>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</si>
  <si>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</si>
  <si>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</si>
  <si>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</si>
  <si>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</si>
  <si>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</si>
  <si>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</si>
  <si>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</si>
  <si>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</si>
  <si>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</si>
  <si>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</si>
  <si>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</si>
  <si>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</si>
  <si>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</si>
  <si>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</si>
  <si>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</si>
  <si>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</si>
  <si>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</si>
  <si>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</si>
  <si>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</si>
  <si>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</si>
  <si>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</si>
  <si>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</si>
  <si>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</si>
  <si>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</si>
  <si>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</si>
  <si>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</si>
  <si>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</si>
  <si>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</si>
  <si>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</si>
  <si>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</si>
  <si>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</si>
  <si>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</si>
  <si>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</si>
  <si>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</si>
  <si>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</si>
  <si>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</si>
  <si>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</si>
  <si>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</si>
  <si>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</si>
  <si>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</si>
  <si>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</si>
  <si>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</si>
  <si>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</si>
  <si>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</si>
  <si>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</si>
  <si>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</si>
  <si>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</si>
  <si>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</si>
  <si>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</si>
  <si>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</si>
  <si>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</si>
  <si>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</si>
  <si>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</si>
  <si>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</si>
  <si>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</si>
  <si>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</si>
  <si>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</si>
  <si>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</si>
  <si>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</si>
  <si>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</si>
  <si>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</si>
  <si>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</si>
  <si>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</si>
  <si>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</si>
  <si>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</si>
  <si>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</si>
  <si>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</si>
  <si>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</si>
  <si>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</si>
  <si>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</si>
  <si>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</si>
  <si>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</si>
  <si>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</si>
  <si>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</si>
  <si>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</si>
  <si>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</si>
  <si>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</si>
  <si>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</si>
  <si>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</si>
  <si>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</si>
  <si>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</si>
  <si>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</si>
  <si>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</si>
  <si>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</si>
  <si>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</si>
  <si>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</si>
  <si>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</si>
  <si>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</si>
  <si>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</si>
  <si>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</si>
  <si>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</si>
  <si>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</si>
  <si>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</si>
  <si>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</si>
  <si>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</si>
  <si>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</si>
  <si>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</si>
  <si>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</si>
  <si>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</si>
  <si>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</si>
  <si>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</si>
  <si>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</si>
  <si>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</si>
  <si>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</si>
  <si>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</si>
  <si>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</si>
  <si>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</si>
  <si>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</si>
  <si>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</si>
  <si>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</si>
  <si>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</si>
  <si>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</si>
  <si>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</si>
  <si>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</si>
  <si>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</si>
  <si>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</si>
  <si>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</si>
  <si>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</si>
  <si>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</si>
  <si>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</si>
  <si>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</si>
  <si>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</si>
  <si>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</si>
  <si>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</si>
  <si>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</si>
  <si>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</si>
  <si>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</si>
  <si>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</si>
  <si>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</si>
  <si>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</si>
  <si>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</si>
  <si>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</si>
  <si>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</si>
  <si>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</si>
  <si>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</si>
  <si>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</si>
  <si>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</si>
  <si>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</si>
  <si>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</si>
  <si>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</si>
  <si>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</si>
  <si>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</si>
  <si>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</si>
  <si>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</si>
  <si>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</si>
  <si>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</si>
  <si>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</si>
  <si>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</si>
  <si>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</si>
  <si>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</si>
  <si>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</si>
  <si>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</si>
  <si>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</si>
  <si>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</si>
  <si>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</si>
  <si>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</si>
  <si>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</si>
  <si>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</si>
  <si>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</si>
  <si>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</si>
  <si>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</si>
  <si>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</si>
  <si>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</si>
  <si>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</si>
  <si>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</si>
  <si>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</si>
  <si>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</si>
  <si>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</si>
  <si>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</si>
  <si>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</si>
  <si>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</si>
  <si>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</si>
  <si>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</si>
  <si>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</si>
  <si>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</si>
  <si>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</si>
  <si>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</si>
  <si>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</si>
  <si>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</si>
  <si>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</si>
  <si>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</si>
  <si>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</si>
  <si>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</si>
  <si>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</si>
  <si>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</si>
  <si>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</si>
  <si>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</si>
  <si>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</si>
  <si>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</si>
  <si>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</si>
  <si>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</si>
  <si>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</si>
  <si>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</si>
  <si>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</si>
  <si>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</si>
  <si>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</si>
  <si>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</si>
  <si>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</si>
  <si>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</si>
  <si>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</si>
  <si>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</si>
  <si>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</si>
  <si>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</si>
  <si>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</si>
  <si>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</si>
  <si>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</si>
  <si>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</si>
  <si>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</si>
  <si>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</si>
  <si>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</si>
  <si>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</si>
  <si>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</si>
  <si>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</si>
  <si>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</si>
  <si>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</si>
  <si>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</si>
  <si>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</si>
  <si>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</si>
  <si>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</si>
  <si>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</si>
  <si>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</si>
  <si>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</si>
  <si>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</si>
  <si>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</si>
  <si>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</si>
  <si>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</si>
  <si>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</si>
  <si>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</si>
  <si>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</si>
  <si>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</si>
  <si>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</si>
  <si>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</si>
  <si>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</si>
  <si>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</si>
  <si>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</si>
  <si>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</si>
  <si>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</si>
  <si>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</si>
  <si>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</si>
  <si>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</si>
  <si>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</si>
  <si>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</si>
  <si>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</si>
  <si>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</si>
  <si>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</si>
  <si>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</si>
  <si>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</si>
  <si>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</si>
  <si>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</si>
  <si>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</si>
  <si>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</si>
  <si>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</si>
  <si>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</si>
  <si>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</si>
  <si>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</si>
  <si>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</si>
  <si>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</si>
  <si>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</si>
  <si>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</si>
  <si>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</si>
  <si>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</si>
  <si>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</si>
  <si>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</si>
  <si>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</si>
  <si>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</si>
  <si>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</si>
  <si>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</si>
  <si>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</si>
  <si>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</si>
  <si>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</si>
  <si>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</si>
  <si>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</si>
  <si>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</si>
  <si>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</si>
  <si>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</si>
  <si>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</si>
  <si>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</si>
  <si>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</si>
  <si>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</si>
  <si>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</si>
  <si>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</si>
  <si>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</si>
  <si>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</si>
  <si>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</si>
  <si>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</si>
  <si>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</si>
  <si>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</si>
  <si>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</si>
  <si>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</si>
  <si>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</si>
  <si>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</si>
  <si>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</si>
  <si>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</si>
  <si>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</si>
  <si>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</si>
  <si>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</si>
  <si>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</si>
  <si>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</si>
  <si>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</si>
  <si>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</si>
  <si>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</si>
  <si>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</si>
  <si>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</si>
  <si>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</si>
  <si>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</si>
  <si>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</si>
  <si>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</si>
  <si>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</si>
  <si>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</si>
  <si>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</si>
  <si>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</si>
  <si>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</si>
  <si>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</si>
  <si>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</si>
  <si>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</si>
  <si>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</si>
  <si>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</si>
  <si>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</si>
  <si>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</si>
  <si>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</si>
  <si>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</si>
  <si>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</si>
  <si>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</si>
  <si>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</si>
  <si>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</si>
  <si>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</si>
  <si>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</si>
  <si>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</si>
  <si>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</si>
  <si>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</si>
  <si>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</si>
  <si>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</si>
  <si>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</si>
  <si>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</si>
  <si>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</si>
  <si>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</si>
  <si>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</si>
  <si>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</si>
  <si>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</si>
  <si>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</si>
  <si>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</si>
  <si>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</si>
  <si>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</si>
  <si>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</si>
  <si>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</si>
  <si>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</si>
  <si>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</si>
  <si>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</si>
  <si>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</si>
  <si>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</si>
  <si>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</si>
  <si>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</si>
  <si>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</si>
  <si>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</si>
  <si>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</si>
  <si>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</si>
  <si>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</si>
  <si>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</si>
  <si>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</si>
  <si>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</si>
  <si>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</si>
  <si>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</si>
  <si>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</si>
  <si>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</si>
  <si>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</si>
  <si>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</si>
  <si>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</si>
  <si>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</si>
  <si>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</si>
  <si>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</si>
  <si>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</si>
  <si>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</si>
  <si>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</si>
  <si>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</si>
  <si>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</si>
  <si>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</si>
  <si>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</si>
  <si>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</si>
  <si>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</si>
  <si>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</si>
  <si>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</si>
  <si>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</si>
  <si>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</si>
  <si>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</si>
  <si>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</si>
  <si>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</si>
  <si>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</si>
  <si>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</si>
  <si>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</si>
  <si>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</si>
  <si>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</si>
  <si>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</si>
  <si>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</si>
  <si>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</si>
  <si>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</si>
  <si>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</si>
  <si>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</si>
  <si>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</si>
  <si>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</si>
  <si>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</si>
  <si>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</si>
  <si>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</si>
  <si>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</si>
  <si>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</si>
  <si>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</si>
  <si>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</si>
  <si>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</si>
  <si>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</si>
  <si>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</si>
  <si>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</si>
  <si>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</si>
  <si>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</si>
  <si>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</si>
  <si>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</si>
  <si>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</si>
  <si>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</si>
  <si>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</si>
  <si>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</si>
  <si>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</si>
  <si>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</si>
  <si>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</si>
  <si>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</si>
  <si>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</si>
  <si>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</si>
  <si>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</si>
  <si>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</si>
  <si>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</si>
  <si>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</si>
  <si>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</si>
  <si>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</si>
  <si>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</si>
  <si>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</si>
  <si>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</si>
  <si>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</si>
  <si>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</si>
  <si>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</si>
  <si>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</si>
  <si>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</si>
  <si>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</si>
  <si>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</si>
  <si>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</si>
  <si>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</si>
  <si>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</si>
  <si>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</si>
  <si>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</si>
  <si>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</si>
  <si>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</si>
  <si>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</si>
  <si>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</si>
  <si>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</si>
  <si>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</si>
  <si>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</si>
  <si>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</si>
  <si>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</si>
  <si>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</si>
  <si>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</si>
  <si>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</si>
  <si>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</si>
  <si>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</si>
  <si>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</si>
  <si>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</si>
  <si>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</si>
  <si>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</si>
  <si>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</si>
  <si>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</si>
  <si>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</si>
  <si>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</si>
  <si>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</si>
  <si>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</si>
  <si>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</si>
  <si>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</si>
  <si>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</si>
  <si>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</si>
  <si>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</si>
  <si>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</si>
  <si>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</si>
  <si>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</si>
  <si>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</si>
  <si>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</si>
  <si>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</si>
  <si>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</si>
  <si>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</si>
  <si>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</si>
  <si>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</si>
  <si>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</si>
  <si>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</si>
  <si>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</si>
  <si>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</si>
  <si>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</si>
  <si>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</si>
  <si>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</si>
  <si>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</si>
  <si>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</si>
  <si>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</si>
  <si>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</si>
  <si>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</si>
  <si>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</si>
  <si>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</si>
  <si>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</si>
  <si>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</si>
  <si>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</si>
  <si>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</si>
  <si>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</si>
  <si>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</si>
  <si>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</si>
  <si>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</si>
  <si>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</si>
  <si>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</si>
  <si>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</si>
  <si>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</si>
  <si>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</si>
  <si>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</si>
  <si>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</si>
  <si>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</si>
  <si>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</si>
  <si>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</si>
  <si>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</si>
  <si>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</si>
  <si>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</si>
  <si>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</si>
  <si>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</si>
  <si>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</si>
  <si>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</si>
  <si>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</si>
  <si>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</si>
  <si>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</si>
  <si>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</si>
  <si>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</si>
  <si>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</si>
  <si>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</si>
  <si>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</si>
  <si>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</si>
  <si>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</si>
  <si>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</si>
  <si>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</si>
  <si>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</si>
  <si>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</si>
  <si>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</si>
  <si>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</si>
  <si>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</si>
  <si>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</si>
  <si>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</si>
  <si>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</si>
  <si>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</si>
  <si>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</si>
  <si>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</si>
  <si>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</si>
  <si>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</si>
  <si>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</si>
  <si>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</si>
  <si>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</si>
  <si>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</si>
  <si>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</si>
  <si>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</si>
  <si>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</si>
  <si>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</si>
  <si>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</si>
  <si>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</si>
  <si>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</si>
  <si>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</si>
  <si>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</si>
  <si>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</si>
  <si>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</si>
  <si>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</si>
  <si>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</si>
  <si>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</si>
  <si>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</si>
  <si>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</si>
  <si>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</si>
  <si>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</si>
  <si>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</si>
  <si>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</si>
  <si>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</si>
  <si>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</si>
  <si>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</si>
  <si>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</si>
  <si>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</si>
  <si>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</si>
  <si>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</si>
  <si>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</si>
  <si>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</si>
  <si>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</si>
  <si>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</si>
  <si>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</si>
  <si>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</si>
  <si>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</si>
  <si>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</si>
  <si>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</si>
  <si>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</si>
  <si>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</si>
  <si>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</si>
  <si>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</si>
  <si>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</si>
  <si>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</si>
  <si>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</si>
  <si>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</si>
  <si>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</si>
  <si>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</si>
  <si>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</si>
  <si>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</si>
  <si>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</si>
  <si>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</si>
  <si>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</si>
  <si>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</si>
  <si>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</si>
  <si>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</si>
  <si>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</si>
  <si>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</si>
  <si>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</si>
  <si>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</si>
  <si>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</si>
  <si>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</si>
  <si>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</si>
  <si>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</si>
  <si>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</si>
  <si>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</si>
  <si>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</si>
  <si>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</si>
  <si>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</si>
  <si>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</si>
  <si>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</si>
  <si>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</si>
  <si>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</si>
  <si>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</si>
  <si>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</si>
  <si>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</si>
  <si>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</si>
  <si>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</si>
  <si>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</si>
  <si>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</si>
  <si>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</si>
  <si>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</si>
  <si>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</si>
  <si>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</si>
  <si>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</si>
  <si>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</si>
  <si>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</si>
  <si>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</si>
  <si>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</si>
  <si>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</si>
  <si>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</si>
  <si>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</si>
  <si>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</si>
  <si>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</si>
  <si>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</si>
  <si>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</si>
  <si>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</si>
  <si>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</si>
  <si>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</si>
  <si>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</si>
  <si>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</si>
  <si>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</si>
  <si>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</si>
  <si>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</si>
  <si>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</si>
  <si>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</si>
  <si>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</si>
  <si>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</si>
  <si>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</si>
  <si>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</si>
  <si>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</si>
  <si>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</si>
  <si>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</si>
  <si>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</si>
  <si>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</si>
  <si>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</si>
  <si>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</si>
  <si>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</si>
  <si>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</si>
  <si>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</si>
  <si>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</si>
  <si>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</si>
  <si>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</si>
  <si>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</si>
  <si>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</si>
  <si>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</si>
  <si>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</si>
  <si>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</si>
  <si>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</si>
  <si>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</si>
  <si>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</si>
  <si>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</si>
  <si>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</si>
  <si>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</si>
  <si>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</si>
  <si>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</si>
  <si>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</si>
  <si>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</si>
  <si>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</si>
  <si>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</si>
  <si>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</si>
  <si>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</si>
  <si>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</si>
  <si>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</si>
  <si>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</si>
  <si>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</si>
  <si>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</si>
  <si>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</si>
  <si>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</si>
  <si>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</si>
  <si>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</si>
  <si>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</si>
  <si>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</si>
  <si>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</si>
  <si>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</si>
  <si>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</si>
  <si>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</si>
  <si>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</si>
  <si>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</si>
  <si>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</si>
  <si>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</si>
  <si>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</si>
  <si>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</si>
  <si>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</si>
  <si>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</si>
  <si>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</si>
  <si>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</si>
  <si>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</si>
  <si>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</si>
  <si>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</si>
  <si>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</si>
  <si>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</si>
  <si>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</si>
  <si>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</si>
  <si>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</si>
  <si>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</si>
  <si>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</si>
  <si>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</si>
  <si>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</si>
  <si>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</si>
  <si>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</si>
  <si>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</si>
  <si>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</si>
  <si>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</si>
  <si>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</si>
  <si>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</si>
  <si>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</si>
  <si>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</si>
  <si>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</si>
  <si>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</si>
  <si>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</si>
  <si>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</si>
  <si>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</si>
  <si>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</si>
  <si>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</si>
  <si>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</si>
  <si>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</si>
  <si>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</si>
  <si>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</si>
  <si>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</si>
  <si>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</si>
  <si>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</si>
  <si>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</si>
  <si>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</si>
  <si>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</si>
  <si>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</si>
  <si>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</si>
  <si>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</si>
  <si>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</si>
  <si>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</si>
  <si>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</si>
  <si>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</si>
  <si>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</si>
  <si>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</si>
  <si>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</si>
  <si>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</si>
  <si>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</si>
  <si>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</si>
  <si>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</si>
  <si>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</si>
  <si>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</si>
  <si>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</si>
  <si>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</si>
  <si>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</si>
  <si>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</si>
  <si>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</si>
  <si>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</si>
  <si>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</si>
  <si>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</si>
  <si>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</si>
  <si>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</si>
  <si>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</si>
  <si>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</si>
  <si>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</si>
  <si>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</si>
  <si>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</si>
  <si>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</si>
  <si>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</si>
  <si>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</si>
  <si>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</si>
  <si>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</si>
  <si>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</si>
  <si>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</si>
  <si>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</si>
  <si>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</si>
  <si>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</si>
  <si>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</si>
  <si>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</si>
  <si>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</si>
  <si>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</si>
  <si>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</si>
  <si>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</si>
  <si>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</si>
  <si>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</si>
  <si>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</si>
  <si>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</si>
  <si>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</si>
  <si>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</si>
  <si>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</si>
  <si>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</si>
  <si>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</si>
  <si>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</si>
  <si>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</si>
  <si>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</si>
  <si>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</si>
  <si>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</si>
  <si>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</si>
  <si>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</si>
  <si>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</si>
  <si>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</si>
  <si>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</si>
  <si>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</si>
  <si>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</si>
  <si>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</si>
  <si>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</si>
  <si>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</si>
  <si>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</si>
  <si>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</si>
  <si>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</si>
  <si>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</si>
  <si>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</si>
  <si>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</si>
  <si>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</si>
  <si>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</si>
  <si>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</si>
  <si>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</si>
  <si>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</si>
  <si>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</si>
  <si>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</si>
  <si>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</si>
  <si>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</si>
  <si>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</si>
  <si>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</si>
  <si>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</si>
  <si>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</si>
  <si>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</si>
  <si>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</si>
  <si>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</si>
  <si>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</si>
  <si>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</si>
  <si>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</si>
  <si>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</si>
  <si>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</si>
  <si>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</si>
  <si>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</si>
  <si>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</si>
  <si>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</si>
  <si>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</si>
  <si>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</si>
  <si>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</si>
  <si>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</si>
  <si>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</si>
  <si>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</si>
  <si>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</si>
  <si>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</si>
  <si>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</si>
  <si>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</si>
  <si>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</si>
  <si>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</si>
  <si>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</si>
  <si>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</si>
  <si>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</si>
  <si>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</si>
  <si>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</si>
  <si>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</si>
  <si>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</si>
  <si>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</si>
  <si>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</si>
  <si>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</si>
  <si>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</si>
  <si>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</si>
  <si>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</si>
  <si>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</si>
  <si>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</si>
  <si>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</si>
  <si>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</si>
  <si>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</si>
  <si>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</si>
  <si>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</si>
  <si>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</si>
  <si>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</si>
  <si>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</si>
  <si>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</si>
  <si>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</si>
  <si>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</si>
  <si>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</si>
  <si>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</si>
  <si>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</si>
  <si>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</si>
  <si>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</si>
  <si>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</si>
  <si>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</si>
  <si>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</si>
  <si>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</si>
  <si>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</si>
  <si>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</si>
  <si>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</si>
  <si>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</si>
  <si>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</si>
  <si>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</si>
  <si>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</si>
  <si>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</si>
  <si>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</si>
  <si>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</si>
  <si>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</si>
  <si>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</si>
  <si>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</si>
  <si>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</si>
  <si>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</si>
  <si>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</si>
  <si>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</si>
  <si>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</si>
  <si>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</si>
  <si>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</si>
  <si>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</si>
  <si>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</si>
  <si>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</si>
  <si>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</si>
  <si>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</si>
  <si>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</si>
  <si>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</si>
  <si>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</si>
  <si>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</si>
  <si>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</si>
  <si>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</si>
  <si>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</si>
  <si>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</si>
  <si>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</si>
  <si>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</si>
  <si>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</si>
  <si>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</si>
  <si>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</si>
  <si>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</si>
  <si>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</si>
  <si>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</si>
  <si>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</si>
  <si>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</si>
  <si>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</si>
  <si>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</si>
  <si>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</si>
  <si>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</si>
  <si>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</si>
  <si>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</si>
  <si>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</si>
  <si>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</si>
  <si>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</si>
  <si>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</si>
  <si>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</si>
  <si>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</si>
  <si>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</si>
  <si>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</si>
  <si>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</si>
  <si>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</si>
  <si>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</si>
  <si>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</si>
  <si>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</si>
  <si>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</si>
  <si>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</si>
  <si>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</si>
  <si>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</si>
  <si>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</si>
  <si>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</si>
  <si>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</si>
  <si>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</si>
  <si>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</si>
  <si>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</si>
  <si>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</si>
  <si>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</si>
  <si>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</si>
  <si>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</si>
  <si>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</si>
  <si>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</si>
  <si>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</si>
  <si>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</si>
  <si>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</si>
  <si>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</si>
  <si>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</si>
  <si>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</si>
  <si>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</si>
  <si>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</si>
  <si>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</si>
  <si>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</si>
  <si>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</si>
  <si>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</si>
  <si>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</si>
  <si>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</si>
  <si>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</si>
  <si>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</si>
  <si>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</si>
  <si>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</si>
  <si>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</si>
  <si>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</si>
  <si>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</si>
  <si>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</si>
  <si>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</si>
  <si>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</si>
  <si>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</si>
  <si>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</si>
  <si>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</si>
  <si>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</si>
  <si>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</si>
  <si>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</si>
  <si>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</si>
  <si>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</si>
  <si>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</si>
  <si>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</si>
  <si>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</si>
  <si>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</si>
  <si>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</si>
  <si>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</si>
  <si>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</si>
  <si>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</si>
  <si>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</si>
  <si>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</si>
  <si>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</si>
  <si>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</si>
  <si>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</si>
  <si>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</si>
  <si>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</si>
  <si>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</si>
  <si>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</si>
  <si>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</si>
  <si>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</si>
  <si>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</si>
  <si>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</si>
  <si>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</si>
  <si>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</si>
  <si>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</si>
  <si>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</si>
  <si>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</si>
  <si>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</si>
  <si>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</si>
  <si>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</si>
  <si>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</si>
  <si>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</si>
  <si>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</si>
  <si>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</si>
  <si>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</si>
  <si>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</si>
  <si>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</si>
  <si>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</si>
  <si>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</si>
  <si>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</si>
  <si>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</si>
  <si>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</si>
  <si>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</si>
  <si>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</si>
  <si>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</si>
  <si>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</si>
  <si>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</si>
  <si>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</si>
  <si>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</si>
  <si>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</si>
  <si>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</si>
  <si>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</si>
  <si>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</si>
  <si>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</si>
  <si>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</si>
  <si>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</si>
  <si>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</si>
  <si>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</si>
  <si>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</si>
  <si>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</si>
  <si>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</si>
  <si>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</si>
  <si>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</si>
  <si>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</si>
  <si>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</si>
  <si>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</si>
  <si>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</si>
  <si>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</si>
  <si>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</si>
  <si>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</si>
  <si>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</si>
  <si>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</si>
  <si>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</si>
  <si>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</si>
  <si>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</si>
  <si>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</si>
  <si>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</si>
  <si>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</si>
  <si>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</si>
  <si>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</si>
  <si>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</si>
  <si>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</si>
  <si>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</si>
  <si>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</si>
  <si>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</si>
  <si>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</si>
  <si>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</si>
  <si>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</si>
  <si>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</si>
  <si>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</si>
  <si>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</si>
  <si>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</si>
  <si>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</si>
  <si>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</si>
  <si>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</si>
  <si>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</si>
  <si>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</si>
  <si>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</si>
  <si>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</si>
  <si>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</si>
  <si>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</si>
  <si>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</si>
  <si>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</si>
  <si>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</si>
  <si>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</si>
  <si>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</si>
  <si>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</si>
  <si>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</si>
  <si>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</si>
  <si>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</si>
  <si>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</si>
  <si>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</si>
  <si>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</si>
  <si>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</si>
  <si>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</si>
  <si>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</si>
  <si>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</si>
  <si>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</si>
  <si>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</si>
  <si>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</si>
  <si>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</si>
  <si>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</si>
  <si>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</si>
  <si>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</si>
  <si>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</si>
  <si>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</si>
  <si>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</si>
  <si>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</si>
  <si>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</si>
  <si>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</si>
  <si>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</si>
  <si>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</si>
  <si>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</si>
  <si>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</si>
  <si>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</si>
  <si>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</si>
  <si>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</si>
  <si>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</si>
  <si>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</si>
  <si>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</si>
  <si>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</si>
  <si>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</si>
  <si>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</si>
  <si>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</si>
  <si>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</si>
  <si>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</si>
  <si>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</si>
  <si>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</si>
  <si>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</si>
  <si>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</si>
  <si>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</si>
  <si>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</si>
  <si>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</si>
  <si>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</si>
  <si>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</si>
  <si>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</si>
  <si>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</si>
  <si>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</si>
  <si>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</si>
  <si>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</si>
  <si>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</si>
  <si>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</si>
  <si>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</si>
  <si>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</si>
  <si>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</si>
  <si>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</si>
  <si>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</si>
  <si>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</si>
  <si>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</si>
  <si>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</si>
  <si>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</si>
  <si>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</si>
  <si>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</si>
  <si>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</si>
  <si>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</si>
  <si>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</si>
  <si>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</si>
  <si>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</si>
  <si>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</si>
  <si>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</si>
  <si>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</si>
  <si>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</si>
  <si>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</si>
  <si>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</si>
  <si>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</si>
  <si>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</si>
  <si>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</si>
  <si>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</si>
  <si>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</si>
  <si>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</si>
  <si>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</si>
  <si>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</si>
  <si>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</si>
  <si>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</si>
  <si>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</si>
  <si>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</si>
  <si>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</si>
  <si>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</si>
  <si>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</si>
  <si>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</si>
  <si>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</si>
  <si>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</si>
  <si>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</si>
  <si>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</si>
  <si>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</si>
  <si>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</si>
  <si>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</si>
  <si>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</si>
  <si>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</si>
  <si>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</si>
  <si>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</si>
  <si>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</si>
  <si>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</si>
  <si>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</si>
  <si>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</si>
  <si>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</si>
  <si>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</si>
  <si>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</si>
  <si>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</si>
  <si>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</si>
  <si>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</si>
  <si>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</si>
  <si>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</si>
  <si>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</si>
  <si>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</si>
  <si>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</si>
  <si>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</si>
  <si>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</si>
  <si>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</si>
  <si>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</si>
  <si>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</si>
  <si>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</si>
  <si>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</si>
  <si>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</si>
  <si>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</si>
  <si>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</si>
  <si>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</si>
  <si>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</si>
  <si>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</si>
  <si>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</si>
  <si>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</si>
  <si>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</si>
  <si>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</si>
  <si>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</si>
  <si>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</si>
  <si>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</si>
  <si>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</si>
  <si>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</si>
  <si>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</si>
  <si>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</si>
  <si>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</si>
  <si>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</si>
  <si>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</si>
  <si>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</si>
  <si>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</si>
  <si>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</si>
  <si>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</si>
  <si>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</si>
  <si>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</si>
  <si>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</si>
  <si>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</si>
  <si>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</si>
  <si>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</si>
  <si>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</si>
  <si>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</si>
  <si>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</si>
  <si>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</si>
  <si>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</si>
  <si>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</si>
  <si>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</si>
  <si>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</si>
  <si>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</si>
  <si>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</si>
  <si>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</si>
  <si>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</si>
  <si>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</si>
  <si>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</si>
  <si>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</si>
  <si>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</si>
  <si>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</si>
  <si>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</si>
  <si>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</si>
  <si>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</si>
  <si>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</si>
  <si>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</si>
  <si>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</si>
  <si>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</si>
  <si>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</si>
  <si>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</si>
  <si>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</si>
  <si>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</si>
  <si>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</si>
  <si>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</si>
  <si>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</si>
  <si>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</si>
  <si>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</si>
  <si>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</si>
  <si>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</si>
  <si>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</si>
  <si>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</si>
  <si>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</si>
  <si>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</si>
  <si>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</si>
  <si>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</si>
  <si>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</si>
  <si>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</si>
  <si>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</si>
  <si>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</si>
  <si>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</si>
  <si>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</si>
  <si>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</si>
  <si>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</si>
  <si>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</si>
  <si>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</si>
  <si>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</si>
  <si>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</si>
  <si>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</si>
  <si>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</si>
  <si>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</si>
  <si>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</si>
  <si>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</si>
  <si>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</si>
  <si>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</si>
  <si>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</si>
  <si>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</si>
  <si>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</si>
  <si>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</si>
  <si>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</si>
  <si>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</si>
  <si>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</si>
  <si>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</si>
  <si>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</si>
  <si>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</si>
  <si>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</si>
  <si>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</si>
  <si>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</si>
  <si>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</si>
  <si>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</si>
  <si>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</si>
  <si>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</si>
  <si>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</si>
  <si>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</si>
  <si>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</si>
  <si>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</si>
  <si>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</si>
  <si>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</si>
  <si>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</si>
  <si>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</si>
  <si>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</si>
  <si>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</si>
  <si>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</si>
  <si>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</si>
  <si>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</si>
  <si>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</si>
  <si>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</si>
  <si>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</si>
  <si>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</si>
  <si>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</si>
  <si>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</si>
  <si>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</si>
  <si>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</si>
  <si>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</si>
  <si>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</si>
  <si>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</si>
  <si>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</si>
  <si>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</si>
  <si>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</si>
  <si>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</si>
  <si>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</si>
  <si>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</si>
  <si>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</si>
  <si>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</si>
  <si>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</si>
  <si>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</si>
  <si>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</si>
  <si>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</si>
  <si>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</si>
  <si>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</si>
  <si>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</si>
  <si>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</si>
  <si>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</si>
  <si>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</si>
  <si>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</si>
  <si>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</si>
  <si>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</si>
  <si>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</si>
  <si>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</si>
  <si>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</si>
  <si>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</si>
  <si>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</si>
  <si>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</si>
  <si>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</si>
  <si>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</si>
  <si>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</si>
  <si>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</si>
  <si>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</si>
  <si>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</si>
  <si>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</si>
  <si>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</si>
  <si>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</si>
  <si>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</si>
  <si>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</si>
  <si>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</si>
  <si>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</si>
  <si>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</si>
  <si>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</si>
  <si>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</si>
  <si>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</si>
  <si>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</si>
  <si>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</si>
  <si>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</si>
  <si>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</si>
  <si>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</si>
  <si>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</si>
  <si>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</si>
  <si>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</si>
  <si>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</si>
  <si>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</si>
  <si>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</si>
  <si>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</si>
  <si>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</si>
  <si>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</si>
  <si>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</si>
  <si>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</si>
  <si>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</si>
  <si>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</si>
  <si>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</si>
  <si>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</si>
  <si>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</si>
  <si>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</si>
  <si>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</si>
  <si>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</si>
  <si>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</si>
  <si>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Cancelado, devido sem espaço para recebimento em ZEM</t>
  </si>
  <si>
    <t>V8946076</t>
  </si>
  <si>
    <t>MC1 09h30 / Autorizado entrada na via 09h34 / Em intervalo das 09h45 até 12:15</t>
  </si>
  <si>
    <t>MC1 09h30 / Autorizado entrada na via 09h34 / Em intervalo das 09h45 até 13h00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</si>
  <si>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</si>
  <si>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</si>
  <si>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</si>
  <si>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</si>
  <si>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</si>
  <si>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</si>
  <si>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</si>
  <si>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</si>
  <si>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</si>
  <si>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</si>
  <si>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</si>
  <si>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</si>
  <si>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</si>
  <si>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MC1 11h55 previsão de faixa após C68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</si>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</sst>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74" activePane="topRight" state="frozen"/>
      <selection pane="topRight" activeCell="AY10" sqref="AY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4" t="s">
        <v>955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956</v>
      </c>
      <c r="BI1" s="230"/>
      <c r="BJ1" s="230"/>
      <c r="BK1" s="231"/>
      <c r="BL1" s="5"/>
      <c r="BM1" s="221" t="s">
        <v>957</v>
      </c>
      <c r="BN1" s="222"/>
      <c r="BO1" s="222"/>
      <c r="BP1" s="222"/>
      <c r="BQ1" s="222"/>
      <c r="BR1" s="222"/>
      <c r="BS1" s="22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4" t="s">
        <v>958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961</v>
      </c>
      <c r="AT2" s="225"/>
      <c r="AU2" s="225"/>
      <c r="AV2" s="225"/>
      <c r="AW2" s="225"/>
      <c r="AX2" s="225"/>
      <c r="AY2" s="228"/>
      <c r="AZ2" s="6"/>
      <c r="BA2" s="210" t="s">
        <v>962</v>
      </c>
      <c r="BB2" s="214"/>
      <c r="BC2" s="224" t="s">
        <v>959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0" t="s">
        <v>963</v>
      </c>
      <c r="AJ3" s="214"/>
      <c r="AK3" s="210" t="s">
        <v>964</v>
      </c>
      <c r="AL3" s="211"/>
      <c r="AM3" s="212"/>
      <c r="AN3" s="213"/>
      <c r="AO3" s="211"/>
      <c r="AP3" s="211"/>
      <c r="AQ3" s="214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38"/>
      <c r="BB3" s="239"/>
      <c r="BC3" s="210" t="s">
        <v>966</v>
      </c>
      <c r="BD3" s="211"/>
      <c r="BE3" s="211"/>
      <c r="BF3" s="214"/>
      <c r="BG3" s="62"/>
      <c r="BH3" s="232"/>
      <c r="BI3" s="233"/>
      <c r="BJ3" s="233"/>
      <c r="BK3" s="234"/>
      <c r="BL3" s="62"/>
      <c r="BM3" s="221" t="s">
        <v>974</v>
      </c>
      <c r="BN3" s="222"/>
      <c r="BO3" s="222"/>
      <c r="BP3" s="223"/>
      <c r="BQ3" s="221" t="s">
        <v>742</v>
      </c>
      <c r="BR3" s="222"/>
      <c r="BS3" s="223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1839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1841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1842</v>
      </c>
      <c r="BK580" s="18" t="s">
        <v>1842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1843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1844</v>
      </c>
      <c r="BK581" s="18" t="s">
        <v>1844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1844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1845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1846</v>
      </c>
      <c r="N582" s="126" t="s">
        <v>1847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1846</v>
      </c>
      <c r="AN582" s="104" t="s">
        <v>1847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1848</v>
      </c>
      <c r="BK582" s="18"/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1849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1850</v>
      </c>
      <c r="BK583" s="18" t="s">
        <v>1850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1850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1851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1850</v>
      </c>
      <c r="BK584" s="18" t="s">
        <v>1850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1850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1852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1853</v>
      </c>
      <c r="BK585" s="18" t="s">
        <v>1854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1854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1856</v>
      </c>
      <c r="BK586" s="18" t="s">
        <v>1857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1858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1859</v>
      </c>
      <c r="I587" s="105" t="s">
        <v>1860</v>
      </c>
      <c r="J587" s="104">
        <v>49</v>
      </c>
      <c r="K587" s="104">
        <v>149</v>
      </c>
      <c r="L587" s="104" t="s">
        <v>593</v>
      </c>
      <c r="M587" s="126" t="s">
        <v>1861</v>
      </c>
      <c r="N587" s="126" t="s">
        <v>1862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1859</v>
      </c>
      <c r="AL587" s="31" t="s">
        <v>1860</v>
      </c>
      <c r="AM587" s="104" t="s">
        <v>1861</v>
      </c>
      <c r="AN587" s="104" t="s">
        <v>1862</v>
      </c>
      <c r="AO587" s="104">
        <v>49</v>
      </c>
      <c r="AP587" s="104">
        <v>149</v>
      </c>
      <c r="AQ587" s="104">
        <v>149</v>
      </c>
      <c r="AR587" s="107">
        <v>0</v>
      </c>
      <c r="AS587" s="107">
        <v>0</v>
      </c>
      <c r="AT587" s="107">
        <v>0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>
        <v>0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0</v>
      </c>
      <c r="BI587" s="17"/>
      <c r="BJ587" s="17" t="s">
        <v>1128</v>
      </c>
      <c r="BK587" s="18" t="s">
        <v>1863</v>
      </c>
      <c r="BL587" s="16"/>
      <c r="BM587" s="129" t="s">
        <v>443</v>
      </c>
      <c r="BN587" s="129" t="s">
        <v>470</v>
      </c>
      <c r="BO587" s="129" t="s">
        <v>521</v>
      </c>
      <c r="BP587" s="18" t="s">
        <v>1863</v>
      </c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>ModernizaçãoExecução</v>
      </c>
    </row>
    <row r="588" spans="1:72">
      <c r="A588" s="47" t="s">
        <v>1864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0.54166666666666663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0.13541666666666663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1865</v>
      </c>
      <c r="BK588" s="18" t="s">
        <v>1866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1.6249999999999996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1867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1860</v>
      </c>
      <c r="I589" s="105" t="s">
        <v>1860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1868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1860</v>
      </c>
      <c r="AL589" s="31" t="s">
        <v>1860</v>
      </c>
      <c r="AM589" s="104" t="s">
        <v>49</v>
      </c>
      <c r="AN589" s="104" t="s">
        <v>1868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1869</v>
      </c>
      <c r="BK589" s="18" t="s">
        <v>1870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1870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1871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1872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1873</v>
      </c>
      <c r="BK590" s="18" t="s">
        <v>1874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1874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1875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1876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1877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1878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/>
      <c r="AT594" s="107"/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1879</v>
      </c>
      <c r="BK594" s="18" t="s">
        <v>1880</v>
      </c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1881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1882</v>
      </c>
      <c r="BK595" s="18" t="s">
        <v>1882</v>
      </c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1883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1884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1885</v>
      </c>
      <c r="BK596" s="18" t="s">
        <v>1885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1885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1886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1884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1885</v>
      </c>
      <c r="BK597" s="18" t="s">
        <v>1885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1885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1887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1884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1888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1885</v>
      </c>
      <c r="BK598" s="18" t="s">
        <v>1885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1885</v>
      </c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1889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1890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1891</v>
      </c>
      <c r="BK600" s="18" t="s">
        <v>1891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1891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1892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1828</v>
      </c>
      <c r="N603" s="126" t="s">
        <v>1829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1351</v>
      </c>
      <c r="W603" s="149" t="s">
        <v>1830</v>
      </c>
      <c r="X603" s="103" t="s">
        <v>421</v>
      </c>
      <c r="Y603" s="128"/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/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1532</v>
      </c>
      <c r="N605" s="126" t="s">
        <v>1533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/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>
      <c r="A606" s="47" t="str">
        <f t="shared" si="62"/>
        <v>E42</v>
      </c>
      <c r="B606" s="101"/>
      <c r="C606" s="134" t="str">
        <f>IF(BS_CONTROLE[[#This Row],[DATA]]="","",WEEKNUM(BS_CONTROLE[[#This Row],[DATA]]))</f>
        <v/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1330</v>
      </c>
      <c r="I606" s="105" t="s">
        <v>1330</v>
      </c>
      <c r="J606" s="104">
        <v>68</v>
      </c>
      <c r="K606" s="104">
        <v>57.484000000000002</v>
      </c>
      <c r="L606" s="104">
        <v>56.615000000000002</v>
      </c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606" s="105">
        <v>0.41666666666666669</v>
      </c>
      <c r="P606" s="105">
        <v>0.16666666666666666</v>
      </c>
      <c r="Q606" s="104"/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/>
      <c r="W606" s="149"/>
      <c r="X606" s="103"/>
      <c r="Y606" s="128"/>
      <c r="Z606" s="103"/>
      <c r="AA606" s="104" t="s">
        <v>593</v>
      </c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ZBM-ZHO</v>
      </c>
      <c r="AN606" s="104" t="str">
        <f>IF(BS_CONTROLE[[#This Row],[SB]]=0, "-", BS_CONTROLE[[#This Row],[SB]])</f>
        <v>K57ZHO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/>
      </c>
      <c r="B608" s="101"/>
      <c r="C608" s="134" t="str">
        <f>IF(BS_CONTROLE[[#This Row],[DATA]]="","",WEEKNUM(BS_CONTROLE[[#This Row],[DATA]]))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3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185" t="str">
        <f t="shared" si="61"/>
        <v/>
      </c>
    </row>
    <row r="609" spans="1:72">
      <c r="A609" s="47" t="str">
        <f t="shared" si="62"/>
        <v/>
      </c>
      <c r="B609" s="101"/>
      <c r="C609" s="134" t="str">
        <f>IF(BS_CONTROLE[[#This Row],[DATA]]="","",WEEKNUM(BS_CONTROLE[[#This Row],[DATA]]))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3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185" t="str">
        <f t="shared" si="61"/>
        <v/>
      </c>
    </row>
    <row r="610" spans="1:72">
      <c r="A610" s="47" t="str">
        <f t="shared" si="62"/>
        <v/>
      </c>
      <c r="B610" s="101"/>
      <c r="C610" s="134" t="str">
        <f>IF(BS_CONTROLE[[#This Row],[DATA]]="","",WEEKNUM(BS_CONTROLE[[#This Row],[DATA]]))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3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185" t="str">
        <f t="shared" si="61"/>
        <v/>
      </c>
    </row>
    <row r="611" spans="1:72">
      <c r="A611" s="47" t="str">
        <f t="shared" si="62"/>
        <v/>
      </c>
      <c r="B611" s="101"/>
      <c r="C611" s="134" t="str">
        <f>IF(BS_CONTROLE[[#This Row],[DATA]]="","",WEEKNUM(BS_CONTROLE[[#This Row],[DATA]]))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3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185" t="str">
        <f t="shared" si="61"/>
        <v/>
      </c>
    </row>
    <row r="612" spans="1:72">
      <c r="A612" s="47" t="str">
        <f t="shared" si="62"/>
        <v/>
      </c>
      <c r="B612" s="101"/>
      <c r="C612" s="134" t="str">
        <f>IF(BS_CONTROLE[[#This Row],[DATA]]="","",WEEKNUM(BS_CONTROLE[[#This Row],[DATA]]))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3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/>
      </c>
      <c r="B613" s="101"/>
      <c r="C613" s="134" t="str">
        <f>IF(BS_CONTROLE[[#This Row],[DATA]]="","",WEEKNUM(BS_CONTROLE[[#This Row],[DATA]]))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3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/>
      </c>
      <c r="B614" s="101"/>
      <c r="C614" s="134" t="str">
        <f>IF(BS_CONTROLE[[#This Row],[DATA]]="","",WEEKNUM(BS_CONTROLE[[#This Row],[DATA]]))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3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/>
      </c>
      <c r="B616" s="101"/>
      <c r="C616" s="134" t="str">
        <f>IF(BS_CONTROLE[[#This Row],[DATA]]="","",WEEKNUM(BS_CONTROLE[[#This Row],[DATA]]))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3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185" t="str">
        <f t="shared" si="61"/>
        <v/>
      </c>
    </row>
    <row r="617" spans="1:72">
      <c r="A617" s="47" t="str">
        <f t="shared" si="62"/>
        <v/>
      </c>
      <c r="B617" s="101"/>
      <c r="C617" s="134" t="str">
        <f>IF(BS_CONTROLE[[#This Row],[DATA]]="","",WEEKNUM(BS_CONTROLE[[#This Row],[DATA]]))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3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185" t="str">
        <f t="shared" si="61"/>
        <v/>
      </c>
    </row>
    <row r="618" spans="1:72">
      <c r="A618" s="47" t="str">
        <f t="shared" si="62"/>
        <v/>
      </c>
      <c r="B618" s="101"/>
      <c r="C618" s="134" t="str">
        <f>IF(BS_CONTROLE[[#This Row],[DATA]]="","",WEEKNUM(BS_CONTROLE[[#This Row],[DATA]]))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3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185" t="str">
        <f t="shared" si="61"/>
        <v/>
      </c>
    </row>
    <row r="619" spans="1:72">
      <c r="A619" s="47" t="str">
        <f t="shared" si="62"/>
        <v/>
      </c>
      <c r="B619" s="101"/>
      <c r="C619" s="134" t="str">
        <f>IF(BS_CONTROLE[[#This Row],[DATA]]="","",WEEKNUM(BS_CONTROLE[[#This Row],[DATA]]))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3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1893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1894</v>
      </c>
      <c r="C4" s="156" t="s">
        <v>1895</v>
      </c>
      <c r="D4" s="156" t="s">
        <v>1896</v>
      </c>
      <c r="E4" s="156" t="s">
        <v>1897</v>
      </c>
      <c r="F4" s="156" t="s">
        <v>4</v>
      </c>
      <c r="G4" s="156" t="s">
        <v>1898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1899</v>
      </c>
      <c r="C6" s="157">
        <v>407867</v>
      </c>
      <c r="D6" s="157" t="s">
        <v>1900</v>
      </c>
      <c r="E6" s="157" t="s">
        <v>826</v>
      </c>
      <c r="F6" s="157" t="s">
        <v>1901</v>
      </c>
      <c r="G6" s="158"/>
    </row>
    <row r="7" spans="2:7">
      <c r="B7" s="177" t="s">
        <v>1902</v>
      </c>
      <c r="C7" s="177">
        <v>293644</v>
      </c>
      <c r="D7" s="177" t="s">
        <v>1903</v>
      </c>
      <c r="E7" s="177" t="s">
        <v>826</v>
      </c>
      <c r="F7" s="177" t="s">
        <v>1901</v>
      </c>
      <c r="G7" s="178" t="s">
        <v>1904</v>
      </c>
    </row>
    <row r="8" spans="2:7">
      <c r="B8" s="157" t="s">
        <v>1905</v>
      </c>
      <c r="C8" s="157">
        <v>256790</v>
      </c>
      <c r="D8" s="157" t="s">
        <v>1906</v>
      </c>
      <c r="E8" s="157" t="s">
        <v>827</v>
      </c>
      <c r="F8" s="157" t="s">
        <v>1907</v>
      </c>
      <c r="G8" s="158">
        <v>46357</v>
      </c>
    </row>
    <row r="9" spans="2:7" ht="29.25">
      <c r="B9" s="157" t="s">
        <v>1908</v>
      </c>
      <c r="C9" s="157"/>
      <c r="D9" s="157"/>
      <c r="E9" s="157" t="s">
        <v>827</v>
      </c>
      <c r="F9" s="157" t="s">
        <v>1907</v>
      </c>
      <c r="G9" s="158" t="s">
        <v>1909</v>
      </c>
    </row>
    <row r="10" spans="2:7">
      <c r="B10" s="157" t="s">
        <v>1910</v>
      </c>
      <c r="C10" s="157">
        <v>265193</v>
      </c>
      <c r="D10" s="157" t="s">
        <v>1911</v>
      </c>
      <c r="E10" s="157" t="s">
        <v>828</v>
      </c>
      <c r="F10" s="157" t="s">
        <v>54</v>
      </c>
      <c r="G10" s="157" t="s">
        <v>1912</v>
      </c>
    </row>
    <row r="11" spans="2:7">
      <c r="B11" s="157" t="s">
        <v>1913</v>
      </c>
      <c r="C11" s="157">
        <v>293716</v>
      </c>
      <c r="D11" s="157" t="s">
        <v>1914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1915</v>
      </c>
      <c r="C12" s="157">
        <v>257258</v>
      </c>
      <c r="D12" s="157" t="s">
        <v>1916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1917</v>
      </c>
      <c r="C13" s="157">
        <v>371147</v>
      </c>
      <c r="D13" s="157" t="s">
        <v>1918</v>
      </c>
      <c r="E13" s="157" t="s">
        <v>829</v>
      </c>
      <c r="F13" s="157" t="s">
        <v>71</v>
      </c>
      <c r="G13" s="157" t="s">
        <v>1912</v>
      </c>
    </row>
    <row r="14" spans="2:7">
      <c r="B14" s="157" t="s">
        <v>1919</v>
      </c>
      <c r="C14" s="157">
        <v>259230</v>
      </c>
      <c r="D14" s="157" t="s">
        <v>1920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1921</v>
      </c>
      <c r="C15" s="157">
        <v>370705</v>
      </c>
      <c r="D15" s="157"/>
      <c r="E15" s="157" t="s">
        <v>829</v>
      </c>
      <c r="F15" s="157" t="s">
        <v>71</v>
      </c>
      <c r="G15" s="157" t="s">
        <v>1912</v>
      </c>
    </row>
    <row r="16" spans="2:7" ht="29.25">
      <c r="B16" s="157" t="s">
        <v>1922</v>
      </c>
      <c r="C16" s="157">
        <v>258542</v>
      </c>
      <c r="D16" s="157" t="s">
        <v>1923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1924</v>
      </c>
      <c r="C17" s="157">
        <v>257050</v>
      </c>
      <c r="D17" s="157" t="s">
        <v>1925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1926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1927</v>
      </c>
      <c r="D4" s="159" t="s">
        <v>1928</v>
      </c>
      <c r="E4" s="159" t="s">
        <v>1929</v>
      </c>
      <c r="F4" s="156" t="s">
        <v>1930</v>
      </c>
      <c r="G4" s="159" t="s">
        <v>1931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1932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1933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1932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1932</v>
      </c>
      <c r="G9" s="192" t="s">
        <v>1934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1932</v>
      </c>
      <c r="G10" s="162"/>
    </row>
    <row r="11" spans="2:7" ht="19.5" customHeight="1">
      <c r="B11" s="162" t="s">
        <v>1935</v>
      </c>
      <c r="C11" s="162">
        <v>9038</v>
      </c>
      <c r="D11" s="163">
        <v>46070</v>
      </c>
      <c r="E11" s="162">
        <v>9637</v>
      </c>
      <c r="F11" s="164" t="s">
        <v>1936</v>
      </c>
      <c r="G11" s="162"/>
    </row>
    <row r="12" spans="2:7" ht="19.5" customHeight="1">
      <c r="B12" s="162" t="s">
        <v>752</v>
      </c>
      <c r="C12" s="162" t="s">
        <v>1937</v>
      </c>
      <c r="D12" s="163">
        <v>46066</v>
      </c>
      <c r="E12" s="162">
        <v>9500</v>
      </c>
      <c r="F12" s="164" t="s">
        <v>1938</v>
      </c>
      <c r="G12" s="162"/>
    </row>
    <row r="13" spans="2:7" ht="19.5" customHeight="1">
      <c r="B13" s="162" t="s">
        <v>752</v>
      </c>
      <c r="C13" s="162" t="s">
        <v>1939</v>
      </c>
      <c r="D13" s="163">
        <v>46066</v>
      </c>
      <c r="E13" s="162">
        <v>10500</v>
      </c>
      <c r="F13" s="164" t="s">
        <v>1938</v>
      </c>
      <c r="G13" s="162"/>
    </row>
    <row r="14" spans="2:7" ht="19.5" customHeight="1">
      <c r="B14" s="162" t="s">
        <v>752</v>
      </c>
      <c r="C14" s="162" t="s">
        <v>1940</v>
      </c>
      <c r="D14" s="163">
        <v>46066</v>
      </c>
      <c r="E14" s="162">
        <v>9000</v>
      </c>
      <c r="F14" s="164" t="s">
        <v>1938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1941</v>
      </c>
      <c r="D5" s="244"/>
      <c r="E5" s="244"/>
      <c r="F5" s="244"/>
      <c r="G5" s="244"/>
      <c r="H5" s="244"/>
      <c r="I5" s="244"/>
      <c r="J5" s="245"/>
      <c r="K5" s="246" t="s">
        <v>1942</v>
      </c>
      <c r="L5" s="247"/>
      <c r="M5" s="247"/>
      <c r="N5" s="247"/>
      <c r="O5" s="248" t="s">
        <v>1943</v>
      </c>
      <c r="P5" s="249"/>
    </row>
    <row r="6" spans="1:16" s="73" customFormat="1" ht="15" customHeight="1">
      <c r="A6" s="65" t="s">
        <v>1944</v>
      </c>
      <c r="B6" s="74" t="s">
        <v>1945</v>
      </c>
      <c r="C6" s="75" t="s">
        <v>995</v>
      </c>
      <c r="D6" s="76" t="s">
        <v>996</v>
      </c>
      <c r="E6" s="75" t="s">
        <v>1946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1947</v>
      </c>
      <c r="M6" s="79" t="s">
        <v>611</v>
      </c>
      <c r="N6" s="80" t="s">
        <v>990</v>
      </c>
      <c r="O6" s="154" t="s">
        <v>1033</v>
      </c>
      <c r="P6" s="132" t="s">
        <v>1948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>
        <f>IF(SP_SUL!BH587="","*",SP_SUL!BH587)</f>
        <v>0</v>
      </c>
      <c r="P587" s="145" t="str">
        <f>IF($A$2=1,IF(SP_SUL!BJ587="","*",SP_SUL!BJ587),IF(SP_SUL!BK587="","*",SP_SUL!BK587))</f>
        <v>Cancelado, devido sem espaço para recebimento em ZEM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Em intervalo das 09h45 até 13h00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MC1 11h55 previsão de faixa após C68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ZBM-ZHO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ZBM-ZHO</v>
      </c>
      <c r="M606" s="82">
        <f>IF(SP_SUL!AP606="","*",SP_SUL!AP606)</f>
        <v>57.484000000000002</v>
      </c>
      <c r="N606" s="82" t="str">
        <f>IF(SP_SUL!AM606="","*",SP_SUL!AM606)</f>
        <v>ZBM-ZHO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1949</v>
      </c>
      <c r="V1" s="255"/>
      <c r="W1" s="255"/>
    </row>
    <row r="2" spans="1:23" ht="15" customHeight="1">
      <c r="A2" s="86" t="s">
        <v>1950</v>
      </c>
      <c r="B2" s="86" t="s">
        <v>1945</v>
      </c>
      <c r="C2" s="86" t="s">
        <v>411</v>
      </c>
      <c r="D2" s="87" t="s">
        <v>995</v>
      </c>
      <c r="E2" s="87" t="s">
        <v>4</v>
      </c>
      <c r="F2" s="87" t="s">
        <v>1944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1951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*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 t="str">
        <f>IF(SP_SUL!B606="","*",SP_SUL!B606)</f>
        <v>*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ZBM-ZHO</v>
      </c>
      <c r="L603" s="138" t="str">
        <f>IF(SP_SUL!N606="","*",SP_SUL!N606)</f>
        <v>K57ZHO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56.615000000000002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1952</v>
      </c>
      <c r="C2" s="120" t="s">
        <v>980</v>
      </c>
      <c r="D2" s="75" t="s">
        <v>982</v>
      </c>
      <c r="E2" s="75" t="s">
        <v>1953</v>
      </c>
      <c r="F2" s="98" t="s">
        <v>1954</v>
      </c>
      <c r="G2" s="75" t="s">
        <v>1955</v>
      </c>
      <c r="H2" s="75" t="s">
        <v>1956</v>
      </c>
      <c r="I2" s="75" t="s">
        <v>1957</v>
      </c>
      <c r="J2" s="75" t="s">
        <v>1958</v>
      </c>
      <c r="K2" s="77" t="s">
        <v>1959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*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ZBM-ZHO</v>
      </c>
      <c r="G602" s="94" t="str">
        <f>IF(SP_SUL!I606="","*",SP_SUL!I606)</f>
        <v>ZBV3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-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1960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2026-02-23T15:47:32Z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