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8825" documentId="8_{B6337239-1A00-434D-AAD0-422EA1FEB5AE}" xr6:coauthVersionLast="47" xr6:coauthVersionMax="47" xr10:uidLastSave="{CA3898F6-2A9E-4D93-914D-0F3804AC308A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4" hidden="1">'CONTROLE D'!$A$6:$R$1000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5" i="12" l="1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BB526" i="1"/>
  <c r="BC526" i="1" a="1"/>
  <c r="BC526" i="1"/>
  <c r="BD526" i="1" a="1"/>
  <c r="BD526" i="1"/>
  <c r="BE526" i="1"/>
  <c r="BF526" i="1"/>
  <c r="BR526" i="1"/>
  <c r="BS526" i="1"/>
  <c r="A527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BB527" i="1"/>
  <c r="BC527" i="1" a="1"/>
  <c r="BC527" i="1"/>
  <c r="BD527" i="1" a="1"/>
  <c r="BD527" i="1"/>
  <c r="BE527" i="1"/>
  <c r="BF527" i="1"/>
  <c r="BR527" i="1"/>
  <c r="BS527" i="1"/>
  <c r="A528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BB528" i="1"/>
  <c r="BC528" i="1" a="1"/>
  <c r="BC528" i="1"/>
  <c r="BD528" i="1" a="1"/>
  <c r="BD528" i="1"/>
  <c r="BE528" i="1"/>
  <c r="BF528" i="1"/>
  <c r="BR528" i="1"/>
  <c r="BS528" i="1"/>
  <c r="A529" i="1"/>
  <c r="G529" i="1"/>
  <c r="M529" i="1" a="1"/>
  <c r="M529" i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M529" i="1"/>
  <c r="AN529" i="1"/>
  <c r="AO529" i="1"/>
  <c r="AP529" i="1"/>
  <c r="AQ529" i="1"/>
  <c r="BB529" i="1"/>
  <c r="BC529" i="1" a="1"/>
  <c r="BC529" i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/>
  <c r="R530" i="1"/>
  <c r="S530" i="1" a="1"/>
  <c r="S530" i="1"/>
  <c r="T530" i="1" a="1"/>
  <c r="T530" i="1"/>
  <c r="U530" i="1"/>
  <c r="AI530" i="1"/>
  <c r="AJ530" i="1"/>
  <c r="AK530" i="1"/>
  <c r="AL530" i="1"/>
  <c r="AM530" i="1"/>
  <c r="AN530" i="1"/>
  <c r="AO530" i="1"/>
  <c r="AP530" i="1"/>
  <c r="AQ530" i="1"/>
  <c r="BB530" i="1"/>
  <c r="BC530" i="1" a="1"/>
  <c r="BC530" i="1"/>
  <c r="BD530" i="1" a="1"/>
  <c r="BD530" i="1"/>
  <c r="BE530" i="1"/>
  <c r="BF530" i="1"/>
  <c r="BR530" i="1"/>
  <c r="BS530" i="1"/>
  <c r="A531" i="1"/>
  <c r="G531" i="1"/>
  <c r="M531" i="1" a="1"/>
  <c r="M531" i="1"/>
  <c r="N531" i="1" a="1"/>
  <c r="N531" i="1"/>
  <c r="R531" i="1"/>
  <c r="S531" i="1" a="1"/>
  <c r="S531" i="1"/>
  <c r="T531" i="1" a="1"/>
  <c r="T531" i="1"/>
  <c r="U531" i="1"/>
  <c r="AI531" i="1"/>
  <c r="AJ531" i="1"/>
  <c r="AK531" i="1"/>
  <c r="AL531" i="1"/>
  <c r="AM531" i="1"/>
  <c r="AN531" i="1"/>
  <c r="AO531" i="1"/>
  <c r="AP531" i="1"/>
  <c r="AQ531" i="1"/>
  <c r="BB531" i="1"/>
  <c r="BC531" i="1" a="1"/>
  <c r="BC531" i="1"/>
  <c r="BD531" i="1" a="1"/>
  <c r="BD531" i="1"/>
  <c r="BE531" i="1"/>
  <c r="BF531" i="1"/>
  <c r="BR531" i="1"/>
  <c r="BS531" i="1"/>
  <c r="A532" i="1"/>
  <c r="G532" i="1"/>
  <c r="M532" i="1" a="1"/>
  <c r="M532" i="1"/>
  <c r="N532" i="1" a="1"/>
  <c r="N532" i="1"/>
  <c r="R532" i="1"/>
  <c r="S532" i="1" a="1"/>
  <c r="S532" i="1"/>
  <c r="T532" i="1" a="1"/>
  <c r="T532" i="1"/>
  <c r="U532" i="1"/>
  <c r="AI532" i="1"/>
  <c r="AJ532" i="1"/>
  <c r="AK532" i="1"/>
  <c r="AL532" i="1"/>
  <c r="AM532" i="1"/>
  <c r="AN532" i="1"/>
  <c r="AO532" i="1"/>
  <c r="AP532" i="1"/>
  <c r="AQ532" i="1"/>
  <c r="BB532" i="1"/>
  <c r="BC532" i="1" a="1"/>
  <c r="BC532" i="1"/>
  <c r="BD532" i="1" a="1"/>
  <c r="BD532" i="1"/>
  <c r="BE532" i="1"/>
  <c r="BF532" i="1"/>
  <c r="BR532" i="1"/>
  <c r="BS532" i="1"/>
  <c r="A533" i="1"/>
  <c r="G533" i="1"/>
  <c r="M533" i="1" a="1"/>
  <c r="M533" i="1"/>
  <c r="N533" i="1" a="1"/>
  <c r="N533" i="1"/>
  <c r="R533" i="1"/>
  <c r="S533" i="1" a="1"/>
  <c r="S533" i="1"/>
  <c r="T533" i="1" a="1"/>
  <c r="T533" i="1"/>
  <c r="U533" i="1"/>
  <c r="AI533" i="1"/>
  <c r="AJ533" i="1"/>
  <c r="AK533" i="1"/>
  <c r="AL533" i="1"/>
  <c r="AM533" i="1"/>
  <c r="AN533" i="1"/>
  <c r="AO533" i="1"/>
  <c r="AP533" i="1"/>
  <c r="AQ533" i="1"/>
  <c r="BB533" i="1"/>
  <c r="BC533" i="1" a="1"/>
  <c r="BC533" i="1"/>
  <c r="BD533" i="1" a="1"/>
  <c r="BD533" i="1"/>
  <c r="BE533" i="1"/>
  <c r="BF533" i="1"/>
  <c r="BR533" i="1"/>
  <c r="BS533" i="1"/>
  <c r="A534" i="1"/>
  <c r="G534" i="1"/>
  <c r="M534" i="1" a="1"/>
  <c r="M534" i="1"/>
  <c r="N534" i="1" a="1"/>
  <c r="N534" i="1"/>
  <c r="R534" i="1"/>
  <c r="S534" i="1" a="1"/>
  <c r="S534" i="1"/>
  <c r="T534" i="1" a="1"/>
  <c r="T534" i="1"/>
  <c r="U534" i="1"/>
  <c r="AI534" i="1"/>
  <c r="AJ534" i="1"/>
  <c r="AK534" i="1"/>
  <c r="AL534" i="1"/>
  <c r="AM534" i="1"/>
  <c r="AN534" i="1"/>
  <c r="AO534" i="1"/>
  <c r="AP534" i="1"/>
  <c r="AQ534" i="1"/>
  <c r="BB534" i="1"/>
  <c r="BC534" i="1" a="1"/>
  <c r="BC534" i="1"/>
  <c r="BD534" i="1" a="1"/>
  <c r="BD534" i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/>
  <c r="U535" i="1"/>
  <c r="AI535" i="1"/>
  <c r="AJ535" i="1"/>
  <c r="AK535" i="1"/>
  <c r="AL535" i="1"/>
  <c r="AM535" i="1"/>
  <c r="AN535" i="1"/>
  <c r="AO535" i="1"/>
  <c r="AP535" i="1"/>
  <c r="AQ535" i="1"/>
  <c r="BB535" i="1"/>
  <c r="BC535" i="1" a="1"/>
  <c r="BC535" i="1"/>
  <c r="BD535" i="1" a="1"/>
  <c r="BD535" i="1"/>
  <c r="BE535" i="1"/>
  <c r="BF535" i="1"/>
  <c r="BR535" i="1"/>
  <c r="BS535" i="1"/>
  <c r="A536" i="1"/>
  <c r="G536" i="1"/>
  <c r="M536" i="1" a="1"/>
  <c r="M536" i="1"/>
  <c r="N536" i="1" a="1"/>
  <c r="N536" i="1"/>
  <c r="R536" i="1"/>
  <c r="S536" i="1" a="1"/>
  <c r="S536" i="1"/>
  <c r="T536" i="1" a="1"/>
  <c r="T536" i="1"/>
  <c r="U536" i="1"/>
  <c r="AI536" i="1"/>
  <c r="AJ536" i="1"/>
  <c r="AK536" i="1"/>
  <c r="AL536" i="1"/>
  <c r="AM536" i="1"/>
  <c r="AN536" i="1"/>
  <c r="AO536" i="1"/>
  <c r="AP536" i="1"/>
  <c r="AQ536" i="1"/>
  <c r="BB536" i="1"/>
  <c r="BC536" i="1" a="1"/>
  <c r="BC536" i="1"/>
  <c r="BD536" i="1" a="1"/>
  <c r="BD536" i="1"/>
  <c r="BE536" i="1"/>
  <c r="BF536" i="1"/>
  <c r="BR536" i="1"/>
  <c r="BS536" i="1"/>
  <c r="A537" i="1"/>
  <c r="G537" i="1"/>
  <c r="M537" i="1" a="1"/>
  <c r="M537" i="1"/>
  <c r="N537" i="1" a="1"/>
  <c r="N537" i="1"/>
  <c r="R537" i="1"/>
  <c r="S537" i="1" a="1"/>
  <c r="S537" i="1"/>
  <c r="T537" i="1" a="1"/>
  <c r="T537" i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/>
  <c r="U538" i="1"/>
  <c r="AI538" i="1"/>
  <c r="AJ538" i="1"/>
  <c r="AK538" i="1"/>
  <c r="AL538" i="1"/>
  <c r="AM538" i="1"/>
  <c r="AN538" i="1"/>
  <c r="AO538" i="1"/>
  <c r="AP538" i="1"/>
  <c r="AQ538" i="1"/>
  <c r="BB538" i="1"/>
  <c r="BC538" i="1" a="1"/>
  <c r="BC538" i="1"/>
  <c r="BD538" i="1" a="1"/>
  <c r="BD538" i="1"/>
  <c r="BE538" i="1"/>
  <c r="BF538" i="1"/>
  <c r="BR538" i="1"/>
  <c r="BS538" i="1"/>
  <c r="A539" i="1"/>
  <c r="G539" i="1"/>
  <c r="M539" i="1" a="1"/>
  <c r="M539" i="1"/>
  <c r="N539" i="1" a="1"/>
  <c r="N539" i="1"/>
  <c r="R539" i="1"/>
  <c r="S539" i="1" a="1"/>
  <c r="S539" i="1"/>
  <c r="T539" i="1" a="1"/>
  <c r="T539" i="1"/>
  <c r="U539" i="1"/>
  <c r="AI539" i="1"/>
  <c r="AJ539" i="1"/>
  <c r="AK539" i="1"/>
  <c r="AL539" i="1"/>
  <c r="AM539" i="1"/>
  <c r="AN539" i="1"/>
  <c r="AO539" i="1"/>
  <c r="AP539" i="1"/>
  <c r="AQ539" i="1"/>
  <c r="BB539" i="1"/>
  <c r="BC539" i="1" a="1"/>
  <c r="BC539" i="1"/>
  <c r="BD539" i="1" a="1"/>
  <c r="BD539" i="1"/>
  <c r="BE539" i="1"/>
  <c r="BF539" i="1"/>
  <c r="BR539" i="1"/>
  <c r="BS539" i="1"/>
  <c r="A540" i="1"/>
  <c r="G540" i="1"/>
  <c r="M540" i="1" a="1"/>
  <c r="M540" i="1"/>
  <c r="N540" i="1" a="1"/>
  <c r="N540" i="1"/>
  <c r="R540" i="1"/>
  <c r="S540" i="1" a="1"/>
  <c r="S540" i="1"/>
  <c r="T540" i="1" a="1"/>
  <c r="T540" i="1"/>
  <c r="U540" i="1"/>
  <c r="AI540" i="1"/>
  <c r="AJ540" i="1"/>
  <c r="AK540" i="1"/>
  <c r="AL540" i="1"/>
  <c r="AM540" i="1"/>
  <c r="AN540" i="1"/>
  <c r="AO540" i="1"/>
  <c r="AP540" i="1"/>
  <c r="AQ540" i="1"/>
  <c r="BB540" i="1"/>
  <c r="BC540" i="1" a="1"/>
  <c r="BC540" i="1"/>
  <c r="BD540" i="1" a="1"/>
  <c r="BD540" i="1"/>
  <c r="BE540" i="1"/>
  <c r="BF540" i="1"/>
  <c r="BR540" i="1"/>
  <c r="BS540" i="1"/>
  <c r="A541" i="1"/>
  <c r="G541" i="1"/>
  <c r="M541" i="1" a="1"/>
  <c r="M541" i="1"/>
  <c r="N541" i="1" a="1"/>
  <c r="N541" i="1"/>
  <c r="R541" i="1"/>
  <c r="S541" i="1" a="1"/>
  <c r="S541" i="1"/>
  <c r="T541" i="1" a="1"/>
  <c r="T541" i="1"/>
  <c r="U541" i="1"/>
  <c r="AI541" i="1"/>
  <c r="AJ541" i="1"/>
  <c r="AK541" i="1"/>
  <c r="AL541" i="1"/>
  <c r="AM541" i="1"/>
  <c r="AN541" i="1"/>
  <c r="AO541" i="1"/>
  <c r="AP541" i="1"/>
  <c r="AQ541" i="1"/>
  <c r="BB541" i="1"/>
  <c r="BC541" i="1" a="1"/>
  <c r="BC541" i="1"/>
  <c r="BD541" i="1" a="1"/>
  <c r="BD541" i="1"/>
  <c r="BE541" i="1"/>
  <c r="BF541" i="1"/>
  <c r="BR541" i="1"/>
  <c r="BS541" i="1"/>
  <c r="A542" i="1"/>
  <c r="G542" i="1"/>
  <c r="M542" i="1" a="1"/>
  <c r="M542" i="1"/>
  <c r="N542" i="1" a="1"/>
  <c r="N542" i="1"/>
  <c r="R542" i="1"/>
  <c r="S542" i="1" a="1"/>
  <c r="S542" i="1"/>
  <c r="T542" i="1" a="1"/>
  <c r="T542" i="1"/>
  <c r="U542" i="1"/>
  <c r="AI542" i="1"/>
  <c r="AJ542" i="1"/>
  <c r="AK542" i="1"/>
  <c r="AL542" i="1"/>
  <c r="AM542" i="1"/>
  <c r="AN542" i="1"/>
  <c r="AO542" i="1"/>
  <c r="AP542" i="1"/>
  <c r="AQ542" i="1"/>
  <c r="BB542" i="1"/>
  <c r="BC542" i="1" a="1"/>
  <c r="BC542" i="1"/>
  <c r="BD542" i="1" a="1"/>
  <c r="BD542" i="1"/>
  <c r="BE542" i="1"/>
  <c r="BF542" i="1"/>
  <c r="BR542" i="1"/>
  <c r="BS542" i="1"/>
  <c r="A543" i="1"/>
  <c r="G543" i="1"/>
  <c r="M543" i="1" a="1"/>
  <c r="M543" i="1"/>
  <c r="N543" i="1" a="1"/>
  <c r="N543" i="1"/>
  <c r="R543" i="1"/>
  <c r="S543" i="1" a="1"/>
  <c r="S543" i="1"/>
  <c r="T543" i="1" a="1"/>
  <c r="T543" i="1"/>
  <c r="U543" i="1"/>
  <c r="AI543" i="1"/>
  <c r="AJ543" i="1"/>
  <c r="AK543" i="1"/>
  <c r="AL543" i="1"/>
  <c r="AM543" i="1"/>
  <c r="AN543" i="1"/>
  <c r="AO543" i="1"/>
  <c r="AP543" i="1"/>
  <c r="AQ543" i="1"/>
  <c r="BB543" i="1"/>
  <c r="BC543" i="1" a="1"/>
  <c r="BC543" i="1"/>
  <c r="BD543" i="1" a="1"/>
  <c r="BD543" i="1"/>
  <c r="BE543" i="1"/>
  <c r="BF543" i="1"/>
  <c r="BR543" i="1"/>
  <c r="BS543" i="1"/>
  <c r="A544" i="1"/>
  <c r="G544" i="1"/>
  <c r="M544" i="1" a="1"/>
  <c r="M544" i="1"/>
  <c r="N544" i="1" a="1"/>
  <c r="N544" i="1"/>
  <c r="R544" i="1"/>
  <c r="S544" i="1" a="1"/>
  <c r="S544" i="1"/>
  <c r="T544" i="1" a="1"/>
  <c r="T544" i="1"/>
  <c r="U544" i="1"/>
  <c r="AI544" i="1"/>
  <c r="AJ544" i="1"/>
  <c r="AK544" i="1"/>
  <c r="AL544" i="1"/>
  <c r="AM544" i="1"/>
  <c r="AN544" i="1"/>
  <c r="AO544" i="1"/>
  <c r="AP544" i="1"/>
  <c r="AQ544" i="1"/>
  <c r="BB544" i="1"/>
  <c r="BC544" i="1" a="1"/>
  <c r="BC544" i="1"/>
  <c r="BD544" i="1" a="1"/>
  <c r="BD544" i="1"/>
  <c r="BE544" i="1"/>
  <c r="BF544" i="1"/>
  <c r="BR544" i="1"/>
  <c r="BS544" i="1"/>
  <c r="A545" i="1"/>
  <c r="G545" i="1"/>
  <c r="M545" i="1" a="1"/>
  <c r="M545" i="1"/>
  <c r="N545" i="1" a="1"/>
  <c r="N545" i="1"/>
  <c r="R545" i="1"/>
  <c r="S545" i="1" a="1"/>
  <c r="S545" i="1"/>
  <c r="T545" i="1" a="1"/>
  <c r="T545" i="1"/>
  <c r="U545" i="1"/>
  <c r="AI545" i="1"/>
  <c r="AJ545" i="1"/>
  <c r="AK545" i="1"/>
  <c r="AL545" i="1"/>
  <c r="AM545" i="1"/>
  <c r="AN545" i="1"/>
  <c r="AO545" i="1"/>
  <c r="AP545" i="1"/>
  <c r="AQ545" i="1"/>
  <c r="BB545" i="1"/>
  <c r="BC545" i="1" a="1"/>
  <c r="BC545" i="1"/>
  <c r="BD545" i="1" a="1"/>
  <c r="BD545" i="1"/>
  <c r="BE545" i="1"/>
  <c r="BF545" i="1"/>
  <c r="BR545" i="1"/>
  <c r="BS545" i="1"/>
  <c r="A546" i="1"/>
  <c r="G546" i="1"/>
  <c r="M546" i="1" a="1"/>
  <c r="M546" i="1"/>
  <c r="N546" i="1" a="1"/>
  <c r="N546" i="1"/>
  <c r="R546" i="1"/>
  <c r="S546" i="1" a="1"/>
  <c r="S546" i="1"/>
  <c r="T546" i="1" a="1"/>
  <c r="T546" i="1"/>
  <c r="U546" i="1"/>
  <c r="AI546" i="1"/>
  <c r="AJ546" i="1"/>
  <c r="AK546" i="1"/>
  <c r="AL546" i="1"/>
  <c r="AM546" i="1"/>
  <c r="AN546" i="1"/>
  <c r="AO546" i="1"/>
  <c r="AP546" i="1"/>
  <c r="AQ546" i="1"/>
  <c r="BB546" i="1"/>
  <c r="BC546" i="1" a="1"/>
  <c r="BC546" i="1"/>
  <c r="BD546" i="1" a="1"/>
  <c r="BD546" i="1"/>
  <c r="BE546" i="1"/>
  <c r="BF546" i="1"/>
  <c r="BR546" i="1"/>
  <c r="BS546" i="1"/>
  <c r="A547" i="1"/>
  <c r="G547" i="1"/>
  <c r="M547" i="1" a="1"/>
  <c r="M547" i="1"/>
  <c r="N547" i="1" a="1"/>
  <c r="N547" i="1"/>
  <c r="R547" i="1"/>
  <c r="S547" i="1" a="1"/>
  <c r="S547" i="1"/>
  <c r="T547" i="1" a="1"/>
  <c r="T547" i="1"/>
  <c r="U547" i="1"/>
  <c r="AI547" i="1"/>
  <c r="AJ547" i="1"/>
  <c r="AK547" i="1"/>
  <c r="AL547" i="1"/>
  <c r="AM547" i="1"/>
  <c r="AN547" i="1"/>
  <c r="AO547" i="1"/>
  <c r="AP547" i="1"/>
  <c r="AQ547" i="1"/>
  <c r="BB547" i="1"/>
  <c r="BC547" i="1" a="1"/>
  <c r="BC547" i="1"/>
  <c r="BD547" i="1" a="1"/>
  <c r="BD547" i="1"/>
  <c r="BE547" i="1"/>
  <c r="BF547" i="1"/>
  <c r="BR547" i="1"/>
  <c r="BS547" i="1"/>
  <c r="A548" i="1"/>
  <c r="G548" i="1"/>
  <c r="M548" i="1" a="1"/>
  <c r="M548" i="1"/>
  <c r="N548" i="1" a="1"/>
  <c r="N548" i="1"/>
  <c r="R548" i="1"/>
  <c r="S548" i="1" a="1"/>
  <c r="S548" i="1"/>
  <c r="T548" i="1" a="1"/>
  <c r="T548" i="1"/>
  <c r="U548" i="1"/>
  <c r="AI548" i="1"/>
  <c r="AJ548" i="1"/>
  <c r="AK548" i="1"/>
  <c r="AL548" i="1"/>
  <c r="AM548" i="1"/>
  <c r="AN548" i="1"/>
  <c r="AO548" i="1"/>
  <c r="AP548" i="1"/>
  <c r="AQ548" i="1"/>
  <c r="BB548" i="1"/>
  <c r="BC548" i="1" a="1"/>
  <c r="BC548" i="1"/>
  <c r="BD548" i="1" a="1"/>
  <c r="BD548" i="1"/>
  <c r="BE548" i="1"/>
  <c r="BF548" i="1"/>
  <c r="BR548" i="1"/>
  <c r="BS548" i="1"/>
  <c r="A549" i="1"/>
  <c r="G549" i="1"/>
  <c r="M549" i="1" a="1"/>
  <c r="M549" i="1"/>
  <c r="N549" i="1" a="1"/>
  <c r="N549" i="1"/>
  <c r="R549" i="1"/>
  <c r="S549" i="1" a="1"/>
  <c r="S549" i="1"/>
  <c r="T549" i="1" a="1"/>
  <c r="T549" i="1"/>
  <c r="U549" i="1"/>
  <c r="AI549" i="1"/>
  <c r="AJ549" i="1"/>
  <c r="AK549" i="1"/>
  <c r="AL549" i="1"/>
  <c r="AM549" i="1"/>
  <c r="AN549" i="1"/>
  <c r="AO549" i="1"/>
  <c r="AP549" i="1"/>
  <c r="AQ549" i="1"/>
  <c r="BB549" i="1"/>
  <c r="BC549" i="1" a="1"/>
  <c r="BC549" i="1"/>
  <c r="BD549" i="1" a="1"/>
  <c r="BD549" i="1"/>
  <c r="BE549" i="1"/>
  <c r="BF549" i="1"/>
  <c r="BR549" i="1"/>
  <c r="BS549" i="1"/>
  <c r="A550" i="1"/>
  <c r="G550" i="1"/>
  <c r="M550" i="1" a="1"/>
  <c r="M550" i="1"/>
  <c r="N550" i="1" a="1"/>
  <c r="N550" i="1"/>
  <c r="R550" i="1"/>
  <c r="S550" i="1" a="1"/>
  <c r="S550" i="1"/>
  <c r="T550" i="1" a="1"/>
  <c r="T550" i="1"/>
  <c r="U550" i="1"/>
  <c r="AI550" i="1"/>
  <c r="AJ550" i="1"/>
  <c r="AK550" i="1"/>
  <c r="AL550" i="1"/>
  <c r="AM550" i="1"/>
  <c r="AN550" i="1"/>
  <c r="AO550" i="1"/>
  <c r="AP550" i="1"/>
  <c r="AQ550" i="1"/>
  <c r="BB550" i="1"/>
  <c r="BC550" i="1" a="1"/>
  <c r="BC550" i="1"/>
  <c r="BD550" i="1" a="1"/>
  <c r="BD550" i="1"/>
  <c r="BE550" i="1"/>
  <c r="BF550" i="1"/>
  <c r="BR550" i="1"/>
  <c r="BS550" i="1"/>
  <c r="A551" i="1"/>
  <c r="G551" i="1"/>
  <c r="M551" i="1" a="1"/>
  <c r="M551" i="1"/>
  <c r="N551" i="1" a="1"/>
  <c r="N551" i="1"/>
  <c r="R551" i="1"/>
  <c r="S551" i="1" a="1"/>
  <c r="S551" i="1"/>
  <c r="T551" i="1" a="1"/>
  <c r="T551" i="1"/>
  <c r="U551" i="1"/>
  <c r="AI551" i="1"/>
  <c r="AJ551" i="1"/>
  <c r="AK551" i="1"/>
  <c r="AL551" i="1"/>
  <c r="AM551" i="1"/>
  <c r="AN551" i="1"/>
  <c r="AO551" i="1"/>
  <c r="AP551" i="1"/>
  <c r="AQ551" i="1"/>
  <c r="BB551" i="1"/>
  <c r="BC551" i="1" a="1"/>
  <c r="BC551" i="1"/>
  <c r="BD551" i="1" a="1"/>
  <c r="BD551" i="1"/>
  <c r="BE551" i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/>
  <c r="BD552" i="1" a="1"/>
  <c r="BD552" i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/>
  <c r="N301" i="1" a="1"/>
  <c r="N301" i="1"/>
  <c r="R301" i="1"/>
  <c r="S301" i="1" a="1"/>
  <c r="S301" i="1"/>
  <c r="T301" i="1" a="1"/>
  <c r="T301" i="1"/>
  <c r="U301" i="1"/>
  <c r="AI301" i="1"/>
  <c r="AJ301" i="1"/>
  <c r="AK301" i="1"/>
  <c r="AL301" i="1"/>
  <c r="AM301" i="1"/>
  <c r="AN301" i="1"/>
  <c r="AO301" i="1"/>
  <c r="AP301" i="1"/>
  <c r="AQ301" i="1"/>
  <c r="BB301" i="1"/>
  <c r="BC301" i="1" a="1"/>
  <c r="BC301" i="1"/>
  <c r="BD301" i="1" a="1"/>
  <c r="BD301" i="1"/>
  <c r="BE301" i="1"/>
  <c r="BF301" i="1"/>
  <c r="BR301" i="1"/>
  <c r="BS301" i="1"/>
  <c r="A302" i="1"/>
  <c r="C302" i="1"/>
  <c r="G302" i="1"/>
  <c r="M302" i="1" a="1"/>
  <c r="M302" i="1"/>
  <c r="N302" i="1" a="1"/>
  <c r="N302" i="1"/>
  <c r="R302" i="1"/>
  <c r="S302" i="1" a="1"/>
  <c r="S302" i="1"/>
  <c r="T302" i="1" a="1"/>
  <c r="T302" i="1"/>
  <c r="U302" i="1"/>
  <c r="AI302" i="1"/>
  <c r="AJ302" i="1"/>
  <c r="AK302" i="1"/>
  <c r="AL302" i="1"/>
  <c r="AM302" i="1"/>
  <c r="AN302" i="1"/>
  <c r="AO302" i="1"/>
  <c r="AP302" i="1"/>
  <c r="AQ302" i="1"/>
  <c r="BB302" i="1"/>
  <c r="BC302" i="1" a="1"/>
  <c r="BC302" i="1"/>
  <c r="BD302" i="1" a="1"/>
  <c r="BD302" i="1"/>
  <c r="BE302" i="1"/>
  <c r="BF302" i="1"/>
  <c r="BR302" i="1"/>
  <c r="BS302" i="1"/>
  <c r="A303" i="1"/>
  <c r="C303" i="1"/>
  <c r="G303" i="1"/>
  <c r="M303" i="1" a="1"/>
  <c r="M303" i="1"/>
  <c r="N303" i="1" a="1"/>
  <c r="N303" i="1"/>
  <c r="R303" i="1"/>
  <c r="S303" i="1" a="1"/>
  <c r="S303" i="1"/>
  <c r="T303" i="1" a="1"/>
  <c r="T303" i="1"/>
  <c r="U303" i="1"/>
  <c r="AI303" i="1"/>
  <c r="AJ303" i="1"/>
  <c r="AK303" i="1"/>
  <c r="AL303" i="1"/>
  <c r="AM303" i="1"/>
  <c r="AN303" i="1"/>
  <c r="AO303" i="1"/>
  <c r="AP303" i="1"/>
  <c r="AQ303" i="1"/>
  <c r="BB303" i="1"/>
  <c r="BC303" i="1" a="1"/>
  <c r="BC303" i="1"/>
  <c r="BD303" i="1" a="1"/>
  <c r="BD303" i="1"/>
  <c r="BE303" i="1"/>
  <c r="BF303" i="1"/>
  <c r="BR303" i="1"/>
  <c r="BS303" i="1"/>
  <c r="A304" i="1"/>
  <c r="C304" i="1"/>
  <c r="G304" i="1"/>
  <c r="M304" i="1" a="1"/>
  <c r="M304" i="1"/>
  <c r="N304" i="1" a="1"/>
  <c r="N304" i="1"/>
  <c r="R304" i="1"/>
  <c r="S304" i="1" a="1"/>
  <c r="S304" i="1"/>
  <c r="T304" i="1" a="1"/>
  <c r="T304" i="1"/>
  <c r="U304" i="1"/>
  <c r="AI304" i="1"/>
  <c r="AJ304" i="1"/>
  <c r="AK304" i="1"/>
  <c r="AL304" i="1"/>
  <c r="AM304" i="1"/>
  <c r="AN304" i="1"/>
  <c r="AO304" i="1"/>
  <c r="AP304" i="1"/>
  <c r="AQ304" i="1"/>
  <c r="BB304" i="1"/>
  <c r="BC304" i="1" a="1"/>
  <c r="BC304" i="1"/>
  <c r="BD304" i="1" a="1"/>
  <c r="BD304" i="1"/>
  <c r="BE304" i="1"/>
  <c r="BF304" i="1"/>
  <c r="BR304" i="1"/>
  <c r="BS304" i="1"/>
  <c r="A305" i="1"/>
  <c r="C305" i="1"/>
  <c r="G305" i="1"/>
  <c r="M305" i="1" a="1"/>
  <c r="M305" i="1"/>
  <c r="N305" i="1" a="1"/>
  <c r="N305" i="1"/>
  <c r="R305" i="1"/>
  <c r="S305" i="1" a="1"/>
  <c r="S305" i="1"/>
  <c r="T305" i="1" a="1"/>
  <c r="T305" i="1"/>
  <c r="U305" i="1"/>
  <c r="AI305" i="1"/>
  <c r="AJ305" i="1"/>
  <c r="AK305" i="1"/>
  <c r="AL305" i="1"/>
  <c r="AM305" i="1"/>
  <c r="AN305" i="1"/>
  <c r="AO305" i="1"/>
  <c r="AP305" i="1"/>
  <c r="AQ305" i="1"/>
  <c r="BB305" i="1"/>
  <c r="BC305" i="1" a="1"/>
  <c r="BC305" i="1"/>
  <c r="BD305" i="1" a="1"/>
  <c r="BD305" i="1"/>
  <c r="BE305" i="1"/>
  <c r="BF305" i="1"/>
  <c r="BR305" i="1"/>
  <c r="BS305" i="1"/>
  <c r="A306" i="1"/>
  <c r="C306" i="1"/>
  <c r="G306" i="1"/>
  <c r="M306" i="1" a="1"/>
  <c r="M306" i="1"/>
  <c r="N306" i="1" a="1"/>
  <c r="N306" i="1"/>
  <c r="R306" i="1"/>
  <c r="S306" i="1" a="1"/>
  <c r="S306" i="1"/>
  <c r="T306" i="1" a="1"/>
  <c r="T306" i="1"/>
  <c r="U306" i="1"/>
  <c r="AI306" i="1"/>
  <c r="AJ306" i="1"/>
  <c r="AK306" i="1"/>
  <c r="AL306" i="1"/>
  <c r="AM306" i="1"/>
  <c r="AN306" i="1"/>
  <c r="AO306" i="1"/>
  <c r="AP306" i="1"/>
  <c r="AQ306" i="1"/>
  <c r="BB306" i="1"/>
  <c r="BC306" i="1" a="1"/>
  <c r="BC306" i="1"/>
  <c r="BD306" i="1" a="1"/>
  <c r="BD306" i="1"/>
  <c r="BE306" i="1"/>
  <c r="BF306" i="1"/>
  <c r="BR306" i="1"/>
  <c r="BS306" i="1"/>
  <c r="A307" i="1"/>
  <c r="C307" i="1"/>
  <c r="G307" i="1"/>
  <c r="M307" i="1" a="1"/>
  <c r="M307" i="1"/>
  <c r="N307" i="1" a="1"/>
  <c r="N307" i="1"/>
  <c r="R307" i="1"/>
  <c r="S307" i="1" a="1"/>
  <c r="S307" i="1"/>
  <c r="T307" i="1" a="1"/>
  <c r="T307" i="1"/>
  <c r="U307" i="1"/>
  <c r="AI307" i="1"/>
  <c r="AJ307" i="1"/>
  <c r="AK307" i="1"/>
  <c r="AL307" i="1"/>
  <c r="AM307" i="1"/>
  <c r="AN307" i="1"/>
  <c r="AO307" i="1"/>
  <c r="AP307" i="1"/>
  <c r="AQ307" i="1"/>
  <c r="BB307" i="1"/>
  <c r="BC307" i="1" a="1"/>
  <c r="BC307" i="1"/>
  <c r="BD307" i="1" a="1"/>
  <c r="BD307" i="1"/>
  <c r="BE307" i="1"/>
  <c r="BF307" i="1"/>
  <c r="BR307" i="1"/>
  <c r="BS307" i="1"/>
  <c r="A308" i="1"/>
  <c r="C308" i="1"/>
  <c r="G308" i="1"/>
  <c r="M308" i="1" a="1"/>
  <c r="M308" i="1"/>
  <c r="N308" i="1" a="1"/>
  <c r="N308" i="1"/>
  <c r="R308" i="1"/>
  <c r="S308" i="1" a="1"/>
  <c r="S308" i="1"/>
  <c r="T308" i="1" a="1"/>
  <c r="T308" i="1"/>
  <c r="U308" i="1"/>
  <c r="AI308" i="1"/>
  <c r="AJ308" i="1"/>
  <c r="AK308" i="1"/>
  <c r="AL308" i="1"/>
  <c r="AM308" i="1"/>
  <c r="AN308" i="1"/>
  <c r="AO308" i="1"/>
  <c r="AP308" i="1"/>
  <c r="AQ308" i="1"/>
  <c r="BB308" i="1"/>
  <c r="BC308" i="1" a="1"/>
  <c r="BC308" i="1"/>
  <c r="BD308" i="1" a="1"/>
  <c r="BD308" i="1"/>
  <c r="BE308" i="1"/>
  <c r="BF308" i="1"/>
  <c r="BR308" i="1"/>
  <c r="BS308" i="1"/>
  <c r="A309" i="1"/>
  <c r="C309" i="1"/>
  <c r="G309" i="1"/>
  <c r="M309" i="1" a="1"/>
  <c r="M309" i="1"/>
  <c r="N309" i="1" a="1"/>
  <c r="N309" i="1"/>
  <c r="R309" i="1"/>
  <c r="S309" i="1" a="1"/>
  <c r="S309" i="1"/>
  <c r="T309" i="1" a="1"/>
  <c r="T309" i="1"/>
  <c r="U309" i="1"/>
  <c r="AI309" i="1"/>
  <c r="AJ309" i="1"/>
  <c r="AK309" i="1"/>
  <c r="AL309" i="1"/>
  <c r="AM309" i="1"/>
  <c r="AN309" i="1"/>
  <c r="AO309" i="1"/>
  <c r="AP309" i="1"/>
  <c r="AQ309" i="1"/>
  <c r="BB309" i="1"/>
  <c r="BC309" i="1" a="1"/>
  <c r="BC309" i="1"/>
  <c r="BD309" i="1" a="1"/>
  <c r="BD309" i="1"/>
  <c r="BE309" i="1"/>
  <c r="BF309" i="1"/>
  <c r="BR309" i="1"/>
  <c r="BS309" i="1"/>
  <c r="A310" i="1"/>
  <c r="C310" i="1"/>
  <c r="G310" i="1"/>
  <c r="M310" i="1" a="1"/>
  <c r="M310" i="1"/>
  <c r="N310" i="1" a="1"/>
  <c r="N310" i="1"/>
  <c r="R310" i="1"/>
  <c r="S310" i="1" a="1"/>
  <c r="S310" i="1"/>
  <c r="T310" i="1" a="1"/>
  <c r="T310" i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/>
  <c r="BF310" i="1"/>
  <c r="BR310" i="1"/>
  <c r="BS310" i="1"/>
  <c r="A311" i="1"/>
  <c r="C311" i="1"/>
  <c r="G311" i="1"/>
  <c r="M311" i="1" a="1"/>
  <c r="M311" i="1"/>
  <c r="N311" i="1" a="1"/>
  <c r="N311" i="1"/>
  <c r="R311" i="1"/>
  <c r="S311" i="1" a="1"/>
  <c r="S311" i="1"/>
  <c r="T311" i="1" a="1"/>
  <c r="T311" i="1"/>
  <c r="U311" i="1"/>
  <c r="AI311" i="1"/>
  <c r="AJ311" i="1"/>
  <c r="AK311" i="1"/>
  <c r="AL311" i="1"/>
  <c r="AM311" i="1"/>
  <c r="AN311" i="1"/>
  <c r="AO311" i="1"/>
  <c r="AP311" i="1"/>
  <c r="AQ311" i="1"/>
  <c r="BB311" i="1"/>
  <c r="BC311" i="1" a="1"/>
  <c r="BC311" i="1"/>
  <c r="BD311" i="1" a="1"/>
  <c r="BD311" i="1"/>
  <c r="BE311" i="1"/>
  <c r="BF311" i="1"/>
  <c r="BR311" i="1"/>
  <c r="BS311" i="1"/>
  <c r="A312" i="1"/>
  <c r="C312" i="1"/>
  <c r="G312" i="1"/>
  <c r="M312" i="1" a="1"/>
  <c r="M312" i="1"/>
  <c r="N312" i="1" a="1"/>
  <c r="N312" i="1"/>
  <c r="R312" i="1"/>
  <c r="S312" i="1" a="1"/>
  <c r="S312" i="1"/>
  <c r="T312" i="1" a="1"/>
  <c r="T312" i="1"/>
  <c r="U312" i="1"/>
  <c r="AI312" i="1"/>
  <c r="AJ312" i="1"/>
  <c r="AK312" i="1"/>
  <c r="AL312" i="1"/>
  <c r="AM312" i="1"/>
  <c r="AN312" i="1"/>
  <c r="AO312" i="1"/>
  <c r="AP312" i="1"/>
  <c r="AQ312" i="1"/>
  <c r="BB312" i="1"/>
  <c r="BC312" i="1" a="1"/>
  <c r="BC312" i="1"/>
  <c r="BD312" i="1" a="1"/>
  <c r="BD312" i="1"/>
  <c r="BE312" i="1"/>
  <c r="BF312" i="1"/>
  <c r="BR312" i="1"/>
  <c r="BS312" i="1"/>
  <c r="A313" i="1"/>
  <c r="C313" i="1"/>
  <c r="G313" i="1"/>
  <c r="M313" i="1" a="1"/>
  <c r="M313" i="1"/>
  <c r="N313" i="1" a="1"/>
  <c r="N313" i="1"/>
  <c r="R313" i="1"/>
  <c r="S313" i="1" a="1"/>
  <c r="S313" i="1"/>
  <c r="T313" i="1" a="1"/>
  <c r="T313" i="1"/>
  <c r="U313" i="1"/>
  <c r="AI313" i="1"/>
  <c r="AJ313" i="1"/>
  <c r="AK313" i="1"/>
  <c r="AL313" i="1"/>
  <c r="AM313" i="1"/>
  <c r="AN313" i="1"/>
  <c r="AO313" i="1"/>
  <c r="AP313" i="1"/>
  <c r="AQ313" i="1"/>
  <c r="BB313" i="1"/>
  <c r="BC313" i="1" a="1"/>
  <c r="BC313" i="1"/>
  <c r="BD313" i="1" a="1"/>
  <c r="BD313" i="1"/>
  <c r="BE313" i="1"/>
  <c r="BF313" i="1"/>
  <c r="BR313" i="1"/>
  <c r="BS313" i="1"/>
  <c r="A314" i="1"/>
  <c r="C314" i="1"/>
  <c r="G314" i="1"/>
  <c r="M314" i="1" a="1"/>
  <c r="M314" i="1"/>
  <c r="N314" i="1" a="1"/>
  <c r="N314" i="1"/>
  <c r="R314" i="1"/>
  <c r="S314" i="1" a="1"/>
  <c r="S314" i="1"/>
  <c r="T314" i="1" a="1"/>
  <c r="T314" i="1"/>
  <c r="U314" i="1"/>
  <c r="AI314" i="1"/>
  <c r="AJ314" i="1"/>
  <c r="AK314" i="1"/>
  <c r="AL314" i="1"/>
  <c r="AM314" i="1"/>
  <c r="AN314" i="1"/>
  <c r="AO314" i="1"/>
  <c r="AP314" i="1"/>
  <c r="AQ314" i="1"/>
  <c r="BB314" i="1"/>
  <c r="BC314" i="1" a="1"/>
  <c r="BC314" i="1"/>
  <c r="BD314" i="1" a="1"/>
  <c r="BD314" i="1"/>
  <c r="BE314" i="1"/>
  <c r="BF314" i="1"/>
  <c r="BR314" i="1"/>
  <c r="BS314" i="1"/>
  <c r="A315" i="1"/>
  <c r="C315" i="1"/>
  <c r="G315" i="1"/>
  <c r="M315" i="1" a="1"/>
  <c r="M315" i="1"/>
  <c r="N315" i="1" a="1"/>
  <c r="N315" i="1"/>
  <c r="R315" i="1"/>
  <c r="S315" i="1" a="1"/>
  <c r="S315" i="1"/>
  <c r="T315" i="1" a="1"/>
  <c r="T315" i="1"/>
  <c r="U315" i="1"/>
  <c r="AI315" i="1"/>
  <c r="AJ315" i="1"/>
  <c r="AK315" i="1"/>
  <c r="AL315" i="1"/>
  <c r="AM315" i="1"/>
  <c r="AN315" i="1"/>
  <c r="AO315" i="1"/>
  <c r="AP315" i="1"/>
  <c r="AQ315" i="1"/>
  <c r="BB315" i="1"/>
  <c r="BC315" i="1" a="1"/>
  <c r="BC315" i="1"/>
  <c r="BD315" i="1" a="1"/>
  <c r="BD315" i="1"/>
  <c r="BE315" i="1"/>
  <c r="BF315" i="1"/>
  <c r="BR315" i="1"/>
  <c r="BS315" i="1"/>
  <c r="A316" i="1"/>
  <c r="C316" i="1"/>
  <c r="G316" i="1"/>
  <c r="M316" i="1" a="1"/>
  <c r="M316" i="1"/>
  <c r="N316" i="1" a="1"/>
  <c r="N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BB316" i="1"/>
  <c r="BC316" i="1" a="1"/>
  <c r="BC316" i="1"/>
  <c r="BD316" i="1" a="1"/>
  <c r="BD316" i="1"/>
  <c r="BE316" i="1"/>
  <c r="BF316" i="1"/>
  <c r="BR316" i="1"/>
  <c r="BS316" i="1"/>
  <c r="A317" i="1"/>
  <c r="C317" i="1"/>
  <c r="G317" i="1"/>
  <c r="M317" i="1" a="1"/>
  <c r="M317" i="1"/>
  <c r="N317" i="1" a="1"/>
  <c r="N317" i="1"/>
  <c r="R317" i="1"/>
  <c r="S317" i="1" a="1"/>
  <c r="S317" i="1"/>
  <c r="T317" i="1" a="1"/>
  <c r="T317" i="1"/>
  <c r="U317" i="1"/>
  <c r="AI317" i="1"/>
  <c r="AJ317" i="1"/>
  <c r="AK317" i="1"/>
  <c r="AL317" i="1"/>
  <c r="AM317" i="1"/>
  <c r="AN317" i="1"/>
  <c r="AO317" i="1"/>
  <c r="AP317" i="1"/>
  <c r="AQ317" i="1"/>
  <c r="BB317" i="1"/>
  <c r="BC317" i="1" a="1"/>
  <c r="BC317" i="1"/>
  <c r="BD317" i="1" a="1"/>
  <c r="BD317" i="1"/>
  <c r="BE317" i="1"/>
  <c r="BF317" i="1"/>
  <c r="BR317" i="1"/>
  <c r="BS317" i="1"/>
  <c r="A318" i="1"/>
  <c r="C318" i="1"/>
  <c r="G318" i="1"/>
  <c r="M318" i="1" a="1"/>
  <c r="M318" i="1"/>
  <c r="N318" i="1" a="1"/>
  <c r="N318" i="1"/>
  <c r="R318" i="1"/>
  <c r="S318" i="1" a="1"/>
  <c r="S318" i="1"/>
  <c r="T318" i="1" a="1"/>
  <c r="T318" i="1"/>
  <c r="U318" i="1"/>
  <c r="AI318" i="1"/>
  <c r="AJ318" i="1"/>
  <c r="AK318" i="1"/>
  <c r="AL318" i="1"/>
  <c r="AM318" i="1"/>
  <c r="AN318" i="1"/>
  <c r="AO318" i="1"/>
  <c r="AP318" i="1"/>
  <c r="AQ318" i="1"/>
  <c r="BB318" i="1"/>
  <c r="BC318" i="1" a="1"/>
  <c r="BC318" i="1"/>
  <c r="BD318" i="1" a="1"/>
  <c r="BD318" i="1"/>
  <c r="BE318" i="1"/>
  <c r="BF318" i="1"/>
  <c r="BR318" i="1"/>
  <c r="BS318" i="1"/>
  <c r="A319" i="1"/>
  <c r="C319" i="1"/>
  <c r="G319" i="1"/>
  <c r="M319" i="1" a="1"/>
  <c r="M319" i="1"/>
  <c r="N319" i="1" a="1"/>
  <c r="N319" i="1"/>
  <c r="R319" i="1"/>
  <c r="S319" i="1" a="1"/>
  <c r="S319" i="1"/>
  <c r="T319" i="1" a="1"/>
  <c r="T319" i="1"/>
  <c r="U319" i="1"/>
  <c r="AI319" i="1"/>
  <c r="AJ319" i="1"/>
  <c r="AK319" i="1"/>
  <c r="AL319" i="1"/>
  <c r="AM319" i="1"/>
  <c r="AN319" i="1"/>
  <c r="AO319" i="1"/>
  <c r="AP319" i="1"/>
  <c r="AQ319" i="1"/>
  <c r="BB319" i="1"/>
  <c r="BC319" i="1" a="1"/>
  <c r="BC319" i="1"/>
  <c r="BD319" i="1" a="1"/>
  <c r="BD319" i="1"/>
  <c r="BE319" i="1"/>
  <c r="BF319" i="1"/>
  <c r="BR319" i="1"/>
  <c r="BS319" i="1"/>
  <c r="A320" i="1"/>
  <c r="C320" i="1"/>
  <c r="G320" i="1"/>
  <c r="M320" i="1" a="1"/>
  <c r="M320" i="1"/>
  <c r="N320" i="1" a="1"/>
  <c r="N320" i="1"/>
  <c r="R320" i="1"/>
  <c r="S320" i="1" a="1"/>
  <c r="S320" i="1"/>
  <c r="T320" i="1" a="1"/>
  <c r="T320" i="1"/>
  <c r="U320" i="1"/>
  <c r="AI320" i="1"/>
  <c r="AJ320" i="1"/>
  <c r="AK320" i="1"/>
  <c r="AL320" i="1"/>
  <c r="AM320" i="1"/>
  <c r="AN320" i="1"/>
  <c r="AO320" i="1"/>
  <c r="AP320" i="1"/>
  <c r="AQ320" i="1"/>
  <c r="BB320" i="1"/>
  <c r="BC320" i="1" a="1"/>
  <c r="BC320" i="1"/>
  <c r="BD320" i="1" a="1"/>
  <c r="BD320" i="1"/>
  <c r="BE320" i="1"/>
  <c r="BF320" i="1"/>
  <c r="BR320" i="1"/>
  <c r="BS320" i="1"/>
  <c r="A321" i="1"/>
  <c r="C321" i="1"/>
  <c r="G321" i="1"/>
  <c r="M321" i="1" a="1"/>
  <c r="M321" i="1"/>
  <c r="N321" i="1" a="1"/>
  <c r="N321" i="1"/>
  <c r="R321" i="1"/>
  <c r="S321" i="1" a="1"/>
  <c r="S321" i="1"/>
  <c r="T321" i="1" a="1"/>
  <c r="T321" i="1"/>
  <c r="U321" i="1"/>
  <c r="AI321" i="1"/>
  <c r="AJ321" i="1"/>
  <c r="AK321" i="1"/>
  <c r="AL321" i="1"/>
  <c r="AM321" i="1"/>
  <c r="AN321" i="1"/>
  <c r="AO321" i="1"/>
  <c r="AP321" i="1"/>
  <c r="AQ321" i="1"/>
  <c r="BB321" i="1"/>
  <c r="BC321" i="1" a="1"/>
  <c r="BC321" i="1"/>
  <c r="BD321" i="1" a="1"/>
  <c r="BD321" i="1"/>
  <c r="BE321" i="1"/>
  <c r="BF321" i="1"/>
  <c r="BR321" i="1"/>
  <c r="BS321" i="1"/>
  <c r="A322" i="1"/>
  <c r="C322" i="1"/>
  <c r="G322" i="1"/>
  <c r="M322" i="1" a="1"/>
  <c r="M322" i="1"/>
  <c r="N322" i="1" a="1"/>
  <c r="N322" i="1"/>
  <c r="R322" i="1"/>
  <c r="S322" i="1" a="1"/>
  <c r="S322" i="1"/>
  <c r="T322" i="1" a="1"/>
  <c r="T322" i="1"/>
  <c r="U322" i="1"/>
  <c r="AI322" i="1"/>
  <c r="AJ322" i="1"/>
  <c r="AK322" i="1"/>
  <c r="AL322" i="1"/>
  <c r="AM322" i="1"/>
  <c r="AN322" i="1"/>
  <c r="AO322" i="1"/>
  <c r="AP322" i="1"/>
  <c r="AQ322" i="1"/>
  <c r="BB322" i="1"/>
  <c r="BC322" i="1" a="1"/>
  <c r="BC322" i="1"/>
  <c r="BD322" i="1" a="1"/>
  <c r="BD322" i="1"/>
  <c r="BE322" i="1"/>
  <c r="BF322" i="1"/>
  <c r="BR322" i="1"/>
  <c r="BS322" i="1"/>
  <c r="A323" i="1"/>
  <c r="C323" i="1"/>
  <c r="G323" i="1"/>
  <c r="M323" i="1" a="1"/>
  <c r="M323" i="1"/>
  <c r="N323" i="1" a="1"/>
  <c r="N323" i="1"/>
  <c r="R323" i="1"/>
  <c r="S323" i="1" a="1"/>
  <c r="S323" i="1"/>
  <c r="T323" i="1" a="1"/>
  <c r="T323" i="1"/>
  <c r="U323" i="1"/>
  <c r="AI323" i="1"/>
  <c r="AJ323" i="1"/>
  <c r="AK323" i="1"/>
  <c r="AL323" i="1"/>
  <c r="AM323" i="1"/>
  <c r="AN323" i="1"/>
  <c r="AO323" i="1"/>
  <c r="AP323" i="1"/>
  <c r="AQ323" i="1"/>
  <c r="BB323" i="1"/>
  <c r="BC323" i="1" a="1"/>
  <c r="BC323" i="1"/>
  <c r="BD323" i="1" a="1"/>
  <c r="BD323" i="1"/>
  <c r="BE323" i="1"/>
  <c r="BF323" i="1"/>
  <c r="BR323" i="1"/>
  <c r="BS323" i="1"/>
  <c r="A324" i="1"/>
  <c r="C324" i="1"/>
  <c r="G324" i="1"/>
  <c r="M324" i="1" a="1"/>
  <c r="M324" i="1"/>
  <c r="N324" i="1" a="1"/>
  <c r="N324" i="1"/>
  <c r="R324" i="1"/>
  <c r="S324" i="1" a="1"/>
  <c r="S324" i="1"/>
  <c r="T324" i="1" a="1"/>
  <c r="T324" i="1"/>
  <c r="U324" i="1"/>
  <c r="AI324" i="1"/>
  <c r="AJ324" i="1"/>
  <c r="AK324" i="1"/>
  <c r="AL324" i="1"/>
  <c r="AM324" i="1"/>
  <c r="AN324" i="1"/>
  <c r="AO324" i="1"/>
  <c r="AP324" i="1"/>
  <c r="AQ324" i="1"/>
  <c r="BB324" i="1"/>
  <c r="BC324" i="1" a="1"/>
  <c r="BC324" i="1"/>
  <c r="BD324" i="1" a="1"/>
  <c r="BD324" i="1"/>
  <c r="BE324" i="1"/>
  <c r="BF324" i="1"/>
  <c r="BR324" i="1"/>
  <c r="BS324" i="1"/>
  <c r="A325" i="1"/>
  <c r="C325" i="1"/>
  <c r="G325" i="1"/>
  <c r="M325" i="1" a="1"/>
  <c r="M325" i="1"/>
  <c r="N325" i="1" a="1"/>
  <c r="N325" i="1"/>
  <c r="R325" i="1"/>
  <c r="S325" i="1" a="1"/>
  <c r="S325" i="1"/>
  <c r="T325" i="1" a="1"/>
  <c r="T325" i="1"/>
  <c r="U325" i="1"/>
  <c r="AI325" i="1"/>
  <c r="AJ325" i="1"/>
  <c r="AK325" i="1"/>
  <c r="AL325" i="1"/>
  <c r="AM325" i="1"/>
  <c r="AN325" i="1"/>
  <c r="AO325" i="1"/>
  <c r="AP325" i="1"/>
  <c r="AQ325" i="1"/>
  <c r="BB325" i="1"/>
  <c r="BC325" i="1" a="1"/>
  <c r="BC325" i="1"/>
  <c r="BD325" i="1" a="1"/>
  <c r="BD325" i="1"/>
  <c r="BE325" i="1"/>
  <c r="BF325" i="1"/>
  <c r="BR325" i="1"/>
  <c r="BS325" i="1"/>
  <c r="A326" i="1"/>
  <c r="C326" i="1"/>
  <c r="G326" i="1"/>
  <c r="M326" i="1" a="1"/>
  <c r="M326" i="1"/>
  <c r="N326" i="1" a="1"/>
  <c r="N326" i="1"/>
  <c r="R326" i="1"/>
  <c r="S326" i="1" a="1"/>
  <c r="S326" i="1"/>
  <c r="T326" i="1" a="1"/>
  <c r="T326" i="1"/>
  <c r="U326" i="1"/>
  <c r="AI326" i="1"/>
  <c r="AJ326" i="1"/>
  <c r="AK326" i="1"/>
  <c r="AL326" i="1"/>
  <c r="AM326" i="1"/>
  <c r="AN326" i="1"/>
  <c r="AO326" i="1"/>
  <c r="AP326" i="1"/>
  <c r="AQ326" i="1"/>
  <c r="BB326" i="1"/>
  <c r="BC326" i="1" a="1"/>
  <c r="BC326" i="1"/>
  <c r="BD326" i="1" a="1"/>
  <c r="BD326" i="1"/>
  <c r="BE326" i="1"/>
  <c r="BF326" i="1"/>
  <c r="BR326" i="1"/>
  <c r="BS326" i="1"/>
  <c r="A327" i="1"/>
  <c r="C327" i="1"/>
  <c r="G327" i="1"/>
  <c r="M327" i="1" a="1"/>
  <c r="M327" i="1"/>
  <c r="N327" i="1" a="1"/>
  <c r="N327" i="1"/>
  <c r="R327" i="1"/>
  <c r="S327" i="1" a="1"/>
  <c r="S327" i="1"/>
  <c r="T327" i="1" a="1"/>
  <c r="T327" i="1"/>
  <c r="U327" i="1"/>
  <c r="AI327" i="1"/>
  <c r="AJ327" i="1"/>
  <c r="AK327" i="1"/>
  <c r="AL327" i="1"/>
  <c r="AM327" i="1"/>
  <c r="AN327" i="1"/>
  <c r="AO327" i="1"/>
  <c r="AP327" i="1"/>
  <c r="AQ327" i="1"/>
  <c r="BB327" i="1"/>
  <c r="BC327" i="1" a="1"/>
  <c r="BC327" i="1"/>
  <c r="BD327" i="1" a="1"/>
  <c r="BD327" i="1"/>
  <c r="BE327" i="1"/>
  <c r="BF327" i="1"/>
  <c r="BR327" i="1"/>
  <c r="BS327" i="1"/>
  <c r="A328" i="1"/>
  <c r="C328" i="1"/>
  <c r="G328" i="1"/>
  <c r="M328" i="1" a="1"/>
  <c r="M328" i="1"/>
  <c r="N328" i="1" a="1"/>
  <c r="N328" i="1"/>
  <c r="R328" i="1"/>
  <c r="S328" i="1" a="1"/>
  <c r="S328" i="1"/>
  <c r="T328" i="1" a="1"/>
  <c r="T328" i="1"/>
  <c r="U328" i="1"/>
  <c r="AI328" i="1"/>
  <c r="AJ328" i="1"/>
  <c r="AK328" i="1"/>
  <c r="AL328" i="1"/>
  <c r="AM328" i="1"/>
  <c r="AN328" i="1"/>
  <c r="AO328" i="1"/>
  <c r="AP328" i="1"/>
  <c r="AQ328" i="1"/>
  <c r="BB328" i="1"/>
  <c r="BC328" i="1" a="1"/>
  <c r="BC328" i="1"/>
  <c r="BD328" i="1" a="1"/>
  <c r="BD328" i="1"/>
  <c r="BE328" i="1"/>
  <c r="BF328" i="1"/>
  <c r="BR328" i="1"/>
  <c r="BS328" i="1"/>
  <c r="A329" i="1"/>
  <c r="C329" i="1"/>
  <c r="G329" i="1"/>
  <c r="M329" i="1" a="1"/>
  <c r="M329" i="1"/>
  <c r="N329" i="1" a="1"/>
  <c r="N329" i="1"/>
  <c r="R329" i="1"/>
  <c r="S329" i="1" a="1"/>
  <c r="S329" i="1"/>
  <c r="T329" i="1" a="1"/>
  <c r="T329" i="1"/>
  <c r="U329" i="1"/>
  <c r="AI329" i="1"/>
  <c r="AJ329" i="1"/>
  <c r="AK329" i="1"/>
  <c r="AL329" i="1"/>
  <c r="AM329" i="1"/>
  <c r="AN329" i="1"/>
  <c r="AO329" i="1"/>
  <c r="AP329" i="1"/>
  <c r="AQ329" i="1"/>
  <c r="BB329" i="1"/>
  <c r="BC329" i="1" a="1"/>
  <c r="BC329" i="1"/>
  <c r="BD329" i="1" a="1"/>
  <c r="BD329" i="1"/>
  <c r="BE329" i="1"/>
  <c r="BF329" i="1"/>
  <c r="BR329" i="1"/>
  <c r="BS329" i="1"/>
  <c r="A330" i="1"/>
  <c r="C330" i="1"/>
  <c r="G330" i="1"/>
  <c r="M330" i="1" a="1"/>
  <c r="M330" i="1"/>
  <c r="N330" i="1" a="1"/>
  <c r="N330" i="1"/>
  <c r="R330" i="1"/>
  <c r="S330" i="1" a="1"/>
  <c r="S330" i="1"/>
  <c r="T330" i="1" a="1"/>
  <c r="T330" i="1"/>
  <c r="U330" i="1"/>
  <c r="AI330" i="1"/>
  <c r="AJ330" i="1"/>
  <c r="AK330" i="1"/>
  <c r="AL330" i="1"/>
  <c r="AM330" i="1"/>
  <c r="AN330" i="1"/>
  <c r="AO330" i="1"/>
  <c r="AP330" i="1"/>
  <c r="AQ330" i="1"/>
  <c r="BB330" i="1"/>
  <c r="BC330" i="1" a="1"/>
  <c r="BC330" i="1"/>
  <c r="BD330" i="1" a="1"/>
  <c r="BD330" i="1"/>
  <c r="BE330" i="1"/>
  <c r="BF330" i="1"/>
  <c r="BR330" i="1"/>
  <c r="BS330" i="1"/>
  <c r="A331" i="1"/>
  <c r="C331" i="1"/>
  <c r="G331" i="1"/>
  <c r="M331" i="1" a="1"/>
  <c r="M331" i="1"/>
  <c r="N331" i="1" a="1"/>
  <c r="N331" i="1"/>
  <c r="R331" i="1"/>
  <c r="S331" i="1" a="1"/>
  <c r="S331" i="1"/>
  <c r="T331" i="1" a="1"/>
  <c r="T331" i="1"/>
  <c r="U331" i="1"/>
  <c r="AI331" i="1"/>
  <c r="AJ331" i="1"/>
  <c r="AK331" i="1"/>
  <c r="AL331" i="1"/>
  <c r="AM331" i="1"/>
  <c r="AN331" i="1"/>
  <c r="AO331" i="1"/>
  <c r="AP331" i="1"/>
  <c r="AQ331" i="1"/>
  <c r="BB331" i="1"/>
  <c r="BC331" i="1" a="1"/>
  <c r="BC331" i="1"/>
  <c r="BD331" i="1" a="1"/>
  <c r="BD331" i="1"/>
  <c r="BE331" i="1"/>
  <c r="BF331" i="1"/>
  <c r="BR331" i="1"/>
  <c r="BS331" i="1"/>
  <c r="A332" i="1"/>
  <c r="C332" i="1"/>
  <c r="G332" i="1"/>
  <c r="M332" i="1" a="1"/>
  <c r="M332" i="1"/>
  <c r="N332" i="1" a="1"/>
  <c r="N332" i="1"/>
  <c r="R332" i="1"/>
  <c r="S332" i="1" a="1"/>
  <c r="S332" i="1"/>
  <c r="T332" i="1" a="1"/>
  <c r="T332" i="1"/>
  <c r="U332" i="1"/>
  <c r="AI332" i="1"/>
  <c r="AJ332" i="1"/>
  <c r="AK332" i="1"/>
  <c r="AL332" i="1"/>
  <c r="AM332" i="1"/>
  <c r="AN332" i="1"/>
  <c r="AO332" i="1"/>
  <c r="AP332" i="1"/>
  <c r="AQ332" i="1"/>
  <c r="BB332" i="1"/>
  <c r="BC332" i="1" a="1"/>
  <c r="BC332" i="1"/>
  <c r="BD332" i="1" a="1"/>
  <c r="BD332" i="1"/>
  <c r="BE332" i="1"/>
  <c r="BF332" i="1"/>
  <c r="BR332" i="1"/>
  <c r="BS332" i="1"/>
  <c r="A333" i="1"/>
  <c r="C333" i="1"/>
  <c r="G333" i="1"/>
  <c r="M333" i="1" a="1"/>
  <c r="M333" i="1"/>
  <c r="N333" i="1" a="1"/>
  <c r="N333" i="1"/>
  <c r="R333" i="1"/>
  <c r="S333" i="1" a="1"/>
  <c r="S333" i="1"/>
  <c r="T333" i="1" a="1"/>
  <c r="T333" i="1"/>
  <c r="U333" i="1"/>
  <c r="AI333" i="1"/>
  <c r="AJ333" i="1"/>
  <c r="AK333" i="1"/>
  <c r="AL333" i="1"/>
  <c r="AM333" i="1"/>
  <c r="AN333" i="1"/>
  <c r="AO333" i="1"/>
  <c r="AP333" i="1"/>
  <c r="AQ333" i="1"/>
  <c r="BB333" i="1"/>
  <c r="BC333" i="1" a="1"/>
  <c r="BC333" i="1"/>
  <c r="BD333" i="1" a="1"/>
  <c r="BD333" i="1"/>
  <c r="BE333" i="1"/>
  <c r="BF333" i="1"/>
  <c r="BR333" i="1"/>
  <c r="BS333" i="1"/>
  <c r="A334" i="1"/>
  <c r="C334" i="1"/>
  <c r="G334" i="1"/>
  <c r="M334" i="1" a="1"/>
  <c r="M334" i="1"/>
  <c r="N334" i="1" a="1"/>
  <c r="N334" i="1"/>
  <c r="R334" i="1"/>
  <c r="S334" i="1" a="1"/>
  <c r="S334" i="1"/>
  <c r="T334" i="1" a="1"/>
  <c r="T334" i="1"/>
  <c r="U334" i="1"/>
  <c r="AI334" i="1"/>
  <c r="AJ334" i="1"/>
  <c r="AK334" i="1"/>
  <c r="AL334" i="1"/>
  <c r="AM334" i="1"/>
  <c r="AN334" i="1"/>
  <c r="AO334" i="1"/>
  <c r="AP334" i="1"/>
  <c r="AQ334" i="1"/>
  <c r="BB334" i="1"/>
  <c r="BC334" i="1" a="1"/>
  <c r="BC334" i="1"/>
  <c r="BD334" i="1" a="1"/>
  <c r="BD334" i="1"/>
  <c r="BE334" i="1"/>
  <c r="BF334" i="1"/>
  <c r="BR334" i="1"/>
  <c r="BS334" i="1"/>
  <c r="A335" i="1"/>
  <c r="C335" i="1"/>
  <c r="G335" i="1"/>
  <c r="M335" i="1" a="1"/>
  <c r="M335" i="1"/>
  <c r="N335" i="1" a="1"/>
  <c r="N335" i="1"/>
  <c r="R335" i="1"/>
  <c r="S335" i="1" a="1"/>
  <c r="S335" i="1"/>
  <c r="T335" i="1" a="1"/>
  <c r="T335" i="1"/>
  <c r="U335" i="1"/>
  <c r="AI335" i="1"/>
  <c r="AJ335" i="1"/>
  <c r="AK335" i="1"/>
  <c r="AL335" i="1"/>
  <c r="AM335" i="1"/>
  <c r="AN335" i="1"/>
  <c r="AO335" i="1"/>
  <c r="AP335" i="1"/>
  <c r="AQ335" i="1"/>
  <c r="BB335" i="1"/>
  <c r="BC335" i="1" a="1"/>
  <c r="BC335" i="1"/>
  <c r="BD335" i="1" a="1"/>
  <c r="BD335" i="1"/>
  <c r="BE335" i="1"/>
  <c r="BF335" i="1"/>
  <c r="BR335" i="1"/>
  <c r="BS335" i="1"/>
  <c r="A336" i="1"/>
  <c r="C336" i="1"/>
  <c r="G336" i="1"/>
  <c r="M336" i="1" a="1"/>
  <c r="M336" i="1" s="1"/>
  <c r="N336" i="1" a="1"/>
  <c r="N336" i="1"/>
  <c r="R336" i="1"/>
  <c r="S336" i="1" a="1"/>
  <c r="S336" i="1" s="1"/>
  <c r="D334" i="12" s="1"/>
  <c r="T336" i="1" a="1"/>
  <c r="T336" i="1"/>
  <c r="U336" i="1"/>
  <c r="AI336" i="1"/>
  <c r="AJ336" i="1"/>
  <c r="AK336" i="1"/>
  <c r="AL336" i="1"/>
  <c r="AN336" i="1"/>
  <c r="AO336" i="1"/>
  <c r="AP336" i="1"/>
  <c r="AQ336" i="1"/>
  <c r="BB336" i="1"/>
  <c r="BC336" i="1" a="1"/>
  <c r="BC336" i="1" s="1"/>
  <c r="BD336" i="1" a="1"/>
  <c r="BD336" i="1"/>
  <c r="BE336" i="1"/>
  <c r="BF336" i="1"/>
  <c r="BR336" i="1"/>
  <c r="BS336" i="1"/>
  <c r="A337" i="1"/>
  <c r="C337" i="1"/>
  <c r="G337" i="1"/>
  <c r="M337" i="1" a="1"/>
  <c r="M337" i="1"/>
  <c r="N337" i="1" a="1"/>
  <c r="N337" i="1"/>
  <c r="R337" i="1"/>
  <c r="S337" i="1" a="1"/>
  <c r="S337" i="1" s="1"/>
  <c r="D335" i="12" s="1"/>
  <c r="T337" i="1" a="1"/>
  <c r="T337" i="1" s="1"/>
  <c r="E335" i="12" s="1"/>
  <c r="U337" i="1"/>
  <c r="AI337" i="1"/>
  <c r="AJ337" i="1"/>
  <c r="AK337" i="1"/>
  <c r="AL337" i="1"/>
  <c r="AM337" i="1"/>
  <c r="AN337" i="1"/>
  <c r="AO337" i="1"/>
  <c r="BE337" i="1" s="1"/>
  <c r="AP337" i="1"/>
  <c r="AQ337" i="1"/>
  <c r="BB337" i="1"/>
  <c r="BC337" i="1" a="1"/>
  <c r="BC337" i="1" s="1"/>
  <c r="BD337" i="1" a="1"/>
  <c r="BD337" i="1" s="1"/>
  <c r="BF337" i="1"/>
  <c r="BR337" i="1"/>
  <c r="BS337" i="1"/>
  <c r="A338" i="1"/>
  <c r="C338" i="1"/>
  <c r="G338" i="1"/>
  <c r="M338" i="1" a="1"/>
  <c r="M338" i="1" s="1"/>
  <c r="N338" i="1" a="1"/>
  <c r="N338" i="1"/>
  <c r="AN338" i="1" s="1"/>
  <c r="R338" i="1"/>
  <c r="S338" i="1" a="1"/>
  <c r="S338" i="1"/>
  <c r="T338" i="1" a="1"/>
  <c r="T338" i="1" s="1"/>
  <c r="E336" i="12" s="1"/>
  <c r="U338" i="1"/>
  <c r="AI338" i="1"/>
  <c r="AJ338" i="1"/>
  <c r="AK338" i="1"/>
  <c r="AL338" i="1"/>
  <c r="AO338" i="1"/>
  <c r="BE338" i="1" s="1"/>
  <c r="AP338" i="1"/>
  <c r="AQ338" i="1"/>
  <c r="BB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AP339" i="1"/>
  <c r="AQ339" i="1"/>
  <c r="BC339" i="1" a="1"/>
  <c r="BC339" i="1" s="1"/>
  <c r="BD339" i="1" a="1"/>
  <c r="BD339" i="1" s="1"/>
  <c r="BE339" i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/>
  <c r="U340" i="1"/>
  <c r="AI340" i="1"/>
  <c r="AJ340" i="1"/>
  <c r="AK340" i="1"/>
  <c r="AL340" i="1"/>
  <c r="AO340" i="1"/>
  <c r="BD340" i="1" s="1" a="1"/>
  <c r="BD340" i="1" s="1"/>
  <c r="AP340" i="1"/>
  <c r="AQ340" i="1"/>
  <c r="BB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AJ345" i="1"/>
  <c r="AK345" i="1"/>
  <c r="AL345" i="1"/>
  <c r="AO345" i="1"/>
  <c r="BD345" i="1" s="1" a="1"/>
  <c r="BD345" i="1" s="1"/>
  <c r="AP345" i="1"/>
  <c r="AQ345" i="1"/>
  <c r="BB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D353" i="1" a="1"/>
  <c r="BD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N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T270" i="1" a="1"/>
  <c r="T270" i="1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U275" i="1"/>
  <c r="AI275" i="1"/>
  <c r="BB275" i="1" s="1"/>
  <c r="AJ275" i="1"/>
  <c r="AK275" i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U277" i="1"/>
  <c r="AI277" i="1"/>
  <c r="BB277" i="1" s="1"/>
  <c r="AJ277" i="1"/>
  <c r="AK277" i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T279" i="1" a="1"/>
  <c r="T279" i="1" s="1"/>
  <c r="U279" i="1"/>
  <c r="AI279" i="1"/>
  <c r="BB279" i="1" s="1"/>
  <c r="AJ279" i="1"/>
  <c r="AK279" i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T281" i="1" a="1"/>
  <c r="T281" i="1" s="1"/>
  <c r="U281" i="1"/>
  <c r="AI281" i="1"/>
  <c r="BB281" i="1" s="1"/>
  <c r="AJ281" i="1"/>
  <c r="AK281" i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T282" i="1" a="1"/>
  <c r="T282" i="1" s="1"/>
  <c r="U282" i="1"/>
  <c r="AI282" i="1"/>
  <c r="BB282" i="1" s="1"/>
  <c r="AJ282" i="1"/>
  <c r="AK282" i="1"/>
  <c r="AL282" i="1"/>
  <c r="AO282" i="1"/>
  <c r="BE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E282" i="12" s="1"/>
  <c r="U284" i="1"/>
  <c r="AI284" i="1"/>
  <c r="BB284" i="1" s="1"/>
  <c r="AJ284" i="1"/>
  <c r="AK284" i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T285" i="1" a="1"/>
  <c r="T285" i="1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T286" i="1" a="1"/>
  <c r="T286" i="1" s="1"/>
  <c r="U286" i="1"/>
  <c r="AI286" i="1"/>
  <c r="BB286" i="1" s="1"/>
  <c r="AJ286" i="1"/>
  <c r="AK286" i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AL287" i="1"/>
  <c r="AO287" i="1"/>
  <c r="BD287" i="1" s="1" a="1"/>
  <c r="BD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T288" i="1" a="1"/>
  <c r="T288" i="1" s="1"/>
  <c r="U288" i="1"/>
  <c r="AI288" i="1"/>
  <c r="BB288" i="1" s="1"/>
  <c r="AJ288" i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T289" i="1" a="1"/>
  <c r="T289" i="1" s="1"/>
  <c r="E287" i="12" s="1"/>
  <c r="U289" i="1"/>
  <c r="AI289" i="1"/>
  <c r="BB289" i="1" s="1"/>
  <c r="AJ289" i="1"/>
  <c r="AK289" i="1"/>
  <c r="AL289" i="1"/>
  <c r="AO289" i="1"/>
  <c r="BE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T290" i="1" a="1"/>
  <c r="T290" i="1" s="1"/>
  <c r="U290" i="1"/>
  <c r="AI290" i="1"/>
  <c r="BB290" i="1" s="1"/>
  <c r="AJ290" i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T291" i="1" a="1"/>
  <c r="T291" i="1" s="1"/>
  <c r="U291" i="1"/>
  <c r="AI291" i="1"/>
  <c r="BB291" i="1" s="1"/>
  <c r="AJ291" i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T292" i="1" a="1"/>
  <c r="T292" i="1" s="1"/>
  <c r="E290" i="12" s="1"/>
  <c r="U292" i="1"/>
  <c r="AI292" i="1"/>
  <c r="BB292" i="1" s="1"/>
  <c r="AJ292" i="1"/>
  <c r="AK292" i="1"/>
  <c r="AL292" i="1"/>
  <c r="AO292" i="1"/>
  <c r="BE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T294" i="1" a="1"/>
  <c r="T294" i="1" s="1"/>
  <c r="U294" i="1"/>
  <c r="AI294" i="1"/>
  <c r="BB294" i="1" s="1"/>
  <c r="AJ294" i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T300" i="1" a="1"/>
  <c r="T300" i="1" s="1"/>
  <c r="E298" i="12" s="1"/>
  <c r="U300" i="1"/>
  <c r="AI300" i="1"/>
  <c r="BB300" i="1" s="1"/>
  <c r="AJ300" i="1"/>
  <c r="AK300" i="1"/>
  <c r="AL300" i="1"/>
  <c r="AO300" i="1"/>
  <c r="BE300" i="1" s="1"/>
  <c r="AP300" i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T101" i="1" a="1"/>
  <c r="T101" i="1" s="1"/>
  <c r="E99" i="12" s="1"/>
  <c r="U101" i="1"/>
  <c r="AI101" i="1"/>
  <c r="BB101" i="1" s="1"/>
  <c r="AJ101" i="1"/>
  <c r="AK101" i="1"/>
  <c r="AL101" i="1"/>
  <c r="AO101" i="1"/>
  <c r="BE101" i="1" s="1"/>
  <c r="AP101" i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T102" i="1" a="1"/>
  <c r="T102" i="1" s="1"/>
  <c r="E100" i="12" s="1"/>
  <c r="U102" i="1"/>
  <c r="AI102" i="1"/>
  <c r="BB102" i="1" s="1"/>
  <c r="AJ102" i="1"/>
  <c r="AK102" i="1"/>
  <c r="AL102" i="1"/>
  <c r="AO102" i="1"/>
  <c r="BD102" i="1" s="1" a="1"/>
  <c r="BD102" i="1" s="1"/>
  <c r="AP102" i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AL103" i="1"/>
  <c r="AO103" i="1"/>
  <c r="BE103" i="1" s="1"/>
  <c r="AP103" i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T109" i="1" a="1"/>
  <c r="T109" i="1" s="1"/>
  <c r="U109" i="1"/>
  <c r="AI109" i="1"/>
  <c r="BB109" i="1" s="1"/>
  <c r="AJ109" i="1"/>
  <c r="AK109" i="1"/>
  <c r="AL109" i="1"/>
  <c r="AO109" i="1"/>
  <c r="BD109" i="1" s="1" a="1"/>
  <c r="BD109" i="1" s="1"/>
  <c r="AP109" i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AL110" i="1"/>
  <c r="AO110" i="1"/>
  <c r="BD110" i="1" s="1" a="1"/>
  <c r="BD110" i="1" s="1"/>
  <c r="AP110" i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T113" i="1" a="1"/>
  <c r="T113" i="1" s="1"/>
  <c r="E111" i="12" s="1"/>
  <c r="U113" i="1"/>
  <c r="AI113" i="1"/>
  <c r="BB113" i="1" s="1"/>
  <c r="AJ113" i="1"/>
  <c r="AK113" i="1"/>
  <c r="AL113" i="1"/>
  <c r="AO113" i="1"/>
  <c r="BD113" i="1" s="1" a="1"/>
  <c r="BD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N33" i="1" a="1"/>
  <c r="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N34" i="1" a="1"/>
  <c r="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N35" i="1" a="1"/>
  <c r="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N38" i="1" a="1"/>
  <c r="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N39" i="1" a="1"/>
  <c r="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J39" i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N40" i="1" a="1"/>
  <c r="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R41" i="1"/>
  <c r="S41" i="1" a="1"/>
  <c r="S41" i="1" s="1"/>
  <c r="D39" i="12" s="1"/>
  <c r="T41" i="1" a="1"/>
  <c r="T41" i="1" s="1"/>
  <c r="E39" i="12" s="1"/>
  <c r="U41" i="1"/>
  <c r="AI41" i="1"/>
  <c r="BB41" i="1" s="1"/>
  <c r="AJ41" i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M42" i="1" a="1"/>
  <c r="M42" i="1" s="1"/>
  <c r="N42" i="1" a="1"/>
  <c r="N42" i="1" s="1"/>
  <c r="R42" i="1"/>
  <c r="S42" i="1" a="1"/>
  <c r="S42" i="1" s="1"/>
  <c r="D40" i="12" s="1"/>
  <c r="T42" i="1" a="1"/>
  <c r="T42" i="1" s="1"/>
  <c r="E40" i="12" s="1"/>
  <c r="U42" i="1"/>
  <c r="AI42" i="1"/>
  <c r="BB42" i="1" s="1"/>
  <c r="AJ42" i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M44" i="1" a="1"/>
  <c r="M44" i="1" s="1"/>
  <c r="AM44" i="1" s="1"/>
  <c r="N44" i="1" a="1"/>
  <c r="N44" i="1" s="1"/>
  <c r="AN44" i="1" s="1"/>
  <c r="R44" i="1"/>
  <c r="S44" i="1" a="1"/>
  <c r="S44" i="1" s="1"/>
  <c r="D42" i="12" s="1"/>
  <c r="T44" i="1" a="1"/>
  <c r="T44" i="1" s="1"/>
  <c r="E42" i="12" s="1"/>
  <c r="U44" i="1"/>
  <c r="AI44" i="1"/>
  <c r="BB44" i="1" s="1"/>
  <c r="AJ44" i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M51" i="1" a="1"/>
  <c r="M51" i="1" s="1"/>
  <c r="AM51" i="1" s="1"/>
  <c r="N51" i="1" a="1"/>
  <c r="N51" i="1" s="1"/>
  <c r="AN51" i="1" s="1"/>
  <c r="R51" i="1"/>
  <c r="S51" i="1" a="1"/>
  <c r="S51" i="1" s="1"/>
  <c r="D49" i="12" s="1"/>
  <c r="T51" i="1" a="1"/>
  <c r="T51" i="1" s="1"/>
  <c r="E49" i="12" s="1"/>
  <c r="U51" i="1"/>
  <c r="AI51" i="1"/>
  <c r="BB51" i="1" s="1"/>
  <c r="AJ51" i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J54" i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6" i="1" a="1"/>
  <c r="S6" i="1" s="1"/>
  <c r="D4" i="12" s="1"/>
  <c r="T6" i="1" a="1"/>
  <c r="T6" i="1" s="1"/>
  <c r="E4" i="12" s="1"/>
  <c r="U6" i="1"/>
  <c r="AI6" i="1"/>
  <c r="BB6" i="1" s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K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K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K280" i="12"/>
  <c r="L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L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K305" i="12"/>
  <c r="L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20" i="12"/>
  <c r="L319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L311" i="12"/>
  <c r="K311" i="12"/>
  <c r="L310" i="12"/>
  <c r="K310" i="12"/>
  <c r="L309" i="12"/>
  <c r="L308" i="12"/>
  <c r="K308" i="12"/>
  <c r="L307" i="12"/>
  <c r="K307" i="12"/>
  <c r="K306" i="12"/>
  <c r="L327" i="12"/>
  <c r="K327" i="12"/>
  <c r="K326" i="12"/>
  <c r="L329" i="12"/>
  <c r="K329" i="12"/>
  <c r="L276" i="12"/>
  <c r="K276" i="12"/>
  <c r="L291" i="12"/>
  <c r="L302" i="12"/>
  <c r="K302" i="12"/>
  <c r="L301" i="12"/>
  <c r="K301" i="12"/>
  <c r="L300" i="12"/>
  <c r="K300" i="12"/>
  <c r="L299" i="12"/>
  <c r="K298" i="12"/>
  <c r="L297" i="12"/>
  <c r="K295" i="12"/>
  <c r="K296" i="12"/>
  <c r="L303" i="12"/>
  <c r="K303" i="12"/>
  <c r="L288" i="12"/>
  <c r="L287" i="12"/>
  <c r="K287" i="12"/>
  <c r="L286" i="12"/>
  <c r="L285" i="12"/>
  <c r="L281" i="12"/>
  <c r="K281" i="12"/>
  <c r="L282" i="12"/>
  <c r="K272" i="12"/>
  <c r="L272" i="12"/>
  <c r="K273" i="12"/>
  <c r="L273" i="12"/>
  <c r="L270" i="12"/>
  <c r="K270" i="12"/>
  <c r="L269" i="12"/>
  <c r="L271" i="12"/>
  <c r="D290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E284" i="12"/>
  <c r="D284" i="12"/>
  <c r="D282" i="12"/>
  <c r="D111" i="12"/>
  <c r="D99" i="12"/>
  <c r="E236" i="12"/>
  <c r="D236" i="12"/>
  <c r="E189" i="12"/>
  <c r="D189" i="12"/>
  <c r="E234" i="12"/>
  <c r="D234" i="12"/>
  <c r="E182" i="12"/>
  <c r="D182" i="12"/>
  <c r="D100" i="12"/>
  <c r="E215" i="12"/>
  <c r="D215" i="12"/>
  <c r="E281" i="12"/>
  <c r="D281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D308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E338" i="12"/>
  <c r="D336" i="12"/>
  <c r="E334" i="12"/>
  <c r="E333" i="12"/>
  <c r="D333" i="12"/>
  <c r="E332" i="12"/>
  <c r="D332" i="12"/>
  <c r="E331" i="12"/>
  <c r="E330" i="12"/>
  <c r="D330" i="12"/>
  <c r="E329" i="12"/>
  <c r="D329" i="12"/>
  <c r="E328" i="12"/>
  <c r="D328" i="12"/>
  <c r="E327" i="12"/>
  <c r="D327" i="12"/>
  <c r="E326" i="12"/>
  <c r="D326" i="12"/>
  <c r="E325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E297" i="12"/>
  <c r="E296" i="12"/>
  <c r="E295" i="12"/>
  <c r="E294" i="12"/>
  <c r="D294" i="12"/>
  <c r="E292" i="12"/>
  <c r="D292" i="12"/>
  <c r="E289" i="12"/>
  <c r="D289" i="12"/>
  <c r="E288" i="12"/>
  <c r="D288" i="12"/>
  <c r="D287" i="12"/>
  <c r="E286" i="12"/>
  <c r="D286" i="12"/>
  <c r="D285" i="12"/>
  <c r="E283" i="12"/>
  <c r="D283" i="12"/>
  <c r="E280" i="12"/>
  <c r="D280" i="12"/>
  <c r="E279" i="12"/>
  <c r="D279" i="12"/>
  <c r="E278" i="12"/>
  <c r="D278" i="12"/>
  <c r="E277" i="12"/>
  <c r="D277" i="12"/>
  <c r="E276" i="12"/>
  <c r="D276" i="12"/>
  <c r="E275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D268" i="12"/>
  <c r="E267" i="12"/>
  <c r="D267" i="12"/>
  <c r="E266" i="12"/>
  <c r="D266" i="12"/>
  <c r="E265" i="12"/>
  <c r="D265" i="12"/>
  <c r="E264" i="12"/>
  <c r="D264" i="12"/>
  <c r="D263" i="12"/>
  <c r="E262" i="12"/>
  <c r="D262" i="12"/>
  <c r="E261" i="12"/>
  <c r="D261" i="12"/>
  <c r="E260" i="12"/>
  <c r="D260" i="12"/>
  <c r="E259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E246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D112" i="12"/>
  <c r="D109" i="12"/>
  <c r="E107" i="12"/>
  <c r="D107" i="12"/>
  <c r="D102" i="12"/>
  <c r="L249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7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F278" i="13"/>
  <c r="L242" i="12"/>
  <c r="K103" i="11"/>
  <c r="M103" i="11"/>
  <c r="K104" i="11"/>
  <c r="M104" i="11"/>
  <c r="K105" i="11"/>
  <c r="M105" i="11"/>
  <c r="K106" i="11"/>
  <c r="M106" i="11"/>
  <c r="M107" i="11"/>
  <c r="K108" i="11"/>
  <c r="M108" i="11"/>
  <c r="K109" i="11"/>
  <c r="M109" i="11"/>
  <c r="M110" i="11"/>
  <c r="K111" i="11"/>
  <c r="M111" i="11"/>
  <c r="K112" i="11"/>
  <c r="M112" i="11"/>
  <c r="M113" i="11"/>
  <c r="K114" i="11"/>
  <c r="M114" i="11"/>
  <c r="K115" i="11"/>
  <c r="M115" i="11"/>
  <c r="M116" i="11"/>
  <c r="K117" i="11"/>
  <c r="M117" i="11"/>
  <c r="K118" i="11"/>
  <c r="M119" i="11"/>
  <c r="K120" i="11"/>
  <c r="K121" i="11"/>
  <c r="M122" i="11"/>
  <c r="K123" i="11"/>
  <c r="K126" i="11"/>
  <c r="K128" i="11"/>
  <c r="M129" i="11"/>
  <c r="K130" i="11"/>
  <c r="K132" i="11"/>
  <c r="M132" i="11"/>
  <c r="M133" i="11"/>
  <c r="M135" i="11"/>
  <c r="M137" i="11"/>
  <c r="K138" i="11"/>
  <c r="M141" i="11"/>
  <c r="M143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K247" i="11"/>
  <c r="M247" i="11"/>
  <c r="K248" i="11"/>
  <c r="M248" i="11"/>
  <c r="K249" i="11"/>
  <c r="M249" i="11"/>
  <c r="K250" i="11"/>
  <c r="M250" i="11"/>
  <c r="K251" i="11"/>
  <c r="M251" i="11"/>
  <c r="K252" i="11"/>
  <c r="M252" i="11"/>
  <c r="K253" i="11"/>
  <c r="M253" i="11"/>
  <c r="K254" i="11"/>
  <c r="M254" i="11"/>
  <c r="K255" i="11"/>
  <c r="M255" i="11"/>
  <c r="K256" i="11"/>
  <c r="M256" i="11"/>
  <c r="K257" i="11"/>
  <c r="M257" i="11"/>
  <c r="K258" i="11"/>
  <c r="M258" i="11"/>
  <c r="K259" i="11"/>
  <c r="M259" i="11"/>
  <c r="K260" i="11"/>
  <c r="M260" i="11"/>
  <c r="K261" i="11"/>
  <c r="M261" i="11"/>
  <c r="K262" i="11"/>
  <c r="M262" i="11"/>
  <c r="K263" i="11"/>
  <c r="M263" i="11"/>
  <c r="K264" i="11"/>
  <c r="M264" i="11"/>
  <c r="K265" i="11"/>
  <c r="M265" i="11"/>
  <c r="K266" i="11"/>
  <c r="M266" i="11"/>
  <c r="K267" i="11"/>
  <c r="M267" i="11"/>
  <c r="K268" i="11"/>
  <c r="M268" i="11"/>
  <c r="K269" i="11"/>
  <c r="M269" i="11"/>
  <c r="K270" i="11"/>
  <c r="M270" i="11"/>
  <c r="K271" i="11"/>
  <c r="M271" i="11"/>
  <c r="K272" i="11"/>
  <c r="M272" i="11"/>
  <c r="K273" i="11"/>
  <c r="M273" i="11"/>
  <c r="K274" i="11"/>
  <c r="M274" i="11"/>
  <c r="K275" i="11"/>
  <c r="M275" i="11"/>
  <c r="K276" i="11"/>
  <c r="M276" i="11"/>
  <c r="K277" i="11"/>
  <c r="M277" i="11"/>
  <c r="M278" i="11"/>
  <c r="K279" i="11"/>
  <c r="M279" i="11"/>
  <c r="K280" i="11"/>
  <c r="M280" i="11"/>
  <c r="K281" i="11"/>
  <c r="M281" i="11"/>
  <c r="K282" i="11"/>
  <c r="M282" i="11"/>
  <c r="K283" i="11"/>
  <c r="M283" i="11"/>
  <c r="K284" i="11"/>
  <c r="M284" i="11"/>
  <c r="K285" i="11"/>
  <c r="M285" i="11"/>
  <c r="K286" i="11"/>
  <c r="M286" i="11"/>
  <c r="K287" i="11"/>
  <c r="M287" i="11"/>
  <c r="K288" i="11"/>
  <c r="M288" i="11"/>
  <c r="K289" i="11"/>
  <c r="M289" i="11"/>
  <c r="K290" i="11"/>
  <c r="M290" i="11"/>
  <c r="K291" i="11"/>
  <c r="M291" i="11"/>
  <c r="K292" i="11"/>
  <c r="M292" i="11"/>
  <c r="K293" i="11"/>
  <c r="M293" i="11"/>
  <c r="K294" i="11"/>
  <c r="M294" i="11"/>
  <c r="K295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51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E343" i="1" l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K39" i="12"/>
  <c r="AN40" i="1"/>
  <c r="L38" i="12"/>
  <c r="AM40" i="1"/>
  <c r="K38" i="12"/>
  <c r="AN39" i="1"/>
  <c r="L37" i="12"/>
  <c r="AM39" i="1"/>
  <c r="K37" i="12"/>
  <c r="AN38" i="1"/>
  <c r="L36" i="12"/>
  <c r="AM38" i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G18" i="11"/>
  <c r="K14" i="12"/>
  <c r="AM113" i="1"/>
  <c r="K111" i="12"/>
  <c r="G115" i="11"/>
  <c r="AM284" i="1"/>
  <c r="K282" i="12"/>
  <c r="G279" i="11"/>
  <c r="F262" i="13"/>
  <c r="AM279" i="1"/>
  <c r="K277" i="12"/>
  <c r="AM273" i="1"/>
  <c r="K271" i="12"/>
  <c r="AM267" i="1"/>
  <c r="K265" i="12"/>
  <c r="AM67" i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N27" i="11"/>
  <c r="N28" i="11"/>
  <c r="N29" i="11"/>
  <c r="L34" i="11"/>
  <c r="N37" i="11"/>
  <c r="L40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9" i="11"/>
  <c r="N69" i="11"/>
  <c r="L75" i="11"/>
  <c r="N75" i="11"/>
  <c r="L60" i="11"/>
  <c r="N60" i="11"/>
  <c r="L56" i="11"/>
  <c r="N56" i="11"/>
  <c r="L43" i="11"/>
  <c r="N43" i="11"/>
  <c r="N45" i="11"/>
  <c r="N30" i="11"/>
  <c r="L33" i="11"/>
  <c r="N33" i="11"/>
  <c r="L35" i="11"/>
  <c r="N35" i="11"/>
  <c r="L31" i="11"/>
  <c r="N31" i="11"/>
  <c r="L39" i="11"/>
  <c r="N39" i="11"/>
  <c r="L18" i="11"/>
  <c r="N18" i="11"/>
  <c r="L20" i="11"/>
  <c r="L27" i="11"/>
  <c r="L22" i="11"/>
  <c r="N22" i="11"/>
  <c r="N21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W15" i="12" l="1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<sst xmlns="http://schemas.openxmlformats.org/spreadsheetml/2006/main" count="4827" uniqueCount="1302">
  <si>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</si>
  <si>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</si>
  <si>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</si>
  <si>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</si>
  <si>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</si>
  <si>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</si>
  <si>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</si>
  <si>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</si>
  <si>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</si>
  <si>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</si>
  <si>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</si>
  <si>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</si>
  <si>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</si>
  <si>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</si>
  <si>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</si>
  <si>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</si>
  <si>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</si>
  <si>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</si>
  <si>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</si>
  <si>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</si>
  <si>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</si>
  <si>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</si>
  <si>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</si>
  <si>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</si>
  <si>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</si>
  <si>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</si>
  <si>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</si>
  <si>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</si>
  <si>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</si>
  <si>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</si>
  <si>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</si>
  <si>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</si>
  <si>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</si>
  <si>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</si>
  <si>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</si>
  <si>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</si>
  <si>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</si>
  <si>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</si>
  <si>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</si>
  <si>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</si>
  <si>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</si>
  <si>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</si>
  <si>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</si>
  <si>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</si>
  <si>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</si>
  <si>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</si>
  <si>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</si>
  <si>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</si>
  <si>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</si>
  <si>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</si>
  <si>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</si>
  <si>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</si>
  <si>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</si>
  <si>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</si>
  <si>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</si>
  <si>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</si>
  <si>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</si>
  <si>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</si>
  <si>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</si>
  <si>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</si>
  <si>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</si>
  <si>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</si>
  <si>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</si>
  <si>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</si>
  <si>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</si>
  <si>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</si>
  <si>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</si>
  <si>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</si>
  <si>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</si>
  <si>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</si>
  <si>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</si>
  <si>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</si>
  <si>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</si>
  <si>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</si>
  <si>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</si>
  <si>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</si>
  <si>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</si>
  <si>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</si>
  <si>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</si>
  <si>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</si>
  <si>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</si>
  <si>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</si>
  <si>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</si>
  <si>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</si>
  <si>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</si>
  <si>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</si>
  <si>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</si>
  <si>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</si>
  <si>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</si>
  <si>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</si>
  <si>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</si>
  <si>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</si>
  <si>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</si>
  <si>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</si>
  <si>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</si>
  <si>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</si>
  <si>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</si>
  <si>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</si>
  <si>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</si>
  <si>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</si>
  <si>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</si>
  <si>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</si>
  <si>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</si>
  <si>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</si>
  <si>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</si>
  <si>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</si>
  <si>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</si>
  <si>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</si>
  <si>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</si>
  <si>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</si>
  <si>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</si>
  <si>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</si>
  <si>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</si>
  <si>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</si>
  <si>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</si>
  <si>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</si>
  <si>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</si>
  <si>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</si>
  <si>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</si>
  <si>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</si>
  <si>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</si>
  <si>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</si>
  <si>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</si>
  <si>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</si>
  <si>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</si>
  <si>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</si>
  <si>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</si>
  <si>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</si>
  <si>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</si>
  <si>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</si>
  <si>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</si>
  <si>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</si>
  <si>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</si>
  <si>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</si>
  <si>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</si>
  <si>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</si>
  <si>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</si>
  <si>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</si>
  <si>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</si>
  <si>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</si>
  <si>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</si>
  <si>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</si>
  <si>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</si>
  <si>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</si>
  <si>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</si>
  <si>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</si>
  <si>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</si>
  <si>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</si>
  <si>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</si>
  <si>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</si>
  <si>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</si>
  <si>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</si>
  <si>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</si>
  <si>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</si>
  <si>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</si>
  <si>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</si>
  <si>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</si>
  <si>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</si>
  <si>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</si>
  <si>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</si>
  <si>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</si>
  <si>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</si>
  <si>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</si>
  <si>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</si>
  <si>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</si>
  <si>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</si>
  <si>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</si>
  <si>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</si>
  <si>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</si>
  <si>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</si>
  <si>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</si>
  <si>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</si>
  <si>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</si>
  <si>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</si>
  <si>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</si>
  <si>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</si>
  <si>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</si>
  <si>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</si>
  <si>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</si>
  <si>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</si>
  <si>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</si>
  <si>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</si>
  <si>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</si>
  <si>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</si>
  <si>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</si>
  <si>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</si>
  <si>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</si>
  <si>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</si>
  <si>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</si>
  <si>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</si>
  <si>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</si>
  <si>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</si>
  <si>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</si>
  <si>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</si>
  <si>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</si>
  <si>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</si>
  <si>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</si>
  <si>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</si>
  <si>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</si>
  <si>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</si>
  <si>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</si>
  <si>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</si>
  <si>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</si>
  <si>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</si>
  <si>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</si>
  <si>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</si>
  <si>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</si>
  <si>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</si>
  <si>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</si>
  <si>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</si>
  <si>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</si>
  <si>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</si>
  <si>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</si>
  <si>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</si>
  <si>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</si>
  <si>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</si>
  <si>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</si>
  <si>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</si>
  <si>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</si>
  <si>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</si>
  <si>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</si>
  <si>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</si>
  <si>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</si>
  <si>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</si>
  <si>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</si>
  <si>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</si>
  <si>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</si>
  <si>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</si>
  <si>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</si>
  <si>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</si>
  <si>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</si>
  <si>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</si>
  <si>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</si>
  <si>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</si>
  <si>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</si>
  <si>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</si>
  <si>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</si>
  <si>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</si>
  <si>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</si>
  <si>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</si>
  <si>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</si>
  <si>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</si>
  <si>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</si>
  <si>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</si>
  <si>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</si>
  <si>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</si>
  <si>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</si>
  <si>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</si>
  <si>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</si>
  <si>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</si>
  <si>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</si>
  <si>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</si>
  <si>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</si>
  <si>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</si>
  <si>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</si>
  <si>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</si>
  <si>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</si>
  <si>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</si>
  <si>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</si>
  <si>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</si>
  <si>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</si>
  <si>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</si>
  <si>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</si>
  <si>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</si>
  <si>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</si>
  <si>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</si>
  <si>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</si>
  <si>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</si>
  <si>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</si>
  <si>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</si>
  <si>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</si>
  <si>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</si>
  <si>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</si>
  <si>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</si>
  <si>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</si>
  <si>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</si>
  <si>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</si>
  <si>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</si>
  <si>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</si>
  <si>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</si>
  <si>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</si>
  <si>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</si>
  <si>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</si>
  <si>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</si>
  <si>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</si>
  <si>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</si>
  <si>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</si>
  <si>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</si>
  <si>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</si>
  <si>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</si>
  <si>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</si>
  <si>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</si>
  <si>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</si>
  <si>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</si>
  <si>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</si>
  <si>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</si>
  <si>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</si>
  <si>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</si>
  <si>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</si>
  <si>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</si>
  <si>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</si>
  <si>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</si>
  <si>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</si>
  <si>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</si>
  <si>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</si>
  <si>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</si>
  <si>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</si>
  <si>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</si>
  <si>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</si>
  <si>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</si>
  <si>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</si>
  <si>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</si>
  <si>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</si>
  <si>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</si>
  <si>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</si>
  <si>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</si>
  <si>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</si>
  <si>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</si>
  <si>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</si>
  <si>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</si>
  <si>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</si>
  <si>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</si>
  <si>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</si>
  <si>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</si>
  <si>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</si>
  <si>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</si>
  <si>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</si>
  <si>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</si>
  <si>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</si>
  <si>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</si>
  <si>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</si>
  <si>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</si>
  <si>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</si>
  <si>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</si>
  <si>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</si>
  <si>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</si>
  <si>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</si>
  <si>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</si>
  <si>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</si>
  <si>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</si>
  <si>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</si>
  <si>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</si>
  <si>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</si>
  <si>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</si>
  <si>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</si>
  <si>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</si>
  <si>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</si>
  <si>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</si>
  <si>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</si>
  <si>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</si>
  <si>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</si>
  <si>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</si>
  <si>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</si>
  <si>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</si>
  <si>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</si>
  <si>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</si>
  <si>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</si>
  <si>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</si>
  <si>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</si>
  <si>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</si>
  <si>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</si>
  <si>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</si>
  <si>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</si>
  <si>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</si>
  <si>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</si>
  <si>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</si>
  <si>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</si>
  <si>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</si>
  <si>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</si>
  <si>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</si>
  <si>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</si>
  <si>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</si>
  <si>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</si>
  <si>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</si>
  <si>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</si>
  <si>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</si>
  <si>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</si>
  <si>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</si>
  <si>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</si>
  <si>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</si>
  <si>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</si>
  <si>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</si>
  <si>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</si>
  <si>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</si>
  <si>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</si>
  <si>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</si>
  <si>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</si>
  <si>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</si>
  <si>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</si>
  <si>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</si>
  <si>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</si>
  <si>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</si>
  <si>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</si>
  <si>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</si>
  <si>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</si>
  <si>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</si>
  <si>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</si>
  <si>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</si>
  <si>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</si>
  <si>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</si>
  <si>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</si>
  <si>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</si>
  <si>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</si>
  <si>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</si>
  <si>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</si>
  <si>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</si>
  <si>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</si>
  <si>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</si>
  <si>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</si>
  <si>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</si>
  <si>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</si>
  <si>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</si>
  <si>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</si>
  <si>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</si>
  <si>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</si>
  <si>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</si>
  <si>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</si>
  <si>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</si>
  <si>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</si>
  <si>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</si>
  <si>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</si>
  <si>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</si>
  <si>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</si>
  <si>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</si>
  <si>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</si>
  <si>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</si>
  <si>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</si>
  <si>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</si>
  <si>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</si>
  <si>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</si>
  <si>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</si>
  <si>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</si>
  <si>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</si>
  <si>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</si>
  <si>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</si>
  <si>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</si>
  <si>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</si>
  <si>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</si>
  <si>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</si>
  <si>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</si>
  <si>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</si>
  <si>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</si>
  <si>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</si>
  <si>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</si>
  <si>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</si>
  <si>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</si>
  <si>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</si>
  <si>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</si>
  <si>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</si>
  <si>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</si>
  <si>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</si>
  <si>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</si>
  <si>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</si>
  <si>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</si>
  <si>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</si>
  <si>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</si>
  <si>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</si>
  <si>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</si>
  <si>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</si>
  <si>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</si>
  <si>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</si>
  <si>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</si>
  <si>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</si>
  <si>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</si>
  <si>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</si>
  <si>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</si>
  <si>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</si>
  <si>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</si>
  <si>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</si>
  <si>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</si>
  <si>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</si>
  <si>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</si>
  <si>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</si>
  <si>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</si>
  <si>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</si>
  <si>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</si>
  <si>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</si>
  <si>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</si>
  <si>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</si>
  <si>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</si>
  <si>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</si>
  <si>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</si>
  <si>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</si>
  <si>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</si>
  <si>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</si>
  <si>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</si>
  <si>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</si>
  <si>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</si>
  <si>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</si>
  <si>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</si>
  <si>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</si>
  <si>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</si>
  <si>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</si>
  <si>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</si>
  <si>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</si>
  <si>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</si>
  <si>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</si>
  <si>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</si>
  <si>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</si>
  <si>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</si>
  <si>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</si>
  <si>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</si>
  <si>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</si>
  <si>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</si>
  <si>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</si>
  <si>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</si>
  <si>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</si>
  <si>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</si>
  <si>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</si>
  <si>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</si>
  <si>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</si>
  <si>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</si>
  <si>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</si>
  <si>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</si>
  <si>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</si>
  <si>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</si>
  <si>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</si>
  <si>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</si>
  <si>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</si>
  <si>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</si>
  <si>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</si>
  <si>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</si>
  <si>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</si>
  <si>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</si>
  <si>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</si>
  <si>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</si>
  <si>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</si>
  <si>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</si>
  <si>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</si>
  <si>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</si>
  <si>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</si>
  <si>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</si>
  <si>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</si>
  <si>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</si>
  <si>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</si>
  <si>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</si>
  <si>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</si>
  <si>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</si>
  <si>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</si>
  <si>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</si>
  <si>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</si>
  <si>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</si>
  <si>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</si>
  <si>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</si>
  <si>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</si>
  <si>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</si>
  <si>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</si>
  <si>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</si>
  <si>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</si>
  <si>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</si>
  <si>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</si>
  <si>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</si>
  <si>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</si>
  <si>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</si>
  <si>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</si>
  <si>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</si>
  <si>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</si>
  <si>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</si>
  <si>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</si>
  <si>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</si>
  <si>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</si>
  <si>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</si>
  <si>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</si>
  <si>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</si>
  <si>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</si>
  <si>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</si>
  <si>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</si>
  <si>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</si>
  <si>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</si>
  <si>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</si>
  <si>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</si>
  <si>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</si>
  <si>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</si>
  <si>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</si>
  <si>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</si>
  <si>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</si>
  <si>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</si>
  <si>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</si>
  <si>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</si>
  <si>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</si>
  <si>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</si>
  <si>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</si>
  <si>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</si>
  <si>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</si>
  <si>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</si>
  <si>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</si>
  <si>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</si>
  <si>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</si>
  <si>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</si>
  <si>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</si>
  <si>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</si>
  <si>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</si>
  <si>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</si>
  <si>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</si>
  <si>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</si>
  <si>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</si>
  <si>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</si>
  <si>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</si>
  <si>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</si>
  <si>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</si>
  <si>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</si>
  <si>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</si>
  <si>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</si>
  <si>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</si>
  <si>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</si>
  <si>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</si>
  <si>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</si>
  <si>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</si>
  <si>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</si>
  <si>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</si>
  <si>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</si>
  <si>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</si>
  <si>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</si>
  <si>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</si>
  <si>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</si>
  <si>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</si>
  <si>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</si>
  <si>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</si>
  <si>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</si>
  <si>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</si>
  <si>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</si>
  <si>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</si>
  <si>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</si>
  <si>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</si>
  <si>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</si>
  <si>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</si>
  <si>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</si>
  <si>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</si>
  <si>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</si>
  <si>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</si>
  <si>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</si>
  <si>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</si>
  <si>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</si>
  <si>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</si>
  <si>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</si>
  <si>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</si>
  <si>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</si>
  <si>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</si>
  <si>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</si>
  <si>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</si>
  <si>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</si>
  <si>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</si>
  <si>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</si>
  <si>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</si>
  <si>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</si>
  <si>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</si>
  <si>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</si>
  <si>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</si>
  <si>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</si>
  <si>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</si>
  <si>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</si>
  <si>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</si>
  <si>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</si>
  <si>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</si>
  <si>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</si>
  <si>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</si>
  <si>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</si>
  <si>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</si>
  <si>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</si>
  <si>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</si>
  <si>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</si>
  <si>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</si>
  <si>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</si>
  <si>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</si>
  <si>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</si>
  <si>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</si>
  <si>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</si>
  <si>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</si>
  <si>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</si>
  <si>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</si>
  <si>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</si>
  <si>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</si>
  <si>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</si>
  <si>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</si>
  <si>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</si>
  <si>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</si>
  <si>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</si>
  <si>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</si>
  <si>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</si>
  <si>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</si>
  <si>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</si>
  <si>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</si>
  <si>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</si>
  <si>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</si>
  <si>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</si>
  <si>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</si>
  <si>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</si>
  <si>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</si>
  <si>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</si>
  <si>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</si>
  <si>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</si>
  <si>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</si>
  <si>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</si>
  <si>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</si>
  <si>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</si>
  <si>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</si>
  <si>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</si>
  <si>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</si>
  <si>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</si>
  <si>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</si>
  <si>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</si>
  <si>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</si>
  <si>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</si>
  <si>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</si>
  <si>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</si>
  <si>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</si>
  <si>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</si>
  <si>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</si>
  <si>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</si>
  <si>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</si>
  <si>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</si>
  <si>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</si>
  <si>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</si>
  <si>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</si>
  <si>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</si>
  <si>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</si>
  <si>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</si>
  <si>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</si>
  <si>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</si>
  <si>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</si>
  <si>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</si>
  <si>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</si>
  <si>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</si>
  <si>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</si>
  <si>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</si>
  <si>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</si>
  <si>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</si>
  <si>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</si>
  <si>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</si>
  <si>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</si>
  <si>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</si>
  <si>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</si>
  <si>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</si>
  <si>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</si>
  <si>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</si>
  <si>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</si>
  <si>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</si>
  <si>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</si>
  <si>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</si>
  <si>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</si>
  <si>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</si>
  <si>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</si>
  <si>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</si>
  <si>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</si>
  <si>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</si>
  <si>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</si>
  <si>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</si>
  <si>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</si>
  <si>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</si>
  <si>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</si>
  <si>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</si>
  <si>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</si>
  <si>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</si>
  <si>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</si>
  <si>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</si>
  <si>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</si>
  <si>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</si>
  <si>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</si>
  <si>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</si>
  <si>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</si>
  <si>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</si>
  <si>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</si>
  <si>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</si>
  <si>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</si>
  <si>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</si>
  <si>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</si>
  <si>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</si>
  <si>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</si>
  <si>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</si>
  <si>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</si>
  <si>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</si>
  <si>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</si>
  <si>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</si>
  <si>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</si>
  <si>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</si>
  <si>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</si>
  <si>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</si>
  <si>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</si>
  <si>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</si>
  <si>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</si>
  <si>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</si>
  <si>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</si>
  <si>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</si>
  <si>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</si>
  <si>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</si>
  <si>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</si>
  <si>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</si>
  <si>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</si>
  <si>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</si>
  <si>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</si>
  <si>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</si>
  <si>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</si>
  <si>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</si>
  <si>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</si>
  <si>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</si>
  <si>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</si>
  <si>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</si>
  <si>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</si>
  <si>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</si>
  <si>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</si>
  <si>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</si>
  <si>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</si>
  <si>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</si>
  <si>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</si>
  <si>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</si>
  <si>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</si>
  <si>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</si>
  <si>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</si>
  <si>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</si>
  <si>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</si>
  <si>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</si>
  <si>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</si>
  <si>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</si>
  <si>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</si>
  <si>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</si>
  <si>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</si>
  <si>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</si>
  <si>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</si>
  <si>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</si>
  <si>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</si>
  <si>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</si>
  <si>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</si>
  <si>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</si>
  <si>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</si>
  <si>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</si>
  <si>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</si>
  <si>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</si>
  <si>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</si>
  <si>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</si>
  <si>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</si>
  <si>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</si>
  <si>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</si>
  <si>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</si>
  <si>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</si>
  <si>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</si>
  <si>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</si>
  <si>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</si>
  <si>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</si>
  <si>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</si>
  <si>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</si>
  <si>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</si>
  <si>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</si>
  <si>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</si>
  <si>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</si>
  <si>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</si>
  <si>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</si>
  <si>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</si>
  <si>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</si>
  <si>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</si>
  <si>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</si>
  <si>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</si>
  <si>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</si>
  <si>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</si>
  <si>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</si>
  <si>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</si>
  <si>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</si>
  <si>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</si>
  <si>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</si>
  <si>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</si>
  <si>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</si>
  <si>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</si>
  <si>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</si>
  <si>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</si>
  <si>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</si>
  <si>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</si>
  <si>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</si>
  <si>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</si>
  <si>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</si>
  <si>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</si>
  <si>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</si>
  <si>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</si>
  <si>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</si>
  <si>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</si>
  <si>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</si>
  <si>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</si>
  <si>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</si>
  <si>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</si>
  <si>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</si>
  <si>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</si>
  <si>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</si>
  <si>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</si>
  <si>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</si>
  <si>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</si>
  <si>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</si>
  <si>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</si>
  <si>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</si>
  <si>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</si>
  <si>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</si>
  <si>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</si>
  <si>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</si>
  <si>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</si>
  <si>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</si>
  <si>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</si>
  <si>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</si>
  <si>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</si>
  <si>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</si>
  <si>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</si>
  <si>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</si>
  <si>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</si>
  <si>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</si>
  <si>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</si>
  <si>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</si>
  <si>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</si>
  <si>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</si>
  <si>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</si>
  <si>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</si>
  <si>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</si>
  <si>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</si>
  <si>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</si>
  <si>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</si>
  <si>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</si>
  <si>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</si>
  <si>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</si>
  <si>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</si>
  <si>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</si>
  <si>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</si>
  <si>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</si>
  <si>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</si>
  <si>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</si>
  <si>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</si>
  <si>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</si>
  <si>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</si>
  <si>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</si>
  <si>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</si>
  <si>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</si>
  <si>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</si>
  <si>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</si>
  <si>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</si>
  <si>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</si>
  <si>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</si>
  <si>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</si>
  <si>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</si>
  <si>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</si>
  <si>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</si>
  <si>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</si>
  <si>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</si>
  <si>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</si>
  <si>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</si>
  <si>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</si>
  <si>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</si>
  <si>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</si>
  <si>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</si>
  <si>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</si>
  <si>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</si>
  <si>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</si>
  <si>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</si>
  <si>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</si>
  <si>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</si>
  <si>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</si>
  <si>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</si>
  <si>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</si>
  <si>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</si>
  <si>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</si>
  <si>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</si>
  <si>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</si>
  <si>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</si>
  <si>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</si>
  <si>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</si>
  <si>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</si>
  <si>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</si>
  <si>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</si>
  <si>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</si>
  <si>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</si>
  <si>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</si>
  <si>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</si>
  <si>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</si>
  <si>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</si>
  <si>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</si>
  <si>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</si>
  <si>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</si>
  <si>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</si>
  <si>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</si>
  <si>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</si>
  <si>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</si>
  <si>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</si>
  <si>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</si>
  <si>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</si>
  <si>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</si>
  <si>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</si>
  <si>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</si>
  <si>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</si>
  <si>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</si>
  <si>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</si>
  <si>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</si>
  <si>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</si>
  <si>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</si>
  <si>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</si>
  <si>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</si>
  <si>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</si>
  <si>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</si>
  <si>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</si>
  <si>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</si>
  <si>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</si>
  <si>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</si>
  <si>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</si>
  <si>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</si>
  <si>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</si>
  <si>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</si>
  <si>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</si>
  <si>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</si>
  <si>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</si>
  <si>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</si>
  <si>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</si>
  <si>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</si>
  <si>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</si>
  <si>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</si>
  <si>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</si>
  <si>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</si>
  <si>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</si>
  <si>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</si>
  <si>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</si>
  <si>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</si>
  <si>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</si>
  <si>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</si>
  <si>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</si>
  <si>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</si>
  <si>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</si>
  <si>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</si>
  <si>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</si>
  <si>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</si>
  <si>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</si>
  <si>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</si>
  <si>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</si>
  <si>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</si>
  <si>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</si>
  <si>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</si>
  <si>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</si>
  <si>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</si>
  <si>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</si>
  <si>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</si>
  <si>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</si>
  <si>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</si>
  <si>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</si>
  <si>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</si>
  <si>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</si>
  <si>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</si>
  <si>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</si>
  <si>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</si>
  <si>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</si>
  <si>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</si>
  <si>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</si>
  <si>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</si>
  <si>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</si>
  <si>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</si>
  <si>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</si>
  <si>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</si>
  <si>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</si>
  <si>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</si>
  <si>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</si>
  <si>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</si>
  <si>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</si>
  <si>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</si>
  <si>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</si>
  <si>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</si>
  <si>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</si>
  <si>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</si>
  <si>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</si>
  <si>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</si>
  <si>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</si>
  <si>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</si>
  <si>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</si>
  <si>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</si>
  <si>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</si>
  <si>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</si>
  <si>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</si>
  <si>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</si>
  <si>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</si>
  <si>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</si>
  <si>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</si>
  <si>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</si>
  <si>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</si>
  <si>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</si>
  <si>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</si>
  <si>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</si>
  <si>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</si>
  <si>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</si>
  <si>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</si>
  <si>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</si>
  <si>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</si>
  <si>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</si>
  <si>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</si>
  <si>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</si>
  <si>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</si>
  <si>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</si>
  <si>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</si>
  <si>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</si>
  <si>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</si>
  <si>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</si>
  <si>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</si>
  <si>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</si>
  <si>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</si>
  <si>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</si>
  <si>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</si>
  <si>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</si>
  <si>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</si>
  <si>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</si>
  <si>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</si>
  <si>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</si>
  <si>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</si>
  <si>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</si>
  <si>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</si>
  <si>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</si>
  <si>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</si>
  <si>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</si>
  <si>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</si>
  <si>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</si>
  <si>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</si>
  <si>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</si>
  <si>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</si>
  <si>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</si>
  <si>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</si>
  <si>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</si>
  <si>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</si>
  <si>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</si>
  <si>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</si>
  <si>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</si>
  <si>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</si>
  <si>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</si>
  <si>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</si>
  <si>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</si>
  <si>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</si>
  <si>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</si>
  <si>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</si>
  <si>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</si>
  <si>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</si>
  <si>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</si>
  <si>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</si>
  <si>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</si>
  <si>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</si>
  <si>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</si>
  <si>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</si>
  <si>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</si>
  <si>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</si>
  <si>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</si>
  <si>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</si>
  <si>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</si>
  <si>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</si>
  <si>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</si>
  <si>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</si>
  <si>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</si>
  <si>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</si>
  <si>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</si>
  <si>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</si>
  <si>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</si>
  <si>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</si>
  <si>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</si>
  <si>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</si>
  <si>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</si>
  <si>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</si>
  <si>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</si>
  <si>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</si>
  <si>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</si>
  <si>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</si>
  <si>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</si>
  <si>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</si>
  <si>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</si>
  <si>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</si>
  <si>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</si>
  <si>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</si>
  <si>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</si>
  <si>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</si>
  <si>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</si>
  <si>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</si>
  <si>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</si>
  <si>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</si>
  <si>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</si>
  <si>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</si>
  <si>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</si>
  <si>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</si>
  <si>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</si>
  <si>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</si>
  <si>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</si>
  <si>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</si>
  <si>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</si>
  <si>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</si>
  <si>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</si>
  <si>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</si>
  <si>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</si>
  <si>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</si>
  <si>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</si>
  <si>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</si>
  <si>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</si>
  <si>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</si>
  <si>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</si>
  <si>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</si>
  <si>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</si>
  <si>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</si>
  <si>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</si>
  <si>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</si>
  <si>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</si>
  <si>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</si>
  <si>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</si>
  <si>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</si>
  <si>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</si>
  <si>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</si>
  <si>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</si>
  <si>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</si>
  <si>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</si>
  <si>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</si>
  <si>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</si>
  <si>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</si>
  <si>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</si>
  <si>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</si>
  <si>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</si>
  <si>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</si>
  <si>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</si>
  <si>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</si>
  <si>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</si>
  <si>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</si>
  <si>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</si>
  <si>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</si>
  <si>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</si>
  <si>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</si>
  <si>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</si>
  <si>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</si>
  <si>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</si>
  <si>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</si>
  <si>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</si>
  <si>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</si>
  <si>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</si>
  <si>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</si>
  <si>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</si>
  <si>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</si>
  <si>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</si>
  <si>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</si>
  <si>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</si>
  <si>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</si>
  <si>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</si>
  <si>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</si>
  <si>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</si>
  <si>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</si>
  <si>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</si>
  <si>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</si>
  <si>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</si>
  <si>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</si>
  <si>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</si>
  <si>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</si>
  <si>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</si>
  <si>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</si>
  <si>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</si>
  <si>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</si>
  <si>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</si>
  <si>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</si>
  <si>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</si>
  <si>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</si>
  <si>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</si>
  <si>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</si>
  <si>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</si>
  <si>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</si>
  <si>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</si>
  <si>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</si>
  <si>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</si>
  <si>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Aguardando TP ficar pronta previsão 12hrs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</si>
  <si>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</si>
  <si>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</si>
  <si>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</si>
  <si>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</si>
  <si>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</si>
  <si>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</si>
  <si>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</si>
  <si>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</si>
  <si>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</si>
  <si>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Aguardando TP ficar pronto</t>
  </si>
  <si>
    <t>Rodrigo</t>
  </si>
  <si>
    <t xml:space="preserve">Desguarnecimento ombro de lastro (DOL) </t>
  </si>
  <si>
    <t>Aguaradando envio MC1</t>
  </si>
  <si>
    <t>TP pronta 08:30, previsão apos I87 10:30</t>
  </si>
  <si>
    <t>MOD FN</t>
  </si>
  <si>
    <t xml:space="preserve">MC1 08:54, cco verificando faixa </t>
  </si>
  <si>
    <t>herbert</t>
  </si>
  <si>
    <t>TP pronta  08:20, em intervalo execução da solda das 08:43 ate 10:13 km 63+700/ prod</t>
  </si>
  <si>
    <t>MC1 08:11, previsao apos o B57, previsao 09:30</t>
  </si>
  <si>
    <t>ZDK-ZVT</t>
  </si>
  <si>
    <t>ZDK1/ZDKZVT</t>
  </si>
  <si>
    <t>Higor</t>
  </si>
  <si>
    <t xml:space="preserve">Caminhão de solda </t>
  </si>
  <si>
    <t>PUR-PJG</t>
  </si>
  <si>
    <t>PURPJG</t>
  </si>
  <si>
    <t>Francyslaine</t>
  </si>
  <si>
    <t>Deslocamento</t>
  </si>
  <si>
    <t xml:space="preserve">Lucas </t>
  </si>
  <si>
    <t xml:space="preserve">Descarga de trilho + dormentes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</si>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</sst>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4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403" tableBorderDxfId="40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401"/>
    <tableColumn id="8" xr3:uid="{69D5AC3B-4F64-4F8F-AD2A-0AD158918DDD}" name="CORRELATO" dataDxfId="40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 blank="1">
        <dateGroupItem year="2025" month="12" day="2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7" t="s">
        <v>963</v>
      </c>
      <c r="L5" s="25"/>
      <c r="M5" s="27" t="s">
        <v>964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967</v>
      </c>
      <c r="B13" s="2" t="s">
        <v>968</v>
      </c>
      <c r="C13" s="2" t="s">
        <v>969</v>
      </c>
      <c r="D13" s="2" t="s">
        <v>970</v>
      </c>
      <c r="E13" s="2" t="s">
        <v>971</v>
      </c>
      <c r="F13" s="2" t="s">
        <v>972</v>
      </c>
      <c r="G13" s="2" t="s">
        <v>973</v>
      </c>
      <c r="H13" s="2" t="s">
        <v>974</v>
      </c>
      <c r="I13" s="2" t="s">
        <v>975</v>
      </c>
      <c r="J13" s="2" t="s">
        <v>976</v>
      </c>
      <c r="K13" s="2" t="s">
        <v>977</v>
      </c>
      <c r="L13" s="2" t="s">
        <v>978</v>
      </c>
      <c r="M13" s="2" t="s">
        <v>979</v>
      </c>
      <c r="N13" s="2" t="s">
        <v>980</v>
      </c>
      <c r="O13" s="2" t="s">
        <v>981</v>
      </c>
      <c r="P13" s="2" t="s">
        <v>982</v>
      </c>
      <c r="Q13" s="2" t="s">
        <v>983</v>
      </c>
      <c r="R13" s="2" t="s">
        <v>984</v>
      </c>
      <c r="S13" s="2" t="s">
        <v>985</v>
      </c>
      <c r="T13" s="2" t="s">
        <v>986</v>
      </c>
      <c r="U13" s="2" t="s">
        <v>987</v>
      </c>
      <c r="V13" s="30" t="s">
        <v>988</v>
      </c>
      <c r="W13" s="30" t="s">
        <v>989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990</v>
      </c>
      <c r="B14" s="32" t="s">
        <v>991</v>
      </c>
      <c r="C14" s="32" t="s">
        <v>992</v>
      </c>
      <c r="D14" s="32" t="s">
        <v>0</v>
      </c>
      <c r="E14" s="32" t="s">
        <v>0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982</v>
      </c>
      <c r="Q14" s="32" t="s">
        <v>999</v>
      </c>
      <c r="R14" s="32" t="s">
        <v>1000</v>
      </c>
      <c r="S14" s="32" t="s">
        <v>0</v>
      </c>
      <c r="T14" s="32" t="s">
        <v>0</v>
      </c>
      <c r="U14" s="32" t="s">
        <v>987</v>
      </c>
      <c r="V14" s="33" t="s">
        <v>988</v>
      </c>
      <c r="W14" s="33" t="s">
        <v>989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973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982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987</v>
      </c>
      <c r="AN29" s="33" t="s">
        <v>988</v>
      </c>
      <c r="AO29" s="33" t="s">
        <v>989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G16" activePane="bottomRight" state="frozen"/>
      <selection pane="bottomRight" activeCell="BJ31" sqref="BJ3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1" t="s">
        <v>1124</v>
      </c>
      <c r="AJ1" s="332"/>
      <c r="AK1" s="332"/>
      <c r="AL1" s="332"/>
      <c r="AM1" s="332"/>
      <c r="AN1" s="332"/>
      <c r="AO1" s="332"/>
      <c r="AP1" s="332"/>
      <c r="AQ1" s="332"/>
      <c r="AR1" s="333"/>
      <c r="AS1" s="333"/>
      <c r="AT1" s="333"/>
      <c r="AU1" s="333"/>
      <c r="AV1" s="333"/>
      <c r="AW1" s="333"/>
      <c r="AX1" s="332"/>
      <c r="AY1" s="332"/>
      <c r="AZ1" s="332"/>
      <c r="BA1" s="332"/>
      <c r="BB1" s="332"/>
      <c r="BC1" s="332"/>
      <c r="BD1" s="332"/>
      <c r="BE1" s="332"/>
      <c r="BF1" s="334"/>
      <c r="BG1" s="3"/>
      <c r="BH1" s="335" t="s">
        <v>1125</v>
      </c>
      <c r="BI1" s="336"/>
      <c r="BJ1" s="337"/>
      <c r="BK1" s="338"/>
      <c r="BL1" s="49"/>
      <c r="BM1" s="328" t="s">
        <v>1126</v>
      </c>
      <c r="BN1" s="329"/>
      <c r="BO1" s="329"/>
      <c r="BP1" s="329"/>
      <c r="BQ1" s="329"/>
      <c r="BR1" s="329"/>
      <c r="BS1" s="330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1" t="s">
        <v>1127</v>
      </c>
      <c r="AJ2" s="332"/>
      <c r="AK2" s="332"/>
      <c r="AL2" s="332"/>
      <c r="AM2" s="332"/>
      <c r="AN2" s="332"/>
      <c r="AO2" s="332"/>
      <c r="AP2" s="332"/>
      <c r="AQ2" s="334"/>
      <c r="AR2" s="239"/>
      <c r="AS2" s="346" t="s">
        <v>1130</v>
      </c>
      <c r="AT2" s="333"/>
      <c r="AU2" s="333"/>
      <c r="AV2" s="333"/>
      <c r="AW2" s="333"/>
      <c r="AX2" s="332"/>
      <c r="AY2" s="334"/>
      <c r="AZ2" s="4"/>
      <c r="BA2" s="325" t="s">
        <v>1131</v>
      </c>
      <c r="BB2" s="327"/>
      <c r="BC2" s="331" t="s">
        <v>1128</v>
      </c>
      <c r="BD2" s="332"/>
      <c r="BE2" s="332"/>
      <c r="BF2" s="334"/>
      <c r="BG2" s="3"/>
      <c r="BH2" s="339"/>
      <c r="BI2" s="340"/>
      <c r="BJ2" s="341"/>
      <c r="BK2" s="342"/>
      <c r="BL2" s="49"/>
      <c r="BM2" s="343"/>
      <c r="BN2" s="344"/>
      <c r="BO2" s="344"/>
      <c r="BP2" s="344"/>
      <c r="BQ2" s="344"/>
      <c r="BR2" s="344"/>
      <c r="BS2" s="345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25" t="s">
        <v>1132</v>
      </c>
      <c r="AJ3" s="327"/>
      <c r="AK3" s="325" t="s">
        <v>1133</v>
      </c>
      <c r="AL3" s="326"/>
      <c r="AM3" s="326"/>
      <c r="AN3" s="326"/>
      <c r="AO3" s="326"/>
      <c r="AP3" s="326"/>
      <c r="AQ3" s="327"/>
      <c r="AR3" s="240"/>
      <c r="AS3" s="349" t="s">
        <v>1139</v>
      </c>
      <c r="AT3" s="350"/>
      <c r="AU3" s="349" t="s">
        <v>1140</v>
      </c>
      <c r="AV3" s="350"/>
      <c r="AW3" s="349" t="s">
        <v>1141</v>
      </c>
      <c r="AX3" s="351"/>
      <c r="AY3" s="63" t="s">
        <v>1142</v>
      </c>
      <c r="AZ3" s="63"/>
      <c r="BA3" s="347"/>
      <c r="BB3" s="348"/>
      <c r="BC3" s="325" t="s">
        <v>1135</v>
      </c>
      <c r="BD3" s="326"/>
      <c r="BE3" s="326"/>
      <c r="BF3" s="327"/>
      <c r="BG3" s="62"/>
      <c r="BH3" s="339"/>
      <c r="BI3" s="340"/>
      <c r="BJ3" s="341"/>
      <c r="BK3" s="342"/>
      <c r="BL3" s="49"/>
      <c r="BM3" s="328" t="s">
        <v>1143</v>
      </c>
      <c r="BN3" s="329"/>
      <c r="BO3" s="329"/>
      <c r="BP3" s="330"/>
      <c r="BQ3" s="328" t="s">
        <v>759</v>
      </c>
      <c r="BR3" s="329"/>
      <c r="BS3" s="330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75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4</v>
      </c>
      <c r="K5" s="221" t="s">
        <v>1157</v>
      </c>
      <c r="L5" s="221" t="s">
        <v>1158</v>
      </c>
      <c r="M5" s="221" t="s">
        <v>1159</v>
      </c>
      <c r="N5" s="288" t="s">
        <v>8</v>
      </c>
      <c r="O5" s="221" t="s">
        <v>1160</v>
      </c>
      <c r="P5" s="221" t="s">
        <v>1161</v>
      </c>
      <c r="Q5" s="275" t="s">
        <v>1162</v>
      </c>
      <c r="R5" s="221" t="s">
        <v>1163</v>
      </c>
      <c r="S5" s="221" t="s">
        <v>1164</v>
      </c>
      <c r="T5" s="221" t="s">
        <v>1165</v>
      </c>
      <c r="U5" s="276" t="s">
        <v>7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605</v>
      </c>
      <c r="AA5" s="275" t="s">
        <v>1170</v>
      </c>
      <c r="AB5" s="221" t="s">
        <v>1171</v>
      </c>
      <c r="AC5" s="221" t="s">
        <v>1172</v>
      </c>
      <c r="AD5" s="221" t="s">
        <v>1173</v>
      </c>
      <c r="AE5" s="275" t="s">
        <v>1174</v>
      </c>
      <c r="AF5" s="275" t="s">
        <v>1175</v>
      </c>
      <c r="AG5" s="275" t="s">
        <v>1176</v>
      </c>
      <c r="AH5" s="221" t="s">
        <v>1177</v>
      </c>
      <c r="AI5" s="221" t="s">
        <v>1178</v>
      </c>
      <c r="AJ5" s="221" t="s">
        <v>1179</v>
      </c>
      <c r="AK5" s="276" t="s">
        <v>1180</v>
      </c>
      <c r="AL5" s="276" t="s">
        <v>1181</v>
      </c>
      <c r="AM5" s="276" t="s">
        <v>1182</v>
      </c>
      <c r="AN5" s="276" t="s">
        <v>1183</v>
      </c>
      <c r="AO5" s="221" t="s">
        <v>1184</v>
      </c>
      <c r="AP5" s="221" t="s">
        <v>1185</v>
      </c>
      <c r="AQ5" s="221" t="s">
        <v>1186</v>
      </c>
      <c r="AR5" s="277" t="s">
        <v>1187</v>
      </c>
      <c r="AS5" s="277" t="s">
        <v>1188</v>
      </c>
      <c r="AT5" s="277" t="s">
        <v>1189</v>
      </c>
      <c r="AU5" s="277" t="s">
        <v>1190</v>
      </c>
      <c r="AV5" s="277" t="s">
        <v>1191</v>
      </c>
      <c r="AW5" s="277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837</v>
      </c>
      <c r="E6" s="320">
        <v>394</v>
      </c>
      <c r="F6" s="172" t="s">
        <v>785</v>
      </c>
      <c r="G6" s="9" t="str">
        <f>IF(D6="","*",VLOOKUP(F6,BS_ATIVIDADE[#All],3,FALSE))</f>
        <v>PEDRA</v>
      </c>
      <c r="H6" s="173" t="s">
        <v>597</v>
      </c>
      <c r="I6" s="173" t="s">
        <v>595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BASE_MAPA!$E$2:$E$359, BASE_MAPA!$J$2:$J$359), "ERRO")</f>
        <v>ALTO ARAGUAIA - RONDONOPOLIS</v>
      </c>
      <c r="V6" s="198" t="s">
        <v>1215</v>
      </c>
      <c r="W6" s="173" t="s">
        <v>1216</v>
      </c>
      <c r="X6" s="218" t="s">
        <v>957</v>
      </c>
      <c r="Y6" s="158"/>
      <c r="Z6" s="158"/>
      <c r="AA6" s="83" t="s">
        <v>1217</v>
      </c>
      <c r="AB6" s="70" t="s">
        <v>948</v>
      </c>
      <c r="AC6" s="70" t="s">
        <v>609</v>
      </c>
      <c r="AD6" s="173">
        <v>0.29166666666666669</v>
      </c>
      <c r="AE6" s="83">
        <v>9414</v>
      </c>
      <c r="AF6" s="83" t="s">
        <v>609</v>
      </c>
      <c r="AG6" s="83" t="s">
        <v>609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84" t="str">
        <f>IF(BS_CONTROLE[[#This Row],[Local - Partida]]=0, "-", BS_CONTROLE[[#This Row],[Local - Partida]])</f>
        <v>TGR2</v>
      </c>
      <c r="AL6" s="284" t="str">
        <f>IF(BS_CONTROLE[[#This Row],[Local - Encerramento]]=0, "-", BS_CONTROLE[[#This Row],[Local - Encerramento]])</f>
        <v>TGR</v>
      </c>
      <c r="AM6" s="284" t="str">
        <f>IF(BS_CONTROLE[[#This Row],[Entre - Estações]]=0, "-", BS_CONTROLE[[#This Row],[Entre - Estações]])</f>
        <v>TGR-TBE</v>
      </c>
      <c r="AN6" s="284" t="str">
        <f>IF(BS_CONTROLE[[#This Row],[SB]]=0, "-", BS_CONTROLE[[#This Row],[SB]])</f>
        <v>TGR512</v>
      </c>
      <c r="AO6" s="285">
        <f>IF(BS_CONTROLE[[#This Row],[SUB]]=0, "-", BS_CONTROLE[[#This Row],[SUB]])</f>
        <v>98</v>
      </c>
      <c r="AP6" s="286">
        <f>IF(BS_CONTROLE[[#This Row],[KM - Inicio]]=0, "-", BS_CONTROLE[[#This Row],[KM - Inicio]])</f>
        <v>506</v>
      </c>
      <c r="AQ6" s="286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BASE_MAPA!$E$2:$E$359, BASE_MAPA!$J$2:$J$359), "ERRO")</f>
        <v>ALTO ARAGUAIA - RONDONOPOLIS</v>
      </c>
      <c r="BF6" s="287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982</v>
      </c>
      <c r="BN6" s="14" t="s">
        <v>982</v>
      </c>
      <c r="BO6" s="165" t="s">
        <v>982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864</v>
      </c>
      <c r="E7" s="320">
        <v>324</v>
      </c>
      <c r="F7" s="172" t="s">
        <v>792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609</v>
      </c>
      <c r="J7" s="217">
        <v>98</v>
      </c>
      <c r="K7" s="217">
        <v>538.24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BASE_MAPA!$E$2:$E$359, BASE_MAPA!$J$2:$J$359), "ERRO")</f>
        <v>ALTO ARAGUAIA - RONDONOPOLIS</v>
      </c>
      <c r="V7" s="198" t="s">
        <v>1219</v>
      </c>
      <c r="W7" s="173" t="s">
        <v>1220</v>
      </c>
      <c r="X7" s="218" t="s">
        <v>957</v>
      </c>
      <c r="Y7" s="158"/>
      <c r="Z7" s="158"/>
      <c r="AA7" s="83" t="s">
        <v>609</v>
      </c>
      <c r="AB7" s="70" t="s">
        <v>609</v>
      </c>
      <c r="AC7" s="70" t="s">
        <v>609</v>
      </c>
      <c r="AD7" s="17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TBE539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TBE-TRM</v>
      </c>
      <c r="AN7" s="284" t="str">
        <f>IF(BS_CONTROLE[[#This Row],[SB]]=0, "-", BS_CONTROLE[[#This Row],[SB]])</f>
        <v>TBE539</v>
      </c>
      <c r="AO7" s="285">
        <f>IF(BS_CONTROLE[[#This Row],[SUB]]=0, "-", BS_CONTROLE[[#This Row],[SUB]])</f>
        <v>98</v>
      </c>
      <c r="AP7" s="286">
        <f>IF(BS_CONTROLE[[#This Row],[KM - Inicio]]=0, "-", BS_CONTROLE[[#This Row],[KM - Inicio]])</f>
        <v>538.24</v>
      </c>
      <c r="AQ7" s="286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287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984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886</v>
      </c>
      <c r="E8" s="320">
        <v>396</v>
      </c>
      <c r="F8" s="172" t="s">
        <v>792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609</v>
      </c>
      <c r="J8" s="217">
        <v>74</v>
      </c>
      <c r="K8" s="217">
        <v>334.1</v>
      </c>
      <c r="L8" s="83" t="s">
        <v>609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BASE_MAPA!$E$2:$E$359, BASE_MAPA!$J$2:$J$359), "ERRO")</f>
        <v>MARCO INICIAL - ALTO ARAGUAIA</v>
      </c>
      <c r="V8" s="198" t="s">
        <v>1222</v>
      </c>
      <c r="W8" s="173" t="s">
        <v>1223</v>
      </c>
      <c r="X8" s="218" t="s">
        <v>957</v>
      </c>
      <c r="Y8" s="158"/>
      <c r="Z8" s="158"/>
      <c r="AA8" s="83" t="s">
        <v>609</v>
      </c>
      <c r="AB8" s="70" t="s">
        <v>609</v>
      </c>
      <c r="AC8" s="70" t="s">
        <v>609</v>
      </c>
      <c r="AD8" s="173" t="s">
        <v>609</v>
      </c>
      <c r="AE8" s="83" t="s">
        <v>609</v>
      </c>
      <c r="AF8" s="83" t="s">
        <v>609</v>
      </c>
      <c r="AG8" s="83" t="s">
        <v>609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84" t="str">
        <f>IF(BS_CONTROLE[[#This Row],[Local - Partida]]=0, "-", BS_CONTROLE[[#This Row],[Local - Partida]])</f>
        <v>326TLA</v>
      </c>
      <c r="AL8" s="284" t="str">
        <f>IF(BS_CONTROLE[[#This Row],[Local - Encerramento]]=0, "-", BS_CONTROLE[[#This Row],[Local - Encerramento]])</f>
        <v>-</v>
      </c>
      <c r="AM8" s="284" t="str">
        <f>IF(BS_CONTROLE[[#This Row],[Entre - Estações]]=0, "-", BS_CONTROLE[[#This Row],[Entre - Estações]])</f>
        <v>TMR-TLA</v>
      </c>
      <c r="AN8" s="284" t="str">
        <f>IF(BS_CONTROLE[[#This Row],[SB]]=0, "-", BS_CONTROLE[[#This Row],[SB]])</f>
        <v>326TLA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334.1</v>
      </c>
      <c r="AQ8" s="286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982</v>
      </c>
      <c r="BN8" s="14" t="s">
        <v>982</v>
      </c>
      <c r="BO8" s="165" t="s">
        <v>982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705</v>
      </c>
      <c r="E9" s="320">
        <v>313</v>
      </c>
      <c r="F9" s="172" t="s">
        <v>631</v>
      </c>
      <c r="G9" s="9" t="str">
        <f>IF(D9="","*",VLOOKUP(F9,BS_ATIVIDADE[#All],3,FALSE))</f>
        <v>DETECÇÃO</v>
      </c>
      <c r="H9" s="173" t="s">
        <v>266</v>
      </c>
      <c r="I9" s="173" t="s">
        <v>228</v>
      </c>
      <c r="J9" s="217">
        <v>74</v>
      </c>
      <c r="K9" s="217">
        <v>290</v>
      </c>
      <c r="L9" s="83" t="s">
        <v>609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1228</v>
      </c>
      <c r="W9" s="173" t="s">
        <v>1229</v>
      </c>
      <c r="X9" s="218" t="s">
        <v>952</v>
      </c>
      <c r="Y9" s="158"/>
      <c r="Z9" s="158"/>
      <c r="AA9" s="83">
        <v>1</v>
      </c>
      <c r="AB9" s="70" t="s">
        <v>948</v>
      </c>
      <c r="AC9" s="70" t="s">
        <v>943</v>
      </c>
      <c r="AD9" s="173">
        <v>0.29166666666666669</v>
      </c>
      <c r="AE9" s="83">
        <v>5487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84" t="str">
        <f>IF(BS_CONTROLE[[#This Row],[Local - Partida]]=0, "-", BS_CONTROLE[[#This Row],[Local - Partida]])</f>
        <v>TCS2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TCS-TIN</v>
      </c>
      <c r="AN9" s="284" t="str">
        <f>IF(BS_CONTROLE[[#This Row],[SB]]=0, "-", BS_CONTROLE[[#This Row],[SB]])</f>
        <v>TCSTIN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290</v>
      </c>
      <c r="AQ9" s="286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982</v>
      </c>
      <c r="BN9" s="14" t="s">
        <v>982</v>
      </c>
      <c r="BO9" s="165" t="s">
        <v>982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811</v>
      </c>
      <c r="E10" s="320">
        <v>324</v>
      </c>
      <c r="F10" s="172" t="s">
        <v>715</v>
      </c>
      <c r="G10" s="9" t="str">
        <f>IF(D10="","*",VLOOKUP(F10,BS_ATIVIDADE[#All],3,FALSE))</f>
        <v>MECANIZAÇÃO - SOCADORA</v>
      </c>
      <c r="H10" s="173" t="s">
        <v>250</v>
      </c>
      <c r="I10" s="173" t="s">
        <v>250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1231</v>
      </c>
      <c r="W10" s="173" t="s">
        <v>1232</v>
      </c>
      <c r="X10" s="218" t="s">
        <v>957</v>
      </c>
      <c r="Y10" s="158"/>
      <c r="Z10" s="158"/>
      <c r="AA10" s="83">
        <v>1</v>
      </c>
      <c r="AB10" s="70" t="s">
        <v>948</v>
      </c>
      <c r="AC10" s="70" t="s">
        <v>943</v>
      </c>
      <c r="AD10" s="173">
        <v>0.29166666666666669</v>
      </c>
      <c r="AE10" s="83">
        <v>6236</v>
      </c>
      <c r="AF10" s="83">
        <v>6636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TID2</v>
      </c>
      <c r="AL10" s="284" t="str">
        <f>IF(BS_CONTROLE[[#This Row],[Local - Encerramento]]=0, "-", BS_CONTROLE[[#This Row],[Local - Encerramento]])</f>
        <v>TID2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974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889</v>
      </c>
      <c r="E11" s="320">
        <v>326</v>
      </c>
      <c r="F11" s="172" t="s">
        <v>792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609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1234</v>
      </c>
      <c r="W11" s="173" t="s">
        <v>1223</v>
      </c>
      <c r="X11" s="218" t="s">
        <v>957</v>
      </c>
      <c r="Y11" s="158"/>
      <c r="Z11" s="158"/>
      <c r="AA11" s="83" t="s">
        <v>609</v>
      </c>
      <c r="AB11" s="70" t="s">
        <v>609</v>
      </c>
      <c r="AC11" s="70" t="s">
        <v>609</v>
      </c>
      <c r="AD11" s="17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TQIK73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TQI-TSP</v>
      </c>
      <c r="AN11" s="284" t="str">
        <f>IF(BS_CONTROLE[[#This Row],[SB]]=0, "-", BS_CONTROLE[[#This Row],[SB]])</f>
        <v>TQIK73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64.563999999999993</v>
      </c>
      <c r="AQ11" s="286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982</v>
      </c>
      <c r="BN11" s="14" t="s">
        <v>982</v>
      </c>
      <c r="BO11" s="165" t="s">
        <v>982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860</v>
      </c>
      <c r="E12" s="320">
        <v>68</v>
      </c>
      <c r="F12" s="172" t="s">
        <v>799</v>
      </c>
      <c r="G12" s="9" t="str">
        <f>IF(D12="","*",VLOOKUP(F12,BS_ATIVIDADE[#All],3,FALSE))</f>
        <v>TRILHO - SUBSTITUIÇÂO</v>
      </c>
      <c r="H12" s="173" t="s">
        <v>609</v>
      </c>
      <c r="I12" s="173" t="s">
        <v>609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BASE_MAPA!$E$2:$E$359, BASE_MAPA!$J$2:$J$359), "ERRO")</f>
        <v>MARCO INICIAL - ALTO ARAGUAIA</v>
      </c>
      <c r="V12" s="198" t="s">
        <v>1236</v>
      </c>
      <c r="W12" s="173" t="s">
        <v>1237</v>
      </c>
      <c r="X12" s="218" t="s">
        <v>957</v>
      </c>
      <c r="Y12" s="158"/>
      <c r="Z12" s="158"/>
      <c r="AA12" s="83" t="s">
        <v>609</v>
      </c>
      <c r="AB12" s="70" t="s">
        <v>609</v>
      </c>
      <c r="AC12" s="70" t="s">
        <v>609</v>
      </c>
      <c r="AD12" s="173" t="s">
        <v>609</v>
      </c>
      <c r="AE12" s="83" t="s">
        <v>609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84" t="str">
        <f>IF(BS_CONTROLE[[#This Row],[Local - Partida]]=0, "-", BS_CONTROLE[[#This Row],[Local - Partida]])</f>
        <v>-</v>
      </c>
      <c r="AL12" s="284" t="str">
        <f>IF(BS_CONTROLE[[#This Row],[Local - Encerramento]]=0, "-", BS_CONTROLE[[#This Row],[Local - Encerramento]])</f>
        <v>-</v>
      </c>
      <c r="AM12" s="284" t="str">
        <f>IF(BS_CONTROLE[[#This Row],[Entre - Estações]]=0, "-", BS_CONTROLE[[#This Row],[Entre - Estações]])</f>
        <v>TQI-TSP</v>
      </c>
      <c r="AN12" s="284" t="str">
        <f>IF(BS_CONTROLE[[#This Row],[SB]]=0, "-", BS_CONTROLE[[#This Row],[SB]])</f>
        <v>TQIK73</v>
      </c>
      <c r="AO12" s="285">
        <f>IF(BS_CONTROLE[[#This Row],[SUB]]=0, "-", BS_CONTROLE[[#This Row],[SUB]])</f>
        <v>74</v>
      </c>
      <c r="AP12" s="286">
        <f>IF(BS_CONTROLE[[#This Row],[KM - Inicio]]=0, "-", BS_CONTROLE[[#This Row],[KM - Inicio]])</f>
        <v>64.563999999999993</v>
      </c>
      <c r="AQ12" s="286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BASE_MAPA!$E$2:$E$359, BASE_MAPA!$J$2:$J$359), "ERRO")</f>
        <v>MARCO INICIAL - ALTO ARAGUAIA</v>
      </c>
      <c r="BF12" s="287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982</v>
      </c>
      <c r="BN12" s="14" t="s">
        <v>982</v>
      </c>
      <c r="BO12" s="165" t="s">
        <v>982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778</v>
      </c>
      <c r="E13" s="320">
        <v>68</v>
      </c>
      <c r="F13" s="172" t="s">
        <v>741</v>
      </c>
      <c r="G13" s="9" t="str">
        <f>IF(D13="","*",VLOOKUP(F13,BS_ATIVIDADE[#All],3,FALSE))</f>
        <v>MODERNIZAÇÃO</v>
      </c>
      <c r="H13" s="173" t="s">
        <v>396</v>
      </c>
      <c r="I13" s="173" t="s">
        <v>396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BASE_MAPA!$E$2:$E$359, BASE_MAPA!$J$2:$J$359), "ERRO")</f>
        <v>ARARAQUARA - COLOMBIA</v>
      </c>
      <c r="V13" s="198" t="s">
        <v>1239</v>
      </c>
      <c r="W13" s="173" t="s">
        <v>1232</v>
      </c>
      <c r="X13" s="218" t="s">
        <v>957</v>
      </c>
      <c r="Y13" s="158"/>
      <c r="Z13" s="158"/>
      <c r="AA13" s="83">
        <v>1</v>
      </c>
      <c r="AB13" s="70" t="s">
        <v>948</v>
      </c>
      <c r="AC13" s="70" t="s">
        <v>943</v>
      </c>
      <c r="AD13" s="173">
        <v>0.29166666666666669</v>
      </c>
      <c r="AE13" s="83">
        <v>6241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84" t="str">
        <f>IF(BS_CONTROLE[[#This Row],[Local - Partida]]=0, "-", BS_CONTROLE[[#This Row],[Local - Partida]])</f>
        <v>ZGT1</v>
      </c>
      <c r="AL13" s="284" t="str">
        <f>IF(BS_CONTROLE[[#This Row],[Local - Encerramento]]=0, "-", BS_CONTROLE[[#This Row],[Local - Encerramento]])</f>
        <v>ZGT1</v>
      </c>
      <c r="AM13" s="284" t="str">
        <f>IF(BS_CONTROLE[[#This Row],[Entre - Estações]]=0, "-", BS_CONTROLE[[#This Row],[Entre - Estações]])</f>
        <v>ZRI-ZGT</v>
      </c>
      <c r="AN13" s="284" t="str">
        <f>IF(BS_CONTROLE[[#This Row],[SB]]=0, "-", BS_CONTROLE[[#This Row],[SB]])</f>
        <v>ZRIZGT</v>
      </c>
      <c r="AO13" s="285">
        <f>IF(BS_CONTROLE[[#This Row],[SUB]]=0, "-", BS_CONTROLE[[#This Row],[SUB]])</f>
        <v>72</v>
      </c>
      <c r="AP13" s="286">
        <f>IF(BS_CONTROLE[[#This Row],[KM - Inicio]]=0, "-", BS_CONTROLE[[#This Row],[KM - Inicio]])</f>
        <v>294</v>
      </c>
      <c r="AQ13" s="286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BASE_MAPA!$E$2:$E$359, BASE_MAPA!$J$2:$J$359), "ERRO")</f>
        <v>ARARAQUARA - COLOMBIA</v>
      </c>
      <c r="BF13" s="287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980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804</v>
      </c>
      <c r="E14" s="320">
        <v>444</v>
      </c>
      <c r="F14" s="70" t="s">
        <v>812</v>
      </c>
      <c r="G14" s="9" t="str">
        <f>IF(D14="","*",VLOOKUP(F14,BS_ATIVIDADE[#All],3,FALSE))</f>
        <v>OUTROS</v>
      </c>
      <c r="H14" s="173" t="s">
        <v>1241</v>
      </c>
      <c r="I14" s="173" t="s">
        <v>492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BASE_MAPA!$E$2:$E$359, BASE_MAPA!$J$2:$J$359), "ERRO")</f>
        <v>ITIRAPINA - BAURU</v>
      </c>
      <c r="V14" s="217" t="s">
        <v>1244</v>
      </c>
      <c r="W14" s="217" t="s">
        <v>1245</v>
      </c>
      <c r="X14" s="218" t="s">
        <v>957</v>
      </c>
      <c r="Y14" s="158"/>
      <c r="Z14" s="158"/>
      <c r="AA14" s="217" t="s">
        <v>609</v>
      </c>
      <c r="AB14" s="172" t="s">
        <v>609</v>
      </c>
      <c r="AC14" s="172" t="s">
        <v>609</v>
      </c>
      <c r="AD14" s="322" t="s">
        <v>609</v>
      </c>
      <c r="AE14" s="217" t="s">
        <v>609</v>
      </c>
      <c r="AF14" s="217" t="s">
        <v>609</v>
      </c>
      <c r="AG14" s="217" t="s">
        <v>609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84" t="str">
        <f>IF(BS_CONTROLE[[#This Row],[Local - Partida]]=0, "-", BS_CONTROLE[[#This Row],[Local - Partida]])</f>
        <v>ZIQ</v>
      </c>
      <c r="AL14" s="284" t="str">
        <f>IF(BS_CONTROLE[[#This Row],[Local - Encerramento]]=0, "-", BS_CONTROLE[[#This Row],[Local - Encerramento]])</f>
        <v>ZPD</v>
      </c>
      <c r="AM14" s="284" t="str">
        <f>IF(BS_CONTROLE[[#This Row],[Entre - Estações]]=0, "-", BS_CONTROLE[[#This Row],[Entre - Estações]])</f>
        <v>ZIQ-ZPQ</v>
      </c>
      <c r="AN14" s="284" t="str">
        <f>IF(BS_CONTROLE[[#This Row],[SB]]=0, "-", BS_CONTROLE[[#This Row],[SB]])</f>
        <v>ZIQZPD</v>
      </c>
      <c r="AO14" s="285">
        <f>IF(BS_CONTROLE[[#This Row],[SUB]]=0, "-", BS_CONTROLE[[#This Row],[SUB]])</f>
        <v>78</v>
      </c>
      <c r="AP14" s="286">
        <f>IF(BS_CONTROLE[[#This Row],[KM - Inicio]]=0, "-", BS_CONTROLE[[#This Row],[KM - Inicio]])</f>
        <v>175</v>
      </c>
      <c r="AQ14" s="286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BASE_MAPA!$E$2:$E$359, BASE_MAPA!$J$2:$J$359), "ERRO")</f>
        <v>ITIRAPINA - BAURU</v>
      </c>
      <c r="BF14" s="287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982</v>
      </c>
      <c r="BN14" s="14" t="s">
        <v>982</v>
      </c>
      <c r="BO14" s="165" t="s">
        <v>982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846</v>
      </c>
      <c r="E15" s="320">
        <v>359</v>
      </c>
      <c r="F15" s="172" t="s">
        <v>753</v>
      </c>
      <c r="G15" s="9" t="str">
        <f>IF(D15="","*",VLOOKUP(F15,BS_ATIVIDADE[#All],3,FALSE))</f>
        <v>OUTROS</v>
      </c>
      <c r="H15" s="173" t="s">
        <v>307</v>
      </c>
      <c r="I15" s="173" t="s">
        <v>337</v>
      </c>
      <c r="J15" s="217">
        <v>103</v>
      </c>
      <c r="K15" s="217">
        <v>1882</v>
      </c>
      <c r="L15" s="83" t="s">
        <v>609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BASE_MAPA!$E$2:$E$359, BASE_MAPA!$J$2:$J$359), "ERRO")</f>
        <v>OURO VERDE - LIGAÇÃO</v>
      </c>
      <c r="V15" s="198" t="s">
        <v>1247</v>
      </c>
      <c r="W15" s="173" t="s">
        <v>1248</v>
      </c>
      <c r="X15" s="218" t="s">
        <v>957</v>
      </c>
      <c r="Y15" s="158"/>
      <c r="Z15" s="158"/>
      <c r="AA15" s="83">
        <v>1</v>
      </c>
      <c r="AB15" s="70" t="s">
        <v>948</v>
      </c>
      <c r="AC15" s="70" t="s">
        <v>609</v>
      </c>
      <c r="AD15" s="173">
        <v>0.29166666666666669</v>
      </c>
      <c r="AE15" s="83">
        <v>9406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84" t="str">
        <f>IF(BS_CONTROLE[[#This Row],[Local - Partida]]=0, "-", BS_CONTROLE[[#This Row],[Local - Partida]])</f>
        <v>PSG</v>
      </c>
      <c r="AL15" s="284" t="str">
        <f>IF(BS_CONTROLE[[#This Row],[Local - Encerramento]]=0, "-", BS_CONTROLE[[#This Row],[Local - Encerramento]])</f>
        <v>PPR</v>
      </c>
      <c r="AM15" s="284" t="str">
        <f>IF(BS_CONTROLE[[#This Row],[Entre - Estações]]=0, "-", BS_CONTROLE[[#This Row],[Entre - Estações]])</f>
        <v>POA-PAM</v>
      </c>
      <c r="AN15" s="284" t="str">
        <f>IF(BS_CONTROLE[[#This Row],[SB]]=0, "-", BS_CONTROLE[[#This Row],[SB]])</f>
        <v>POAPAM</v>
      </c>
      <c r="AO15" s="285">
        <f>IF(BS_CONTROLE[[#This Row],[SUB]]=0, "-", BS_CONTROLE[[#This Row],[SUB]])</f>
        <v>103</v>
      </c>
      <c r="AP15" s="286">
        <f>IF(BS_CONTROLE[[#This Row],[KM - Inicio]]=0, "-", BS_CONTROLE[[#This Row],[KM - Inicio]])</f>
        <v>1882</v>
      </c>
      <c r="AQ15" s="286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287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978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20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4" t="str">
        <f>IF(BS_CONTROLE[[#This Row],[Local - Partida]]=0, "-", BS_CONTROLE[[#This Row],[Local - Partida]])</f>
        <v>-</v>
      </c>
      <c r="AL16" s="284" t="str">
        <f>IF(BS_CONTROLE[[#This Row],[Local - Encerramento]]=0, "-", BS_CONTROLE[[#This Row],[Local - Encerramento]])</f>
        <v>-</v>
      </c>
      <c r="AM16" s="284" t="str">
        <f>IF(BS_CONTROLE[[#This Row],[Entre - Estações]]=0, "-", BS_CONTROLE[[#This Row],[Entre - Estações]])</f>
        <v>-</v>
      </c>
      <c r="AN16" s="284" t="str">
        <f>IF(BS_CONTROLE[[#This Row],[SB]]=0, "-", BS_CONTROLE[[#This Row],[SB]])</f>
        <v>-</v>
      </c>
      <c r="AO16" s="285" t="str">
        <f>IF(BS_CONTROLE[[#This Row],[SUB]]=0, "-", BS_CONTROLE[[#This Row],[SUB]])</f>
        <v>-</v>
      </c>
      <c r="AP16" s="286" t="str">
        <f>IF(BS_CONTROLE[[#This Row],[KM - Inicio]]=0, "-", BS_CONTROLE[[#This Row],[KM - Inicio]])</f>
        <v>-</v>
      </c>
      <c r="AQ16" s="286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7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20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609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4" t="str">
        <f>IF(BS_CONTROLE[[#This Row],[Local - Partida]]=0, "-", BS_CONTROLE[[#This Row],[Local - Partida]])</f>
        <v>-</v>
      </c>
      <c r="AL17" s="284" t="str">
        <f>IF(BS_CONTROLE[[#This Row],[Local - Encerramento]]=0, "-", BS_CONTROLE[[#This Row],[Local - Encerramento]])</f>
        <v>-</v>
      </c>
      <c r="AM17" s="284" t="str">
        <f>IF(BS_CONTROLE[[#This Row],[Entre - Estações]]=0, "-", BS_CONTROLE[[#This Row],[Entre - Estações]])</f>
        <v>-</v>
      </c>
      <c r="AN17" s="284" t="str">
        <f>IF(BS_CONTROLE[[#This Row],[SB]]=0, "-", BS_CONTROLE[[#This Row],[SB]])</f>
        <v>-</v>
      </c>
      <c r="AO17" s="285" t="str">
        <f>IF(BS_CONTROLE[[#This Row],[SUB]]=0, "-", BS_CONTROLE[[#This Row],[SUB]])</f>
        <v>-</v>
      </c>
      <c r="AP17" s="286" t="str">
        <f>IF(BS_CONTROLE[[#This Row],[KM - Inicio]]=0, "-", BS_CONTROLE[[#This Row],[KM - Inicio]])</f>
        <v>-</v>
      </c>
      <c r="AQ17" s="286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7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853</v>
      </c>
      <c r="E18" s="320">
        <v>14</v>
      </c>
      <c r="F18" s="172" t="s">
        <v>766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609</v>
      </c>
      <c r="J18" s="217">
        <v>98</v>
      </c>
      <c r="K18" s="217">
        <v>615.41999999999996</v>
      </c>
      <c r="L18" s="83" t="s">
        <v>609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BASE_MAPA!$E$2:$E$359, BASE_MAPA!$J$2:$J$359), "ERRO")</f>
        <v>ALTO ARAGUAIA - RONDONOPOLIS</v>
      </c>
      <c r="V18" s="198" t="s">
        <v>1250</v>
      </c>
      <c r="W18" s="173" t="s">
        <v>1251</v>
      </c>
      <c r="X18" s="218" t="s">
        <v>952</v>
      </c>
      <c r="Y18" s="158" t="s">
        <v>951</v>
      </c>
      <c r="Z18" s="158" t="s">
        <v>958</v>
      </c>
      <c r="AA18" s="83" t="s">
        <v>609</v>
      </c>
      <c r="AB18" s="70" t="s">
        <v>609</v>
      </c>
      <c r="AC18" s="70" t="s">
        <v>609</v>
      </c>
      <c r="AD18" s="173" t="s">
        <v>609</v>
      </c>
      <c r="AE18" s="83" t="s">
        <v>609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84" t="str">
        <f>IF(BS_CONTROLE[[#This Row],[Local - Partida]]=0, "-", BS_CONTROLE[[#This Row],[Local - Partida]])</f>
        <v>TIQ1</v>
      </c>
      <c r="AL18" s="284" t="str">
        <f>IF(BS_CONTROLE[[#This Row],[Local - Encerramento]]=0, "-", BS_CONTROLE[[#This Row],[Local - Encerramento]])</f>
        <v>-</v>
      </c>
      <c r="AM18" s="284" t="str">
        <f>IF(BS_CONTROLE[[#This Row],[Entre - Estações]]=0, "-", BS_CONTROLE[[#This Row],[Entre - Estações]])</f>
        <v>TIQ</v>
      </c>
      <c r="AN18" s="284" t="str">
        <f>IF(BS_CONTROLE[[#This Row],[SB]]=0, "-", BS_CONTROLE[[#This Row],[SB]])</f>
        <v>TIQ1</v>
      </c>
      <c r="AO18" s="285">
        <f>IF(BS_CONTROLE[[#This Row],[SUB]]=0, "-", BS_CONTROLE[[#This Row],[SUB]])</f>
        <v>98</v>
      </c>
      <c r="AP18" s="286">
        <f>IF(BS_CONTROLE[[#This Row],[KM - Inicio]]=0, "-", BS_CONTROLE[[#This Row],[KM - Inicio]])</f>
        <v>615.41999999999996</v>
      </c>
      <c r="AQ18" s="286" t="str">
        <f>IF(BS_CONTROLE[[#This Row],[KM - Fim]]=0, "-", BS_CONTROLE[[#This Row],[KM - Fim]])</f>
        <v>-</v>
      </c>
      <c r="AR18" s="242"/>
      <c r="AS18" s="242"/>
      <c r="AT18" s="242"/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/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287" t="str">
        <f>IF(BS_CONTROLE[[#This Row],[Responsavel pelo boletim]]=0, "-", BS_CONTROLE[[#This Row],[Responsavel pelo boletim]])</f>
        <v xml:space="preserve">camila </v>
      </c>
      <c r="BG18" s="15"/>
      <c r="BH18" s="16">
        <v>1</v>
      </c>
      <c r="BI18" s="16"/>
      <c r="BJ18" s="16" t="s">
        <v>1252</v>
      </c>
      <c r="BK18" s="16"/>
      <c r="BL18" s="15"/>
      <c r="BM18" s="14"/>
      <c r="BN18" s="14"/>
      <c r="BO18" s="165"/>
      <c r="BP18" s="16"/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/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705</v>
      </c>
      <c r="E19" s="320">
        <v>313</v>
      </c>
      <c r="F19" s="172" t="s">
        <v>631</v>
      </c>
      <c r="G19" s="9" t="str">
        <f>IF(D19="","*",VLOOKUP(F19,BS_ATIVIDADE[#All],3,FALSE))</f>
        <v>DETECÇÃO</v>
      </c>
      <c r="H19" s="173" t="s">
        <v>597</v>
      </c>
      <c r="I19" s="173" t="s">
        <v>80</v>
      </c>
      <c r="J19" s="217">
        <v>74</v>
      </c>
      <c r="K19" s="217">
        <v>501</v>
      </c>
      <c r="L19" s="83" t="s">
        <v>609</v>
      </c>
      <c r="M19" s="217" t="s">
        <v>18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BASE_MAPA!$E$2:$E$359, BASE_MAPA!$J$2:$J$359), "ERRO")</f>
        <v>MARCO INICIAL - ALTO ARAGUAIA</v>
      </c>
      <c r="V19" s="198" t="s">
        <v>1228</v>
      </c>
      <c r="W19" s="173" t="s">
        <v>1254</v>
      </c>
      <c r="X19" s="218" t="s">
        <v>957</v>
      </c>
      <c r="Y19" s="158" t="s">
        <v>960</v>
      </c>
      <c r="Z19" s="158" t="s">
        <v>953</v>
      </c>
      <c r="AA19" s="83">
        <v>1</v>
      </c>
      <c r="AB19" s="70" t="s">
        <v>948</v>
      </c>
      <c r="AC19" s="70" t="s">
        <v>943</v>
      </c>
      <c r="AD19" s="173">
        <v>0.29166666666666669</v>
      </c>
      <c r="AE19" s="83">
        <v>5487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TGR2</v>
      </c>
      <c r="AL19" s="284" t="str">
        <f>IF(BS_CONTROLE[[#This Row],[Local - Encerramento]]=0, "-", BS_CONTROLE[[#This Row],[Local - Encerramento]])</f>
        <v>TRO</v>
      </c>
      <c r="AM19" s="284" t="str">
        <f>IF(BS_CONTROLE[[#This Row],[Entre - Estações]]=0, "-", BS_CONTROLE[[#This Row],[Entre - Estações]])</f>
        <v>TGR-TRO</v>
      </c>
      <c r="AN19" s="284" t="str">
        <f>IF(BS_CONTROLE[[#This Row],[SB]]=0, "-", BS_CONTROLE[[#This Row],[SB]])</f>
        <v>TGRTRO</v>
      </c>
      <c r="AO19" s="285">
        <f>IF(BS_CONTROLE[[#This Row],[SUB]]=0, "-", BS_CONTROLE[[#This Row],[SUB]])</f>
        <v>74</v>
      </c>
      <c r="AP19" s="286">
        <f>IF(BS_CONTROLE[[#This Row],[KM - Inicio]]=0, "-", BS_CONTROLE[[#This Row],[KM - Inicio]])</f>
        <v>501</v>
      </c>
      <c r="AQ19" s="286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978</v>
      </c>
      <c r="BN19" s="14" t="s">
        <v>998</v>
      </c>
      <c r="BO19" s="165" t="s">
        <v>1069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SuperEquipamento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837</v>
      </c>
      <c r="E20" s="320">
        <v>324</v>
      </c>
      <c r="F20" s="172" t="s">
        <v>783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609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597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BASE_MAPA!$E$2:$E$359, BASE_MAPA!$J$2:$J$359), "ERRO")</f>
        <v>MARCO INICIAL - ALTO ARAGUAIA</v>
      </c>
      <c r="V20" s="198" t="s">
        <v>1257</v>
      </c>
      <c r="W20" s="173" t="s">
        <v>1258</v>
      </c>
      <c r="X20" s="218" t="s">
        <v>957</v>
      </c>
      <c r="Y20" s="158"/>
      <c r="Z20" s="158" t="s">
        <v>953</v>
      </c>
      <c r="AA20" s="83" t="s">
        <v>1259</v>
      </c>
      <c r="AB20" s="70" t="s">
        <v>948</v>
      </c>
      <c r="AC20" s="70" t="s">
        <v>943</v>
      </c>
      <c r="AD20" s="173">
        <v>0.39583333333333331</v>
      </c>
      <c r="AE20" s="83">
        <v>9414</v>
      </c>
      <c r="AF20" s="83" t="s">
        <v>609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84" t="str">
        <f>IF(BS_CONTROLE[[#This Row],[Local - Partida]]=0, "-", BS_CONTROLE[[#This Row],[Local - Partida]])</f>
        <v>TAG</v>
      </c>
      <c r="AL20" s="284" t="str">
        <f>IF(BS_CONTROLE[[#This Row],[Local - Encerramento]]=0, "-", BS_CONTROLE[[#This Row],[Local - Encerramento]])</f>
        <v>TAG</v>
      </c>
      <c r="AM20" s="284" t="str">
        <f>IF(BS_CONTROLE[[#This Row],[Entre - Estações]]=0, "-", BS_CONTROLE[[#This Row],[Entre - Estações]])</f>
        <v>TGR</v>
      </c>
      <c r="AN20" s="284" t="str">
        <f>IF(BS_CONTROLE[[#This Row],[SB]]=0, "-", BS_CONTROLE[[#This Row],[SB]])</f>
        <v>TGR2</v>
      </c>
      <c r="AO20" s="285">
        <f>IF(BS_CONTROLE[[#This Row],[SUB]]=0, "-", BS_CONTROLE[[#This Row],[SUB]])</f>
        <v>74</v>
      </c>
      <c r="AP20" s="286">
        <f>IF(BS_CONTROLE[[#This Row],[KM - Inicio]]=0, "-", BS_CONTROLE[[#This Row],[KM - Inicio]])</f>
        <v>501</v>
      </c>
      <c r="AQ20" s="286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287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880</v>
      </c>
      <c r="E21" s="320">
        <v>16</v>
      </c>
      <c r="F21" s="172" t="s">
        <v>799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609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0.125</v>
      </c>
      <c r="Q21" s="83">
        <v>624</v>
      </c>
      <c r="R21" s="10" t="str">
        <f>IFERROR(_xlfn.XLOOKUP(F21, BS_ATIVIDADE[ATIVIDADE],BS_ATIVIDADE[UNIDADE] ), "*")</f>
        <v>M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8" t="s">
        <v>1260</v>
      </c>
      <c r="W21" s="173" t="s">
        <v>1261</v>
      </c>
      <c r="X21" s="218" t="s">
        <v>957</v>
      </c>
      <c r="Y21" s="158" t="s">
        <v>960</v>
      </c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84" t="str">
        <f>IF(BS_CONTROLE[[#This Row],[Local - Partida]]=0, "-", BS_CONTROLE[[#This Row],[Local - Partida]])</f>
        <v>440TVL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TPC-TVL</v>
      </c>
      <c r="AN21" s="284" t="str">
        <f>IF(BS_CONTROLE[[#This Row],[SB]]=0, "-", BS_CONTROLE[[#This Row],[SB]])</f>
        <v>440TVL</v>
      </c>
      <c r="AO21" s="285">
        <f>IF(BS_CONTROLE[[#This Row],[SUB]]=0, "-", BS_CONTROLE[[#This Row],[SUB]])</f>
        <v>74</v>
      </c>
      <c r="AP21" s="286">
        <f>IF(BS_CONTROLE[[#This Row],[KM - Inicio]]=0, "-", BS_CONTROLE[[#This Row],[KM - Inicio]])</f>
        <v>444.98</v>
      </c>
      <c r="AQ21" s="286">
        <f>IF(BS_CONTROLE[[#This Row],[KM - Fim]]=0, "-", BS_CONTROLE[[#This Row],[KM - Fim]])</f>
        <v>446.32</v>
      </c>
      <c r="AR21" s="242"/>
      <c r="AS21" s="242"/>
      <c r="AT21" s="242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7" t="str">
        <f>IF(BS_CONTROLE[[#This Row],[Responsavel pelo boletim]]=0, "-", BS_CONTROLE[[#This Row],[Responsavel pelo boletim]])</f>
        <v xml:space="preserve">elton </v>
      </c>
      <c r="BG21" s="15"/>
      <c r="BH21" s="16">
        <v>1</v>
      </c>
      <c r="BI21" s="16"/>
      <c r="BJ21" s="16" t="s">
        <v>1262</v>
      </c>
      <c r="BK21" s="16"/>
      <c r="BL21" s="15"/>
      <c r="BM21" s="14"/>
      <c r="BN21" s="14"/>
      <c r="BO21" s="165"/>
      <c r="BP21" s="16"/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/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827</v>
      </c>
      <c r="E22" s="320"/>
      <c r="F22" s="172" t="s">
        <v>699</v>
      </c>
      <c r="G22" s="9" t="str">
        <f>IF(D22="","*",VLOOKUP(F22,BS_ATIVIDADE[#All],3,FALSE))</f>
        <v>MECANIZAÇÃO - DOL</v>
      </c>
      <c r="H22" s="173" t="s">
        <v>572</v>
      </c>
      <c r="I22" s="173" t="s">
        <v>572</v>
      </c>
      <c r="J22" s="217">
        <v>74</v>
      </c>
      <c r="K22" s="217">
        <v>416.2</v>
      </c>
      <c r="L22" s="83" t="s">
        <v>609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0.16666666666666666</v>
      </c>
      <c r="Q22" s="83">
        <v>2000</v>
      </c>
      <c r="R22" s="10" t="str">
        <f>IFERROR(_xlfn.XLOOKUP(F22, BS_ATIVIDADE[ATIVIDADE],BS_ATIVIDADE[UNIDADE] ), "*")</f>
        <v>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8" t="s">
        <v>1263</v>
      </c>
      <c r="W22" s="173" t="s">
        <v>1264</v>
      </c>
      <c r="X22" s="218" t="s">
        <v>952</v>
      </c>
      <c r="Y22" s="158" t="s">
        <v>951</v>
      </c>
      <c r="Z22" s="158" t="s">
        <v>953</v>
      </c>
      <c r="AA22" s="83">
        <v>1</v>
      </c>
      <c r="AB22" s="70" t="s">
        <v>948</v>
      </c>
      <c r="AC22" s="70" t="s">
        <v>609</v>
      </c>
      <c r="AD22" s="173">
        <v>0.29166666666666669</v>
      </c>
      <c r="AE22" s="83">
        <v>6202</v>
      </c>
      <c r="AF22" s="83">
        <v>6203</v>
      </c>
      <c r="AG22" s="83" t="s">
        <v>609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84" t="str">
        <f>IF(BS_CONTROLE[[#This Row],[Local - Partida]]=0, "-", BS_CONTROLE[[#This Row],[Local - Partida]])</f>
        <v>TOM2</v>
      </c>
      <c r="AL22" s="284" t="str">
        <f>IF(BS_CONTROLE[[#This Row],[Local - Encerramento]]=0, "-", BS_CONTROLE[[#This Row],[Local - Encerramento]])</f>
        <v>TOM2</v>
      </c>
      <c r="AM22" s="284" t="str">
        <f>IF(BS_CONTROLE[[#This Row],[Entre - Estações]]=0, "-", BS_CONTROLE[[#This Row],[Entre - Estações]])</f>
        <v>TOM-TPC</v>
      </c>
      <c r="AN22" s="284" t="str">
        <f>IF(BS_CONTROLE[[#This Row],[SB]]=0, "-", BS_CONTROLE[[#This Row],[SB]])</f>
        <v>416TPC</v>
      </c>
      <c r="AO22" s="285">
        <f>IF(BS_CONTROLE[[#This Row],[SUB]]=0, "-", BS_CONTROLE[[#This Row],[SUB]])</f>
        <v>74</v>
      </c>
      <c r="AP22" s="286">
        <f>IF(BS_CONTROLE[[#This Row],[KM - Inicio]]=0, "-", BS_CONTROLE[[#This Row],[KM - Inicio]])</f>
        <v>416.2</v>
      </c>
      <c r="AQ22" s="286" t="str">
        <f>IF(BS_CONTROLE[[#This Row],[KM - Fim]]=0, "-", BS_CONTROLE[[#This Row],[KM - Fim]])</f>
        <v>-</v>
      </c>
      <c r="AR22" s="242"/>
      <c r="AS22" s="242"/>
      <c r="AT22" s="242"/>
      <c r="AU22" s="38"/>
      <c r="AV22" s="38"/>
      <c r="AW22" s="38"/>
      <c r="AX22" s="38"/>
      <c r="AY22" s="319">
        <f>IF(D22="","*",IFERROR(IF(ISODD(COUNT(AS22:AX22)),"ERRO",SUM((AT22-AS22),(AV22-AU22),(AX22-AW22))),"ERRO"))</f>
        <v>0</v>
      </c>
      <c r="AZ22" s="13"/>
      <c r="BA22" s="71"/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7" t="str">
        <f>IF(BS_CONTROLE[[#This Row],[Responsavel pelo boletim]]=0, "-", BS_CONTROLE[[#This Row],[Responsavel pelo boletim]])</f>
        <v>Rodrigo</v>
      </c>
      <c r="BG22" s="15"/>
      <c r="BH22" s="16">
        <v>1</v>
      </c>
      <c r="BI22" s="16"/>
      <c r="BJ22" s="16" t="s">
        <v>1265</v>
      </c>
      <c r="BK22" s="16"/>
      <c r="BL22" s="15"/>
      <c r="BM22" s="14"/>
      <c r="BN22" s="14"/>
      <c r="BO22" s="165"/>
      <c r="BP22" s="16"/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/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886</v>
      </c>
      <c r="E23" s="320">
        <v>396</v>
      </c>
      <c r="F23" s="172" t="s">
        <v>792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609</v>
      </c>
      <c r="J23" s="217">
        <v>74</v>
      </c>
      <c r="K23" s="217">
        <v>311.89999999999998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1222</v>
      </c>
      <c r="W23" s="173" t="s">
        <v>1223</v>
      </c>
      <c r="X23" s="218" t="s">
        <v>957</v>
      </c>
      <c r="Y23" s="158" t="s">
        <v>960</v>
      </c>
      <c r="Z23" s="158" t="s">
        <v>958</v>
      </c>
      <c r="AA23" s="83" t="s">
        <v>609</v>
      </c>
      <c r="AB23" s="70" t="s">
        <v>609</v>
      </c>
      <c r="AC23" s="70" t="s">
        <v>609</v>
      </c>
      <c r="AD23" s="173" t="s">
        <v>609</v>
      </c>
      <c r="AE23" s="83" t="s">
        <v>609</v>
      </c>
      <c r="AF23" s="83" t="s">
        <v>609</v>
      </c>
      <c r="AG23" s="83" t="s">
        <v>609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84" t="str">
        <f>IF(BS_CONTROLE[[#This Row],[Local - Partida]]=0, "-", BS_CONTROLE[[#This Row],[Local - Partida]])</f>
        <v>309TMR</v>
      </c>
      <c r="AL23" s="284" t="str">
        <f>IF(BS_CONTROLE[[#This Row],[Local - Encerramento]]=0, "-", BS_CONTROLE[[#This Row],[Local - Encerramento]])</f>
        <v>-</v>
      </c>
      <c r="AM23" s="284" t="str">
        <f>IF(BS_CONTROLE[[#This Row],[Entre - Estações]]=0, "-", BS_CONTROLE[[#This Row],[Entre - Estações]])</f>
        <v>THE-TMR</v>
      </c>
      <c r="AN23" s="284" t="str">
        <f>IF(BS_CONTROLE[[#This Row],[SB]]=0, "-", BS_CONTROLE[[#This Row],[SB]])</f>
        <v>309TMR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311.89999999999998</v>
      </c>
      <c r="AQ23" s="286" t="str">
        <f>IF(BS_CONTROLE[[#This Row],[KM - Fim]]=0, "-", BS_CONTROLE[[#This Row],[KM - Fim]])</f>
        <v>-</v>
      </c>
      <c r="AR23" s="242"/>
      <c r="AS23" s="242"/>
      <c r="AT23" s="242"/>
      <c r="AU23" s="38"/>
      <c r="AV23" s="38"/>
      <c r="AW23" s="38"/>
      <c r="AX23" s="38"/>
      <c r="AY23" s="319">
        <f>IF(D23="","*",IFERROR(IF(ISODD(COUNT(AS23:AX23)),"ERRO",SUM((AT23-AS23),(AV23-AU23),(AX23-AW23))),"ERRO"))</f>
        <v>0</v>
      </c>
      <c r="AZ23" s="13"/>
      <c r="BA23" s="71"/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1266</v>
      </c>
      <c r="BK23" s="16"/>
      <c r="BL23" s="15"/>
      <c r="BM23" s="14"/>
      <c r="BN23" s="14"/>
      <c r="BO23" s="165"/>
      <c r="BP23" s="16"/>
      <c r="BQ23" s="12" t="str">
        <f t="shared" si="2"/>
        <v>Produção e Intervalo</v>
      </c>
      <c r="BR23" s="18">
        <f t="shared" si="3"/>
        <v>0</v>
      </c>
      <c r="BS23" s="18">
        <f t="shared" si="4"/>
        <v>0</v>
      </c>
      <c r="BT23" s="225" t="str">
        <f t="shared" si="5"/>
        <v/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1267</v>
      </c>
      <c r="E24" s="320">
        <v>273</v>
      </c>
      <c r="F24" s="172" t="s">
        <v>598</v>
      </c>
      <c r="G24" s="9" t="str">
        <f>IF(D24="","*",VLOOKUP(F24,BS_ATIVIDADE[#All],3,FALSE))</f>
        <v>OUTROS</v>
      </c>
      <c r="H24" s="173" t="s">
        <v>609</v>
      </c>
      <c r="I24" s="173" t="s">
        <v>609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BASE_MAPA!$E$2:$E$359, BASE_MAPA!$J$2:$J$359), "ERRO")</f>
        <v>MARCO INICIAL - ALTO ARAGUAIA</v>
      </c>
      <c r="V24" s="198" t="s">
        <v>1231</v>
      </c>
      <c r="W24" s="173" t="s">
        <v>1232</v>
      </c>
      <c r="X24" s="218" t="s">
        <v>952</v>
      </c>
      <c r="Y24" s="158" t="s">
        <v>951</v>
      </c>
      <c r="Z24" s="158" t="s">
        <v>962</v>
      </c>
      <c r="AA24" s="83">
        <v>1</v>
      </c>
      <c r="AB24" s="70" t="s">
        <v>948</v>
      </c>
      <c r="AC24" s="70" t="s">
        <v>943</v>
      </c>
      <c r="AD24" s="173">
        <v>0.29166666666666669</v>
      </c>
      <c r="AE24" s="83">
        <v>6236</v>
      </c>
      <c r="AF24" s="83">
        <v>6636</v>
      </c>
      <c r="AG24" s="83" t="s">
        <v>609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-</v>
      </c>
      <c r="AL24" s="284" t="str">
        <f>IF(BS_CONTROLE[[#This Row],[Local - Encerramento]]=0, "-", BS_CONTROLE[[#This Row],[Local - Encerramento]])</f>
        <v>-</v>
      </c>
      <c r="AM24" s="284" t="str">
        <f>IF(BS_CONTROLE[[#This Row],[Entre - Estações]]=0, "-", BS_CONTROLE[[#This Row],[Entre - Estações]])</f>
        <v>TID-TVI</v>
      </c>
      <c r="AN24" s="284" t="str">
        <f>IF(BS_CONTROLE[[#This Row],[SB]]=0, "-", BS_CONTROLE[[#This Row],[SB]])</f>
        <v>213TVI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221.8</v>
      </c>
      <c r="AQ24" s="286">
        <f>IF(BS_CONTROLE[[#This Row],[KM - Fim]]=0, "-", BS_CONTROLE[[#This Row],[KM - Fim]])</f>
        <v>217</v>
      </c>
      <c r="AR24" s="242"/>
      <c r="AS24" s="242"/>
      <c r="AT24" s="242"/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/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Saulo</v>
      </c>
      <c r="BG24" s="15"/>
      <c r="BH24" s="16">
        <v>1</v>
      </c>
      <c r="BI24" s="16"/>
      <c r="BJ24" s="16" t="s">
        <v>1268</v>
      </c>
      <c r="BK24" s="16"/>
      <c r="BL24" s="15"/>
      <c r="BM24" s="14"/>
      <c r="BN24" s="14"/>
      <c r="BO24" s="165"/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/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828</v>
      </c>
      <c r="E25" s="320">
        <v>274</v>
      </c>
      <c r="F25" s="172" t="s">
        <v>732</v>
      </c>
      <c r="G25" s="9" t="str">
        <f>IF(D25="","*",VLOOKUP(F25,BS_ATIVIDADE[#All],3,FALSE))</f>
        <v>MODERNIZAÇÃO</v>
      </c>
      <c r="H25" s="173" t="s">
        <v>266</v>
      </c>
      <c r="I25" s="173" t="s">
        <v>266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1269</v>
      </c>
      <c r="W25" s="173" t="s">
        <v>1223</v>
      </c>
      <c r="X25" s="218" t="s">
        <v>952</v>
      </c>
      <c r="Y25" s="158" t="s">
        <v>951</v>
      </c>
      <c r="Z25" s="158" t="s">
        <v>958</v>
      </c>
      <c r="AA25" s="83" t="s">
        <v>609</v>
      </c>
      <c r="AB25" s="70" t="s">
        <v>609</v>
      </c>
      <c r="AC25" s="70" t="s">
        <v>609</v>
      </c>
      <c r="AD25" s="173" t="s">
        <v>609</v>
      </c>
      <c r="AE25" s="83" t="s">
        <v>609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84" t="str">
        <f>IF(BS_CONTROLE[[#This Row],[Local - Partida]]=0, "-", BS_CONTROLE[[#This Row],[Local - Partida]])</f>
        <v>TCS2</v>
      </c>
      <c r="AL25" s="284" t="str">
        <f>IF(BS_CONTROLE[[#This Row],[Local - Encerramento]]=0, "-", BS_CONTROLE[[#This Row],[Local - Encerramento]])</f>
        <v>TCS2</v>
      </c>
      <c r="AM25" s="284" t="str">
        <f>IF(BS_CONTROLE[[#This Row],[Entre - Estações]]=0, "-", BS_CONTROLE[[#This Row],[Entre - Estações]])</f>
        <v>TID-TVI</v>
      </c>
      <c r="AN25" s="284" t="str">
        <f>IF(BS_CONTROLE[[#This Row],[SB]]=0, "-", BS_CONTROLE[[#This Row],[SB]])</f>
        <v>213TVI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221.8</v>
      </c>
      <c r="AQ25" s="286">
        <f>IF(BS_CONTROLE[[#This Row],[KM - Fim]]=0, "-", BS_CONTROLE[[#This Row],[KM - Fim]])</f>
        <v>217</v>
      </c>
      <c r="AR25" s="242"/>
      <c r="AS25" s="242"/>
      <c r="AT25" s="242"/>
      <c r="AU25" s="38"/>
      <c r="AV25" s="38"/>
      <c r="AW25" s="38"/>
      <c r="AX25" s="38"/>
      <c r="AY25" s="319">
        <f>IF(D25="","*",IFERROR(IF(ISODD(COUNT(AS25:AX25)),"ERRO",SUM((AT25-AS25),(AV25-AU25),(AX25-AW25))),"ERRO"))</f>
        <v>0</v>
      </c>
      <c r="AZ25" s="13"/>
      <c r="BA25" s="71"/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herbert</v>
      </c>
      <c r="BG25" s="15"/>
      <c r="BH25" s="16">
        <v>1</v>
      </c>
      <c r="BI25" s="16"/>
      <c r="BJ25" s="16" t="s">
        <v>1268</v>
      </c>
      <c r="BK25" s="16"/>
      <c r="BL25" s="15"/>
      <c r="BM25" s="14"/>
      <c r="BN25" s="14"/>
      <c r="BO25" s="165"/>
      <c r="BP25" s="16"/>
      <c r="BQ25" s="12" t="str">
        <f t="shared" si="2"/>
        <v>Produção e Intervalo</v>
      </c>
      <c r="BR25" s="18">
        <f t="shared" si="3"/>
        <v>0</v>
      </c>
      <c r="BS25" s="18">
        <f t="shared" si="4"/>
        <v>0</v>
      </c>
      <c r="BT25" s="225" t="str">
        <f t="shared" si="5"/>
        <v/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811</v>
      </c>
      <c r="E26" s="324">
        <v>324</v>
      </c>
      <c r="F26" s="172" t="s">
        <v>715</v>
      </c>
      <c r="G26" s="9" t="str">
        <f>IF(D26="","*",VLOOKUP(F26,BS_ATIVIDADE[#All],3,FALSE))</f>
        <v>MECANIZAÇÃO - SOCADORA</v>
      </c>
      <c r="H26" s="173" t="s">
        <v>250</v>
      </c>
      <c r="I26" s="173" t="s">
        <v>250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840</v>
      </c>
      <c r="R26" s="10" t="str">
        <f>IFERROR(_xlfn.XLOOKUP(F26, BS_ATIVIDADE[ATIVIDADE],BS_ATIVIDADE[UNIDADE] ), "*")</f>
        <v>M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1231</v>
      </c>
      <c r="W26" s="173" t="s">
        <v>1232</v>
      </c>
      <c r="X26" s="218" t="s">
        <v>957</v>
      </c>
      <c r="Y26" s="158" t="s">
        <v>960</v>
      </c>
      <c r="Z26" s="158" t="s">
        <v>962</v>
      </c>
      <c r="AA26" s="83">
        <v>1</v>
      </c>
      <c r="AB26" s="70" t="s">
        <v>948</v>
      </c>
      <c r="AC26" s="70" t="s">
        <v>943</v>
      </c>
      <c r="AD26" s="173">
        <v>0.29166666666666669</v>
      </c>
      <c r="AE26" s="83">
        <v>6236</v>
      </c>
      <c r="AF26" s="83">
        <v>6636</v>
      </c>
      <c r="AG26" s="83" t="s">
        <v>609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84" t="str">
        <f>IF(BS_CONTROLE[[#This Row],[Local - Partida]]=0, "-", BS_CONTROLE[[#This Row],[Local - Partida]])</f>
        <v>TID2</v>
      </c>
      <c r="AL26" s="284" t="str">
        <f>IF(BS_CONTROLE[[#This Row],[Local - Encerramento]]=0, "-", BS_CONTROLE[[#This Row],[Local - Encerramento]])</f>
        <v>TID2</v>
      </c>
      <c r="AM26" s="284" t="str">
        <f>IF(BS_CONTROLE[[#This Row],[Entre - Estações]]=0, "-", BS_CONTROLE[[#This Row],[Entre - Estações]])</f>
        <v>TID-TVI</v>
      </c>
      <c r="AN26" s="284" t="str">
        <f>IF(BS_CONTROLE[[#This Row],[SB]]=0, "-", BS_CONTROLE[[#This Row],[SB]])</f>
        <v>TID201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200</v>
      </c>
      <c r="AQ26" s="286">
        <f>IF(BS_CONTROLE[[#This Row],[KM - Fim]]=0, "-", BS_CONTROLE[[#This Row],[KM - Fim]])</f>
        <v>194</v>
      </c>
      <c r="AR26" s="242"/>
      <c r="AS26" s="242"/>
      <c r="AT26" s="242"/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/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Saulo</v>
      </c>
      <c r="BG26" s="15"/>
      <c r="BH26" s="16">
        <v>1</v>
      </c>
      <c r="BI26" s="16"/>
      <c r="BJ26" s="16" t="s">
        <v>1265</v>
      </c>
      <c r="BK26" s="16"/>
      <c r="BL26" s="15"/>
      <c r="BM26" s="14"/>
      <c r="BN26" s="14"/>
      <c r="BO26" s="165"/>
      <c r="BP26" s="16"/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/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889</v>
      </c>
      <c r="E27" s="320">
        <v>326</v>
      </c>
      <c r="F27" s="172" t="s">
        <v>792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609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1269</v>
      </c>
      <c r="W27" s="173" t="s">
        <v>1223</v>
      </c>
      <c r="X27" s="218" t="s">
        <v>957</v>
      </c>
      <c r="Y27" s="158" t="s">
        <v>960</v>
      </c>
      <c r="Z27" s="158" t="s">
        <v>958</v>
      </c>
      <c r="AA27" s="83" t="s">
        <v>609</v>
      </c>
      <c r="AB27" s="70" t="s">
        <v>609</v>
      </c>
      <c r="AC27" s="70" t="s">
        <v>609</v>
      </c>
      <c r="AD27" s="173" t="s">
        <v>609</v>
      </c>
      <c r="AE27" s="83" t="s">
        <v>609</v>
      </c>
      <c r="AF27" s="83" t="s">
        <v>609</v>
      </c>
      <c r="AG27" s="83" t="s">
        <v>609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84" t="str">
        <f>IF(BS_CONTROLE[[#This Row],[Local - Partida]]=0, "-", BS_CONTROLE[[#This Row],[Local - Partida]])</f>
        <v>TQIK73</v>
      </c>
      <c r="AL27" s="284" t="str">
        <f>IF(BS_CONTROLE[[#This Row],[Local - Encerramento]]=0, "-", BS_CONTROLE[[#This Row],[Local - Encerramento]])</f>
        <v>-</v>
      </c>
      <c r="AM27" s="284" t="str">
        <f>IF(BS_CONTROLE[[#This Row],[Entre - Estações]]=0, "-", BS_CONTROLE[[#This Row],[Entre - Estações]])</f>
        <v>TQI-TSP</v>
      </c>
      <c r="AN27" s="284" t="str">
        <f>IF(BS_CONTROLE[[#This Row],[SB]]=0, "-", BS_CONTROLE[[#This Row],[SB]])</f>
        <v>TQIK73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64.563999999999993</v>
      </c>
      <c r="AQ27" s="286">
        <f>IF(BS_CONTROLE[[#This Row],[KM - Fim]]=0, "-", BS_CONTROLE[[#This Row],[KM - Fim]])</f>
        <v>63.7</v>
      </c>
      <c r="AR27" s="242">
        <v>0.34722222222222221</v>
      </c>
      <c r="AS27" s="242"/>
      <c r="AT27" s="242"/>
      <c r="AU27" s="38"/>
      <c r="AV27" s="38"/>
      <c r="AW27" s="38"/>
      <c r="AX27" s="38"/>
      <c r="AY27" s="319">
        <f>IF(D27="","*",IFERROR(IF(ISODD(COUNT(AS27:AX27)),"ERRO",SUM((AT27-AS27),(AV27-AU27),(AX27-AW27))),"ERRO"))</f>
        <v>0</v>
      </c>
      <c r="AZ27" s="13"/>
      <c r="BA27" s="71"/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>herbert</v>
      </c>
      <c r="BG27" s="15"/>
      <c r="BH27" s="16">
        <v>1</v>
      </c>
      <c r="BI27" s="16"/>
      <c r="BJ27" s="16" t="s">
        <v>1270</v>
      </c>
      <c r="BK27" s="16"/>
      <c r="BL27" s="15"/>
      <c r="BM27" s="14"/>
      <c r="BN27" s="14"/>
      <c r="BO27" s="165"/>
      <c r="BP27" s="16"/>
      <c r="BQ27" s="12" t="str">
        <f t="shared" si="2"/>
        <v>Produção e Intervalo</v>
      </c>
      <c r="BR27" s="18">
        <f t="shared" si="3"/>
        <v>0</v>
      </c>
      <c r="BS27" s="18">
        <f t="shared" si="4"/>
        <v>0</v>
      </c>
      <c r="BT27" s="225" t="str">
        <f t="shared" si="5"/>
        <v/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804</v>
      </c>
      <c r="E28" s="323">
        <v>237</v>
      </c>
      <c r="F28" s="172" t="s">
        <v>812</v>
      </c>
      <c r="G28" s="9" t="str">
        <f>IF(D28="","*",VLOOKUP(F28,BS_ATIVIDADE[#All],3,FALSE))</f>
        <v>OUTROS</v>
      </c>
      <c r="H28" s="173" t="s">
        <v>469</v>
      </c>
      <c r="I28" s="173" t="s">
        <v>492</v>
      </c>
      <c r="J28" s="217">
        <v>78</v>
      </c>
      <c r="K28" s="217">
        <v>252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BASE_MAPA!$E$2:$E$359, BASE_MAPA!$J$2:$J$359), "ERRO")</f>
        <v>ITIRAPINA - BAURU</v>
      </c>
      <c r="V28" s="217" t="s">
        <v>1244</v>
      </c>
      <c r="W28" s="217" t="s">
        <v>1245</v>
      </c>
      <c r="X28" s="218" t="s">
        <v>957</v>
      </c>
      <c r="Y28" s="158" t="s">
        <v>960</v>
      </c>
      <c r="Z28" s="158" t="s">
        <v>962</v>
      </c>
      <c r="AA28" s="217" t="s">
        <v>609</v>
      </c>
      <c r="AB28" s="172" t="s">
        <v>609</v>
      </c>
      <c r="AC28" s="172" t="s">
        <v>609</v>
      </c>
      <c r="AD28" s="322" t="s">
        <v>609</v>
      </c>
      <c r="AE28" s="217" t="s">
        <v>609</v>
      </c>
      <c r="AF28" s="217" t="s">
        <v>609</v>
      </c>
      <c r="AG28" s="217" t="s">
        <v>609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84" t="str">
        <f>IF(BS_CONTROLE[[#This Row],[Local - Partida]]=0, "-", BS_CONTROLE[[#This Row],[Local - Partida]])</f>
        <v>ZDK</v>
      </c>
      <c r="AL28" s="284" t="str">
        <f>IF(BS_CONTROLE[[#This Row],[Local - Encerramento]]=0, "-", BS_CONTROLE[[#This Row],[Local - Encerramento]])</f>
        <v>ZPD</v>
      </c>
      <c r="AM28" s="284" t="str">
        <f>IF(BS_CONTROLE[[#This Row],[Entre - Estações]]=0, "-", BS_CONTROLE[[#This Row],[Entre - Estações]])</f>
        <v>ZDK</v>
      </c>
      <c r="AN28" s="284" t="str">
        <f>IF(BS_CONTROLE[[#This Row],[SB]]=0, "-", BS_CONTROLE[[#This Row],[SB]])</f>
        <v>ZDK1</v>
      </c>
      <c r="AO28" s="285">
        <f>IF(BS_CONTROLE[[#This Row],[SUB]]=0, "-", BS_CONTROLE[[#This Row],[SUB]])</f>
        <v>78</v>
      </c>
      <c r="AP28" s="286">
        <f>IF(BS_CONTROLE[[#This Row],[KM - Inicio]]=0, "-", BS_CONTROLE[[#This Row],[KM - Inicio]])</f>
        <v>252</v>
      </c>
      <c r="AQ28" s="286" t="str">
        <f>IF(BS_CONTROLE[[#This Row],[KM - Fim]]=0, "-", BS_CONTROLE[[#This Row],[KM - Fim]])</f>
        <v>-</v>
      </c>
      <c r="AR28" s="242"/>
      <c r="AS28" s="242"/>
      <c r="AT28" s="242"/>
      <c r="AU28" s="38"/>
      <c r="AV28" s="38"/>
      <c r="AW28" s="38"/>
      <c r="AX28" s="38"/>
      <c r="AY28" s="319">
        <f>IF(D28="","*",IFERROR(IF(ISODD(COUNT(AS28:AX28)),"ERRO",SUM((AT28-AS28),(AV28-AU28),(AX28-AW28))),"ERRO"))</f>
        <v>0</v>
      </c>
      <c r="AZ28" s="13"/>
      <c r="BA28" s="71"/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BASE_MAPA!$E$2:$E$359, BASE_MAPA!$J$2:$J$359), "ERRO")</f>
        <v>ITIRAPINA - BAURU</v>
      </c>
      <c r="BF28" s="287" t="str">
        <f>IF(BS_CONTROLE[[#This Row],[Responsavel pelo boletim]]=0, "-", BS_CONTROLE[[#This Row],[Responsavel pelo boletim]])</f>
        <v>Fernanda</v>
      </c>
      <c r="BG28" s="15"/>
      <c r="BH28" s="16">
        <v>1</v>
      </c>
      <c r="BI28" s="16"/>
      <c r="BJ28" s="16" t="s">
        <v>1271</v>
      </c>
      <c r="BK28" s="16"/>
      <c r="BL28" s="15"/>
      <c r="BM28" s="14"/>
      <c r="BN28" s="14"/>
      <c r="BO28" s="165"/>
      <c r="BP28" s="16"/>
      <c r="BQ28" s="12" t="str">
        <f t="shared" si="2"/>
        <v>Produção e Intervalo</v>
      </c>
      <c r="BR28" s="18">
        <f t="shared" si="3"/>
        <v>0</v>
      </c>
      <c r="BS28" s="18">
        <f t="shared" si="4"/>
        <v>0</v>
      </c>
      <c r="BT28" s="225" t="str">
        <f t="shared" si="5"/>
        <v/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750</v>
      </c>
      <c r="E29" s="324">
        <v>313</v>
      </c>
      <c r="F29" s="172" t="s">
        <v>611</v>
      </c>
      <c r="G29" s="9" t="str">
        <f>IF(D29="","*",VLOOKUP(F29,BS_ATIVIDADE[#All],3,FALSE))</f>
        <v>CAMINHÂO - SOLDA</v>
      </c>
      <c r="H29" s="173" t="s">
        <v>470</v>
      </c>
      <c r="I29" s="173" t="s">
        <v>470</v>
      </c>
      <c r="J29" s="217">
        <v>78</v>
      </c>
      <c r="K29" s="217">
        <v>251</v>
      </c>
      <c r="L29" s="83">
        <v>244</v>
      </c>
      <c r="M29" s="217" t="s">
        <v>1272</v>
      </c>
      <c r="N29" s="217" t="s">
        <v>1273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8" t="s">
        <v>1274</v>
      </c>
      <c r="W29" s="173" t="s">
        <v>1275</v>
      </c>
      <c r="X29" s="218" t="s">
        <v>957</v>
      </c>
      <c r="Y29" s="158" t="s">
        <v>960</v>
      </c>
      <c r="Z29" s="158" t="s">
        <v>953</v>
      </c>
      <c r="AA29" s="83">
        <v>1</v>
      </c>
      <c r="AB29" s="70" t="s">
        <v>948</v>
      </c>
      <c r="AC29" s="70" t="s">
        <v>943</v>
      </c>
      <c r="AD29" s="173">
        <v>0.33333333333333331</v>
      </c>
      <c r="AE29" s="83">
        <v>6251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84" t="str">
        <f>IF(BS_CONTROLE[[#This Row],[Local - Partida]]=0, "-", BS_CONTROLE[[#This Row],[Local - Partida]])</f>
        <v>ZDK1</v>
      </c>
      <c r="AL29" s="284" t="str">
        <f>IF(BS_CONTROLE[[#This Row],[Local - Encerramento]]=0, "-", BS_CONTROLE[[#This Row],[Local - Encerramento]])</f>
        <v>ZDK1</v>
      </c>
      <c r="AM29" s="284" t="str">
        <f>IF(BS_CONTROLE[[#This Row],[Entre - Estações]]=0, "-", BS_CONTROLE[[#This Row],[Entre - Estações]])</f>
        <v>ZDK-ZVT</v>
      </c>
      <c r="AN29" s="284" t="str">
        <f>IF(BS_CONTROLE[[#This Row],[SB]]=0, "-", BS_CONTROLE[[#This Row],[SB]])</f>
        <v>ZDK1/ZDKZVT</v>
      </c>
      <c r="AO29" s="285">
        <f>IF(BS_CONTROLE[[#This Row],[SUB]]=0, "-", BS_CONTROLE[[#This Row],[SUB]])</f>
        <v>78</v>
      </c>
      <c r="AP29" s="286">
        <f>IF(BS_CONTROLE[[#This Row],[KM - Inicio]]=0, "-", BS_CONTROLE[[#This Row],[KM - Inicio]])</f>
        <v>251</v>
      </c>
      <c r="AQ29" s="286">
        <f>IF(BS_CONTROLE[[#This Row],[KM - Fim]]=0, "-", BS_CONTROLE[[#This Row],[KM - Fim]])</f>
        <v>244</v>
      </c>
      <c r="AR29" s="242"/>
      <c r="AS29" s="242"/>
      <c r="AT29" s="242"/>
      <c r="AU29" s="38"/>
      <c r="AV29" s="38"/>
      <c r="AW29" s="38"/>
      <c r="AX29" s="38"/>
      <c r="AY29" s="319">
        <f>IF(D29="","*",IFERROR(IF(ISODD(COUNT(AS29:AX29)),"ERRO",SUM((AT29-AS29),(AV29-AU29),(AX29-AW29))),"ERRO"))</f>
        <v>0</v>
      </c>
      <c r="AZ29" s="13"/>
      <c r="BA29" s="71"/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7" t="str">
        <f>IF(BS_CONTROLE[[#This Row],[Responsavel pelo boletim]]=0, "-", BS_CONTROLE[[#This Row],[Responsavel pelo boletim]])</f>
        <v>Higor</v>
      </c>
      <c r="BG29" s="15"/>
      <c r="BH29" s="16">
        <v>1</v>
      </c>
      <c r="BI29" s="16"/>
      <c r="BJ29" s="16" t="s">
        <v>1265</v>
      </c>
      <c r="BK29" s="16"/>
      <c r="BL29" s="15"/>
      <c r="BM29" s="14"/>
      <c r="BN29" s="14"/>
      <c r="BO29" s="165"/>
      <c r="BP29" s="16"/>
      <c r="BQ29" s="12" t="str">
        <f t="shared" si="2"/>
        <v>Produção e Intervalo</v>
      </c>
      <c r="BR29" s="18">
        <f t="shared" si="3"/>
        <v>0</v>
      </c>
      <c r="BS29" s="18">
        <f t="shared" si="4"/>
        <v>0</v>
      </c>
      <c r="BT29" s="225" t="str">
        <f t="shared" si="5"/>
        <v/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829</v>
      </c>
      <c r="E30" s="320">
        <v>282</v>
      </c>
      <c r="F30" s="172" t="s">
        <v>623</v>
      </c>
      <c r="G30" s="9" t="str">
        <f>IF(D30="","*",VLOOKUP(F30,BS_ATIVIDADE[#All],3,FALSE))</f>
        <v>OUTROS</v>
      </c>
      <c r="H30" s="173" t="s">
        <v>155</v>
      </c>
      <c r="I30" s="173" t="s">
        <v>170</v>
      </c>
      <c r="J30" s="217">
        <v>101</v>
      </c>
      <c r="K30" s="217">
        <v>1290</v>
      </c>
      <c r="L30" s="83" t="s">
        <v>609</v>
      </c>
      <c r="M30" s="204" t="s">
        <v>1276</v>
      </c>
      <c r="N30" s="204" t="s">
        <v>1277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BASE_MAPA!$E$2:$E$359, BASE_MAPA!$J$2:$J$359), "ERRO")</f>
        <v>PORTO NACIONAL - OURO VERDE</v>
      </c>
      <c r="V30" s="198" t="s">
        <v>1278</v>
      </c>
      <c r="W30" s="173" t="s">
        <v>1279</v>
      </c>
      <c r="X30" s="218" t="s">
        <v>957</v>
      </c>
      <c r="Y30" s="158" t="s">
        <v>960</v>
      </c>
      <c r="Z30" s="158" t="s">
        <v>958</v>
      </c>
      <c r="AA30" s="83" t="s">
        <v>609</v>
      </c>
      <c r="AB30" s="70" t="s">
        <v>948</v>
      </c>
      <c r="AC30" s="70" t="s">
        <v>609</v>
      </c>
      <c r="AD30" s="173">
        <v>0.29166666666666669</v>
      </c>
      <c r="AE30" s="83">
        <v>9220</v>
      </c>
      <c r="AF30" s="83" t="s">
        <v>609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PUR</v>
      </c>
      <c r="AL30" s="284" t="str">
        <f>IF(BS_CONTROLE[[#This Row],[Local - Encerramento]]=0, "-", BS_CONTROLE[[#This Row],[Local - Encerramento]])</f>
        <v>PJG</v>
      </c>
      <c r="AM30" s="284" t="str">
        <f>IF(BS_CONTROLE[[#This Row],[Entre - Estações]]=0, "-", BS_CONTROLE[[#This Row],[Entre - Estações]])</f>
        <v>PUR-PJG</v>
      </c>
      <c r="AN30" s="284" t="str">
        <f>IF(BS_CONTROLE[[#This Row],[SB]]=0, "-", BS_CONTROLE[[#This Row],[SB]])</f>
        <v>PURPJG</v>
      </c>
      <c r="AO30" s="285">
        <f>IF(BS_CONTROLE[[#This Row],[SUB]]=0, "-", BS_CONTROLE[[#This Row],[SUB]])</f>
        <v>101</v>
      </c>
      <c r="AP30" s="286">
        <f>IF(BS_CONTROLE[[#This Row],[KM - Inicio]]=0, "-", BS_CONTROLE[[#This Row],[KM - Inicio]])</f>
        <v>1290</v>
      </c>
      <c r="AQ30" s="286" t="str">
        <f>IF(BS_CONTROLE[[#This Row],[KM - Fim]]=0, "-", BS_CONTROLE[[#This Row],[KM - Fim]])</f>
        <v>-</v>
      </c>
      <c r="AR30" s="242"/>
      <c r="AS30" s="242"/>
      <c r="AT30" s="242"/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/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BASE_MAPA!$E$2:$E$359, BASE_MAPA!$J$2:$J$359), "ERRO")</f>
        <v>PORTO NACIONAL - OURO VERDE</v>
      </c>
      <c r="BF30" s="287" t="str">
        <f>IF(BS_CONTROLE[[#This Row],[Responsavel pelo boletim]]=0, "-", BS_CONTROLE[[#This Row],[Responsavel pelo boletim]])</f>
        <v>Francyslaine</v>
      </c>
      <c r="BG30" s="15"/>
      <c r="BH30" s="16">
        <v>1</v>
      </c>
      <c r="BI30" s="16"/>
      <c r="BJ30" s="16" t="s">
        <v>1265</v>
      </c>
      <c r="BK30" s="16"/>
      <c r="BL30" s="15"/>
      <c r="BM30" s="14"/>
      <c r="BN30" s="14"/>
      <c r="BO30" s="165"/>
      <c r="BP30" s="16"/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/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846</v>
      </c>
      <c r="E31" s="320">
        <v>359</v>
      </c>
      <c r="F31" s="172" t="s">
        <v>753</v>
      </c>
      <c r="G31" s="9" t="str">
        <f>IF(D31="","*",VLOOKUP(F31,BS_ATIVIDADE[#All],3,FALSE))</f>
        <v>OUTROS</v>
      </c>
      <c r="H31" s="173" t="s">
        <v>307</v>
      </c>
      <c r="I31" s="173" t="s">
        <v>337</v>
      </c>
      <c r="J31" s="217">
        <v>103</v>
      </c>
      <c r="K31" s="217">
        <v>1882</v>
      </c>
      <c r="L31" s="83" t="s">
        <v>609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BASE_MAPA!$E$2:$E$359, BASE_MAPA!$J$2:$J$359), "ERRO")</f>
        <v>OURO VERDE - LIGAÇÃO</v>
      </c>
      <c r="V31" s="198" t="s">
        <v>1280</v>
      </c>
      <c r="W31" s="173" t="s">
        <v>1281</v>
      </c>
      <c r="X31" s="218" t="s">
        <v>957</v>
      </c>
      <c r="Y31" s="158" t="s">
        <v>960</v>
      </c>
      <c r="Z31" s="158" t="s">
        <v>953</v>
      </c>
      <c r="AA31" s="83">
        <v>1</v>
      </c>
      <c r="AB31" s="70" t="s">
        <v>948</v>
      </c>
      <c r="AC31" s="70" t="s">
        <v>609</v>
      </c>
      <c r="AD31" s="173">
        <v>0.29166666666666669</v>
      </c>
      <c r="AE31" s="83">
        <v>9406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84" t="str">
        <f>IF(BS_CONTROLE[[#This Row],[Local - Partida]]=0, "-", BS_CONTROLE[[#This Row],[Local - Partida]])</f>
        <v>PSG</v>
      </c>
      <c r="AL31" s="284" t="str">
        <f>IF(BS_CONTROLE[[#This Row],[Local - Encerramento]]=0, "-", BS_CONTROLE[[#This Row],[Local - Encerramento]])</f>
        <v>PPR</v>
      </c>
      <c r="AM31" s="284" t="str">
        <f>IF(BS_CONTROLE[[#This Row],[Entre - Estações]]=0, "-", BS_CONTROLE[[#This Row],[Entre - Estações]])</f>
        <v>POA-PAM</v>
      </c>
      <c r="AN31" s="284" t="str">
        <f>IF(BS_CONTROLE[[#This Row],[SB]]=0, "-", BS_CONTROLE[[#This Row],[SB]])</f>
        <v>POAPAM</v>
      </c>
      <c r="AO31" s="285">
        <f>IF(BS_CONTROLE[[#This Row],[SUB]]=0, "-", BS_CONTROLE[[#This Row],[SUB]])</f>
        <v>103</v>
      </c>
      <c r="AP31" s="286">
        <f>IF(BS_CONTROLE[[#This Row],[KM - Inicio]]=0, "-", BS_CONTROLE[[#This Row],[KM - Inicio]])</f>
        <v>1882</v>
      </c>
      <c r="AQ31" s="286" t="str">
        <f>IF(BS_CONTROLE[[#This Row],[KM - Fim]]=0, "-", BS_CONTROLE[[#This Row],[KM - Fim]])</f>
        <v>-</v>
      </c>
      <c r="AR31" s="242"/>
      <c r="AS31" s="242"/>
      <c r="AT31" s="242"/>
      <c r="AU31" s="38"/>
      <c r="AV31" s="38"/>
      <c r="AW31" s="38"/>
      <c r="AX31" s="38"/>
      <c r="AY31" s="319">
        <f>IF(D31="","*",IFERROR(IF(ISODD(COUNT(AS31:AX31)),"ERRO",SUM((AT31-AS31),(AV31-AU31),(AX31-AW31))),"ERRO"))</f>
        <v>0</v>
      </c>
      <c r="AZ31" s="13"/>
      <c r="BA31" s="71"/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287" t="str">
        <f>IF(BS_CONTROLE[[#This Row],[Responsavel pelo boletim]]=0, "-", BS_CONTROLE[[#This Row],[Responsavel pelo boletim]])</f>
        <v xml:space="preserve">Lucas </v>
      </c>
      <c r="BG31" s="15"/>
      <c r="BH31" s="16">
        <v>1</v>
      </c>
      <c r="BI31" s="16"/>
      <c r="BJ31" s="16" t="s">
        <v>1265</v>
      </c>
      <c r="BK31" s="16"/>
      <c r="BL31" s="15"/>
      <c r="BM31" s="14"/>
      <c r="BN31" s="14"/>
      <c r="BO31" s="165"/>
      <c r="BP31" s="16"/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/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20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609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4" t="str">
        <f>IF(BS_CONTROLE[[#This Row],[Local - Partida]]=0, "-", BS_CONTROLE[[#This Row],[Local - Partida]])</f>
        <v>-</v>
      </c>
      <c r="AL32" s="284" t="str">
        <f>IF(BS_CONTROLE[[#This Row],[Local - Encerramento]]=0, "-", BS_CONTROLE[[#This Row],[Local - Encerramento]])</f>
        <v>-</v>
      </c>
      <c r="AM32" s="284" t="str">
        <f>IF(BS_CONTROLE[[#This Row],[Entre - Estações]]=0, "-", BS_CONTROLE[[#This Row],[Entre - Estações]])</f>
        <v>-</v>
      </c>
      <c r="AN32" s="284" t="str">
        <f>IF(BS_CONTROLE[[#This Row],[SB]]=0, "-", BS_CONTROLE[[#This Row],[SB]])</f>
        <v>-</v>
      </c>
      <c r="AO32" s="285" t="str">
        <f>IF(BS_CONTROLE[[#This Row],[SUB]]=0, "-", BS_CONTROLE[[#This Row],[SUB]])</f>
        <v>-</v>
      </c>
      <c r="AP32" s="286" t="str">
        <f>IF(BS_CONTROLE[[#This Row],[KM - Inicio]]=0, "-", BS_CONTROLE[[#This Row],[KM - Inicio]])</f>
        <v>-</v>
      </c>
      <c r="AQ32" s="286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7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/>
      </c>
      <c r="B33" s="171"/>
      <c r="C33" s="8" t="str">
        <f>IF(BS_CONTROLE[[#This Row],[DATA]]="","",WEEKNUM(BS_CONTROLE[[#This Row],[DATA]]))</f>
        <v/>
      </c>
      <c r="D33" s="51"/>
      <c r="E33" s="320">
        <v>28</v>
      </c>
      <c r="F33" s="172"/>
      <c r="G33" s="9" t="str">
        <f>IF(D33="","*",VLOOKUP(F33,BS_ATIVIDADE[#All],3,FALSE))</f>
        <v>*</v>
      </c>
      <c r="H33" s="173"/>
      <c r="I33" s="173"/>
      <c r="J33" s="217"/>
      <c r="K33" s="217"/>
      <c r="L33" s="83" t="s">
        <v>609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3"/>
      <c r="P33" s="173"/>
      <c r="Q33" s="83"/>
      <c r="R33" s="10" t="str">
        <f>IFERROR(_xlfn.XLOOKUP(F33, BS_ATIVIDADE[ATIVIDADE],BS_ATIVIDADE[UNIDADE] ), "*")</f>
        <v>*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8"/>
      <c r="W33" s="173"/>
      <c r="X33" s="218"/>
      <c r="Y33" s="158"/>
      <c r="Z33" s="158"/>
      <c r="AA33" s="83"/>
      <c r="AB33" s="70"/>
      <c r="AC33" s="70"/>
      <c r="AD33" s="173"/>
      <c r="AE33" s="83"/>
      <c r="AF33" s="83"/>
      <c r="AG33" s="83"/>
      <c r="AH33" s="48"/>
      <c r="AI33" s="142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4" t="str">
        <f>IF(BS_CONTROLE[[#This Row],[Local - Partida]]=0, "-", BS_CONTROLE[[#This Row],[Local - Partida]])</f>
        <v>-</v>
      </c>
      <c r="AL33" s="284" t="str">
        <f>IF(BS_CONTROLE[[#This Row],[Local - Encerramento]]=0, "-", BS_CONTROLE[[#This Row],[Local - Encerramento]])</f>
        <v>-</v>
      </c>
      <c r="AM33" s="284" t="str">
        <f>IF(BS_CONTROLE[[#This Row],[Entre - Estações]]=0, "-", BS_CONTROLE[[#This Row],[Entre - Estações]])</f>
        <v>-</v>
      </c>
      <c r="AN33" s="284" t="str">
        <f>IF(BS_CONTROLE[[#This Row],[SB]]=0, "-", BS_CONTROLE[[#This Row],[SB]])</f>
        <v>-</v>
      </c>
      <c r="AO33" s="285" t="str">
        <f>IF(BS_CONTROLE[[#This Row],[SUB]]=0, "-", BS_CONTROLE[[#This Row],[SUB]])</f>
        <v>-</v>
      </c>
      <c r="AP33" s="286" t="str">
        <f>IF(BS_CONTROLE[[#This Row],[KM - Inicio]]=0, "-", BS_CONTROLE[[#This Row],[KM - Inicio]])</f>
        <v>-</v>
      </c>
      <c r="AQ33" s="286" t="str">
        <f>IF(BS_CONTROLE[[#This Row],[KM - Fim]]=0, "-", BS_CONTROLE[[#This Row],[KM - Fim]])</f>
        <v>-</v>
      </c>
      <c r="AR33" s="242"/>
      <c r="AS33" s="242"/>
      <c r="AT33" s="242"/>
      <c r="AU33" s="38"/>
      <c r="AV33" s="38"/>
      <c r="AW33" s="38"/>
      <c r="AX33" s="38"/>
      <c r="AY33" s="319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7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5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5" t="str">
        <f t="shared" si="5"/>
        <v/>
      </c>
    </row>
    <row r="34" spans="1:72">
      <c r="A34" s="50" t="str">
        <f t="shared" si="1"/>
        <v/>
      </c>
      <c r="B34" s="171"/>
      <c r="C34" s="8" t="str">
        <f>IF(BS_CONTROLE[[#This Row],[DATA]]="","",WEEKNUM(BS_CONTROLE[[#This Row],[DATA]]))</f>
        <v/>
      </c>
      <c r="D34" s="51"/>
      <c r="E34" s="321">
        <v>29</v>
      </c>
      <c r="F34" s="172"/>
      <c r="G34" s="9" t="str">
        <f>IF(D34="","*",VLOOKUP(F34,BS_ATIVIDADE[#All],3,FALSE))</f>
        <v>*</v>
      </c>
      <c r="H34" s="173"/>
      <c r="I34" s="173"/>
      <c r="J34" s="217"/>
      <c r="K34" s="217"/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3"/>
      <c r="P34" s="173"/>
      <c r="Q34" s="83"/>
      <c r="R34" s="10" t="str">
        <f>IFERROR(_xlfn.XLOOKUP(F34, BS_ATIVIDADE[ATIVIDADE],BS_ATIVIDADE[UNIDADE] ), "*")</f>
        <v>*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8"/>
      <c r="W34" s="173"/>
      <c r="X34" s="218"/>
      <c r="Y34" s="158"/>
      <c r="Z34" s="158"/>
      <c r="AA34" s="83"/>
      <c r="AB34" s="70"/>
      <c r="AC34" s="70"/>
      <c r="AD34" s="173"/>
      <c r="AE34" s="83"/>
      <c r="AF34" s="83"/>
      <c r="AG34" s="83"/>
      <c r="AH34" s="48"/>
      <c r="AI34" s="142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4" t="str">
        <f>IF(BS_CONTROLE[[#This Row],[Local - Partida]]=0, "-", BS_CONTROLE[[#This Row],[Local - Partida]])</f>
        <v>-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-</v>
      </c>
      <c r="AN34" s="284" t="str">
        <f>IF(BS_CONTROLE[[#This Row],[SB]]=0, "-", BS_CONTROLE[[#This Row],[SB]])</f>
        <v>-</v>
      </c>
      <c r="AO34" s="285" t="str">
        <f>IF(BS_CONTROLE[[#This Row],[SUB]]=0, "-", BS_CONTROLE[[#This Row],[SUB]])</f>
        <v>-</v>
      </c>
      <c r="AP34" s="286" t="str">
        <f>IF(BS_CONTROLE[[#This Row],[KM - Inicio]]=0, "-", BS_CONTROLE[[#This Row],[KM - Inicio]])</f>
        <v>-</v>
      </c>
      <c r="AQ34" s="286" t="str">
        <f>IF(BS_CONTROLE[[#This Row],[KM - Fim]]=0, "-", BS_CONTROLE[[#This Row],[KM - Fim]])</f>
        <v>-</v>
      </c>
      <c r="AR34" s="242"/>
      <c r="AS34" s="242"/>
      <c r="AT34" s="242"/>
      <c r="AU34" s="38"/>
      <c r="AV34" s="38"/>
      <c r="AW34" s="38"/>
      <c r="AX34" s="38"/>
      <c r="AY34" s="319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7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5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5" t="str">
        <f t="shared" si="5"/>
        <v/>
      </c>
    </row>
    <row r="35" spans="1:72">
      <c r="A35" s="50" t="str">
        <f t="shared" si="1"/>
        <v/>
      </c>
      <c r="B35" s="171"/>
      <c r="C35" s="8" t="str">
        <f>IF(BS_CONTROLE[[#This Row],[DATA]]="","",WEEKNUM(BS_CONTROLE[[#This Row],[DATA]]))</f>
        <v/>
      </c>
      <c r="D35" s="51"/>
      <c r="E35" s="320">
        <v>30</v>
      </c>
      <c r="F35" s="172"/>
      <c r="G35" s="9" t="str">
        <f>IF(D35="","*",VLOOKUP(F35,BS_ATIVIDADE[#All],3,FALSE))</f>
        <v>*</v>
      </c>
      <c r="H35" s="173"/>
      <c r="I35" s="173"/>
      <c r="J35" s="217"/>
      <c r="K35" s="217"/>
      <c r="L35" s="83" t="s">
        <v>609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3"/>
      <c r="P35" s="173"/>
      <c r="Q35" s="83"/>
      <c r="R35" s="10" t="str">
        <f>IFERROR(_xlfn.XLOOKUP(F35, BS_ATIVIDADE[ATIVIDADE],BS_ATIVIDADE[UNIDADE] ), "*")</f>
        <v>*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8"/>
      <c r="W35" s="173"/>
      <c r="X35" s="218"/>
      <c r="Y35" s="158"/>
      <c r="Z35" s="158"/>
      <c r="AA35" s="83"/>
      <c r="AB35" s="70"/>
      <c r="AC35" s="70"/>
      <c r="AD35" s="173"/>
      <c r="AE35" s="83"/>
      <c r="AF35" s="83"/>
      <c r="AG35" s="83"/>
      <c r="AH35" s="48"/>
      <c r="AI35" s="142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4" t="str">
        <f>IF(BS_CONTROLE[[#This Row],[Local - Partida]]=0, "-", BS_CONTROLE[[#This Row],[Local - Partida]])</f>
        <v>-</v>
      </c>
      <c r="AL35" s="284" t="str">
        <f>IF(BS_CONTROLE[[#This Row],[Local - Encerramento]]=0, "-", BS_CONTROLE[[#This Row],[Local - Encerramento]])</f>
        <v>-</v>
      </c>
      <c r="AM35" s="284" t="str">
        <f>IF(BS_CONTROLE[[#This Row],[Entre - Estações]]=0, "-", BS_CONTROLE[[#This Row],[Entre - Estações]])</f>
        <v>-</v>
      </c>
      <c r="AN35" s="284" t="str">
        <f>IF(BS_CONTROLE[[#This Row],[SB]]=0, "-", BS_CONTROLE[[#This Row],[SB]])</f>
        <v>-</v>
      </c>
      <c r="AO35" s="285" t="str">
        <f>IF(BS_CONTROLE[[#This Row],[SUB]]=0, "-", BS_CONTROLE[[#This Row],[SUB]])</f>
        <v>-</v>
      </c>
      <c r="AP35" s="286" t="str">
        <f>IF(BS_CONTROLE[[#This Row],[KM - Inicio]]=0, "-", BS_CONTROLE[[#This Row],[KM - Inicio]])</f>
        <v>-</v>
      </c>
      <c r="AQ35" s="286" t="str">
        <f>IF(BS_CONTROLE[[#This Row],[KM - Fim]]=0, "-", BS_CONTROLE[[#This Row],[KM - Fim]])</f>
        <v>-</v>
      </c>
      <c r="AR35" s="242"/>
      <c r="AS35" s="242"/>
      <c r="AT35" s="242"/>
      <c r="AU35" s="38"/>
      <c r="AV35" s="38"/>
      <c r="AW35" s="38"/>
      <c r="AX35" s="38"/>
      <c r="AY35" s="319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7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5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5" t="str">
        <f t="shared" si="5"/>
        <v/>
      </c>
    </row>
    <row r="36" spans="1:72">
      <c r="A36" s="50" t="str">
        <f t="shared" si="1"/>
        <v/>
      </c>
      <c r="B36" s="171"/>
      <c r="C36" s="8" t="str">
        <f>IF(BS_CONTROLE[[#This Row],[DATA]]="","",WEEKNUM(BS_CONTROLE[[#This Row],[DATA]]))</f>
        <v/>
      </c>
      <c r="D36" s="51"/>
      <c r="E36" s="320">
        <v>31</v>
      </c>
      <c r="F36" s="172"/>
      <c r="G36" s="9" t="str">
        <f>IF(D36="","*",VLOOKUP(F36,BS_ATIVIDADE[#All],3,FALSE))</f>
        <v>*</v>
      </c>
      <c r="H36" s="173"/>
      <c r="I36" s="173"/>
      <c r="J36" s="217"/>
      <c r="K36" s="217"/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3"/>
      <c r="P36" s="173"/>
      <c r="Q36" s="83"/>
      <c r="R36" s="10" t="str">
        <f>IFERROR(_xlfn.XLOOKUP(F36, BS_ATIVIDADE[ATIVIDADE],BS_ATIVIDADE[UNIDADE] ), "*")</f>
        <v>*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8"/>
      <c r="W36" s="173"/>
      <c r="X36" s="218"/>
      <c r="Y36" s="158"/>
      <c r="Z36" s="158"/>
      <c r="AA36" s="83"/>
      <c r="AB36" s="70"/>
      <c r="AC36" s="70"/>
      <c r="AD36" s="173"/>
      <c r="AE36" s="83"/>
      <c r="AF36" s="83"/>
      <c r="AG36" s="83"/>
      <c r="AH36" s="48"/>
      <c r="AI36" s="142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4" t="str">
        <f>IF(BS_CONTROLE[[#This Row],[Local - Partida]]=0, "-", BS_CONTROLE[[#This Row],[Local - Partida]])</f>
        <v>-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-</v>
      </c>
      <c r="AN36" s="284" t="str">
        <f>IF(BS_CONTROLE[[#This Row],[SB]]=0, "-", BS_CONTROLE[[#This Row],[SB]])</f>
        <v>-</v>
      </c>
      <c r="AO36" s="285" t="str">
        <f>IF(BS_CONTROLE[[#This Row],[SUB]]=0, "-", BS_CONTROLE[[#This Row],[SUB]])</f>
        <v>-</v>
      </c>
      <c r="AP36" s="286" t="str">
        <f>IF(BS_CONTROLE[[#This Row],[KM - Inicio]]=0, "-", BS_CONTROLE[[#This Row],[KM - Inicio]])</f>
        <v>-</v>
      </c>
      <c r="AQ36" s="286" t="str">
        <f>IF(BS_CONTROLE[[#This Row],[KM - Fim]]=0, "-", BS_CONTROLE[[#This Row],[KM - Fim]])</f>
        <v>-</v>
      </c>
      <c r="AR36" s="242"/>
      <c r="AS36" s="242"/>
      <c r="AT36" s="242"/>
      <c r="AU36" s="38"/>
      <c r="AV36" s="38"/>
      <c r="AW36" s="38"/>
      <c r="AX36" s="38"/>
      <c r="AY36" s="319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7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5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5" t="str">
        <f t="shared" si="5"/>
        <v/>
      </c>
    </row>
    <row r="37" spans="1:72">
      <c r="A37" s="50" t="str">
        <f t="shared" si="1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242"/>
      <c r="AS37" s="242"/>
      <c r="AT37" s="242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1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242"/>
      <c r="AS38" s="242"/>
      <c r="AT38" s="242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>
      <c r="A39" s="50" t="str">
        <f t="shared" si="1"/>
        <v/>
      </c>
      <c r="B39" s="171"/>
      <c r="C39" s="8" t="str">
        <f>IF(BS_CONTROLE[[#This Row],[DATA]]="","",WEEKNUM(BS_CONTROLE[[#This Row],[DATA]]))</f>
        <v/>
      </c>
      <c r="D39" s="51"/>
      <c r="E39" s="320">
        <v>34</v>
      </c>
      <c r="F39" s="172"/>
      <c r="G39" s="9" t="str">
        <f>IF(D39="","*",VLOOKUP(F39,BS_ATIVIDADE[#All],3,FALSE))</f>
        <v>*</v>
      </c>
      <c r="H39" s="173"/>
      <c r="I39" s="173"/>
      <c r="J39" s="217"/>
      <c r="K39" s="217"/>
      <c r="L39" s="83" t="s">
        <v>609</v>
      </c>
      <c r="M39" s="2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204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73"/>
      <c r="P39" s="173"/>
      <c r="Q39" s="83"/>
      <c r="R39" s="10" t="str">
        <f>IFERROR(_xlfn.XLOOKUP(F39, BS_ATIVIDADE[ATIVIDADE],BS_ATIVIDADE[UNIDADE] ), "*")</f>
        <v>*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8"/>
      <c r="W39" s="173"/>
      <c r="X39" s="218"/>
      <c r="Y39" s="158"/>
      <c r="Z39" s="158"/>
      <c r="AA39" s="83"/>
      <c r="AB39" s="70"/>
      <c r="AC39" s="70"/>
      <c r="AD39" s="173"/>
      <c r="AE39" s="83"/>
      <c r="AF39" s="83"/>
      <c r="AG39" s="83"/>
      <c r="AH39" s="48"/>
      <c r="AI39" s="142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84" t="str">
        <f>IF(BS_CONTROLE[[#This Row],[Local - Partida]]=0, "-", BS_CONTROLE[[#This Row],[Local - Partida]])</f>
        <v>-</v>
      </c>
      <c r="AL39" s="284" t="str">
        <f>IF(BS_CONTROLE[[#This Row],[Local - Encerramento]]=0, "-", BS_CONTROLE[[#This Row],[Local - Encerramento]])</f>
        <v>-</v>
      </c>
      <c r="AM39" s="284" t="str">
        <f>IF(BS_CONTROLE[[#This Row],[Entre - Estações]]=0, "-", BS_CONTROLE[[#This Row],[Entre - Estações]])</f>
        <v>-</v>
      </c>
      <c r="AN39" s="284" t="str">
        <f>IF(BS_CONTROLE[[#This Row],[SB]]=0, "-", BS_CONTROLE[[#This Row],[SB]])</f>
        <v>-</v>
      </c>
      <c r="AO39" s="285" t="str">
        <f>IF(BS_CONTROLE[[#This Row],[SUB]]=0, "-", BS_CONTROLE[[#This Row],[SUB]])</f>
        <v>-</v>
      </c>
      <c r="AP39" s="286" t="str">
        <f>IF(BS_CONTROLE[[#This Row],[KM - Inicio]]=0, "-", BS_CONTROLE[[#This Row],[KM - Inicio]])</f>
        <v>-</v>
      </c>
      <c r="AQ39" s="286" t="str">
        <f>IF(BS_CONTROLE[[#This Row],[KM - Fim]]=0, "-", BS_CONTROLE[[#This Row],[KM - Fim]])</f>
        <v>-</v>
      </c>
      <c r="AR39" s="242"/>
      <c r="AS39" s="242"/>
      <c r="AT39" s="242"/>
      <c r="AU39" s="38"/>
      <c r="AV39" s="38"/>
      <c r="AW39" s="38"/>
      <c r="AX39" s="38"/>
      <c r="AY39" s="319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7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5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5" t="str">
        <f t="shared" si="5"/>
        <v/>
      </c>
    </row>
    <row r="40" spans="1:72">
      <c r="A40" s="50" t="str">
        <f t="shared" si="1"/>
        <v/>
      </c>
      <c r="B40" s="171"/>
      <c r="C40" s="8" t="str">
        <f>IF(BS_CONTROLE[[#This Row],[DATA]]="","",WEEKNUM(BS_CONTROLE[[#This Row],[DATA]]))</f>
        <v/>
      </c>
      <c r="D40" s="51"/>
      <c r="E40" s="320">
        <v>35</v>
      </c>
      <c r="F40" s="172"/>
      <c r="G40" s="9" t="str">
        <f>IF(D40="","*",VLOOKUP(F40,BS_ATIVIDADE[#All],3,FALSE))</f>
        <v>*</v>
      </c>
      <c r="H40" s="173"/>
      <c r="I40" s="173"/>
      <c r="J40" s="217"/>
      <c r="K40" s="217"/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3"/>
      <c r="P40" s="173"/>
      <c r="Q40" s="83"/>
      <c r="R40" s="10" t="str">
        <f>IFERROR(_xlfn.XLOOKUP(F40, BS_ATIVIDADE[ATIVIDADE],BS_ATIVIDADE[UNIDADE] ), "*")</f>
        <v>*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8"/>
      <c r="W40" s="173"/>
      <c r="X40" s="218"/>
      <c r="Y40" s="158"/>
      <c r="Z40" s="158"/>
      <c r="AA40" s="83"/>
      <c r="AB40" s="70"/>
      <c r="AC40" s="70"/>
      <c r="AD40" s="173"/>
      <c r="AE40" s="83"/>
      <c r="AF40" s="83"/>
      <c r="AG40" s="83"/>
      <c r="AH40" s="48"/>
      <c r="AI40" s="142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4" t="str">
        <f>IF(BS_CONTROLE[[#This Row],[Local - Partida]]=0, "-", BS_CONTROLE[[#This Row],[Local - Partida]])</f>
        <v>-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-</v>
      </c>
      <c r="AN40" s="284" t="str">
        <f>IF(BS_CONTROLE[[#This Row],[SB]]=0, "-", BS_CONTROLE[[#This Row],[SB]])</f>
        <v>-</v>
      </c>
      <c r="AO40" s="285" t="str">
        <f>IF(BS_CONTROLE[[#This Row],[SUB]]=0, "-", BS_CONTROLE[[#This Row],[SUB]])</f>
        <v>-</v>
      </c>
      <c r="AP40" s="286" t="str">
        <f>IF(BS_CONTROLE[[#This Row],[KM - Inicio]]=0, "-", BS_CONTROLE[[#This Row],[KM - Inicio]])</f>
        <v>-</v>
      </c>
      <c r="AQ40" s="286" t="str">
        <f>IF(BS_CONTROLE[[#This Row],[KM - Fim]]=0, "-", BS_CONTROLE[[#This Row],[KM - Fim]])</f>
        <v>-</v>
      </c>
      <c r="AR40" s="242"/>
      <c r="AS40" s="242"/>
      <c r="AT40" s="242"/>
      <c r="AU40" s="38"/>
      <c r="AV40" s="38"/>
      <c r="AW40" s="38"/>
      <c r="AX40" s="38"/>
      <c r="AY40" s="319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7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5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5" t="str">
        <f t="shared" si="5"/>
        <v/>
      </c>
    </row>
    <row r="41" spans="1:72">
      <c r="A41" s="50" t="str">
        <f t="shared" si="1"/>
        <v/>
      </c>
      <c r="B41" s="171"/>
      <c r="C41" s="8" t="str">
        <f>IF(BS_CONTROLE[[#This Row],[DATA]]="","",WEEKNUM(BS_CONTROLE[[#This Row],[DATA]]))</f>
        <v/>
      </c>
      <c r="D41" s="51"/>
      <c r="E41" s="320">
        <v>36</v>
      </c>
      <c r="F41" s="172"/>
      <c r="G41" s="9" t="str">
        <f>IF(D41="","*",VLOOKUP(F41,BS_ATIVIDADE[#All],3,FALSE))</f>
        <v>*</v>
      </c>
      <c r="H41" s="173"/>
      <c r="I41" s="173"/>
      <c r="J41" s="217"/>
      <c r="K41" s="217"/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73"/>
      <c r="P41" s="173"/>
      <c r="Q41" s="83"/>
      <c r="R41" s="10" t="str">
        <f>IFERROR(_xlfn.XLOOKUP(F41, BS_ATIVIDADE[ATIVIDADE],BS_ATIVIDADE[UNIDADE] ), "*")</f>
        <v>*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80" t="str">
        <f>IFERROR(_xlfn.XLOOKUP(J41, BASE_MAPA!$E$2:$E$359, BASE_MAPA!$J$2:$J$359), "ERRO")</f>
        <v>ERRO</v>
      </c>
      <c r="V41" s="198"/>
      <c r="W41" s="173"/>
      <c r="X41" s="218"/>
      <c r="Y41" s="158"/>
      <c r="Z41" s="158"/>
      <c r="AA41" s="83"/>
      <c r="AB41" s="70"/>
      <c r="AC41" s="70"/>
      <c r="AD41" s="173"/>
      <c r="AE41" s="83"/>
      <c r="AF41" s="83"/>
      <c r="AG41" s="83"/>
      <c r="AH41" s="48"/>
      <c r="AI41" s="142" t="str">
        <f>IF(BS_CONTROLE[[#This Row],[Atividade]]=0, "-", BS_CONTROLE[[#This Row],[Atividade]])</f>
        <v>-</v>
      </c>
      <c r="AJ41" s="9" t="str">
        <f>IF(D41="","*",VLOOKUP(AI41,BS_ATIVIDADE[#Data],3,FALSE))</f>
        <v>*</v>
      </c>
      <c r="AK41" s="284" t="str">
        <f>IF(BS_CONTROLE[[#This Row],[Local - Partida]]=0, "-", BS_CONTROLE[[#This Row],[Local - Partida]])</f>
        <v>-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-</v>
      </c>
      <c r="AN41" s="284" t="str">
        <f>IF(BS_CONTROLE[[#This Row],[SB]]=0, "-", BS_CONTROLE[[#This Row],[SB]])</f>
        <v>-</v>
      </c>
      <c r="AO41" s="285" t="str">
        <f>IF(BS_CONTROLE[[#This Row],[SUB]]=0, "-", BS_CONTROLE[[#This Row],[SUB]])</f>
        <v>-</v>
      </c>
      <c r="AP41" s="286" t="str">
        <f>IF(BS_CONTROLE[[#This Row],[KM - Inicio]]=0, "-", BS_CONTROLE[[#This Row],[KM - Inicio]])</f>
        <v>-</v>
      </c>
      <c r="AQ41" s="286" t="str">
        <f>IF(BS_CONTROLE[[#This Row],[KM - Fim]]=0, "-", BS_CONTROLE[[#This Row],[KM - Fim]])</f>
        <v>-</v>
      </c>
      <c r="AR41" s="242"/>
      <c r="AS41" s="242"/>
      <c r="AT41" s="242"/>
      <c r="AU41" s="38"/>
      <c r="AV41" s="38"/>
      <c r="AW41" s="38"/>
      <c r="AX41" s="38"/>
      <c r="AY41" s="319" t="str">
        <f>IF(D41="","*",IFERROR(IF(ISODD(COUNT(AS41:AX41)),"ERRO",SUM((AT41-AS41),(AV41-AU41),(AX41-AW41))),"ERRO"))</f>
        <v>*</v>
      </c>
      <c r="AZ41" s="13"/>
      <c r="BA41" s="71"/>
      <c r="BB41" s="10" t="str">
        <f>IFERROR(_xlfn.XLOOKUP(AI41, BS_ATIVIDADE[ATIVIDADE],BS_ATIVIDADE[UNIDADE] ), "*")</f>
        <v>*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1" t="str">
        <f>IFERROR(_xlfn.XLOOKUP(AO41, BASE_MAPA!$E$2:$E$359, BASE_MAPA!$J$2:$J$359), "ERRO")</f>
        <v>ERRO</v>
      </c>
      <c r="BF41" s="287" t="str">
        <f>IF(BS_CONTROLE[[#This Row],[Responsavel pelo boletim]]=0, "-", BS_CONTROLE[[#This Row],[Responsavel pelo boletim]])</f>
        <v>-</v>
      </c>
      <c r="BG41" s="15"/>
      <c r="BH41" s="16"/>
      <c r="BI41" s="16"/>
      <c r="BJ41" s="16"/>
      <c r="BK41" s="16"/>
      <c r="BL41" s="15"/>
      <c r="BM41" s="14"/>
      <c r="BN41" s="14"/>
      <c r="BO41" s="165"/>
      <c r="BP41" s="16"/>
      <c r="BQ41" s="12" t="str">
        <f t="shared" si="2"/>
        <v>Aderente</v>
      </c>
      <c r="BR41" s="18" t="str">
        <f t="shared" si="3"/>
        <v>*</v>
      </c>
      <c r="BS41" s="18" t="str">
        <f t="shared" si="4"/>
        <v>*</v>
      </c>
      <c r="BT41" s="225" t="str">
        <f t="shared" si="5"/>
        <v/>
      </c>
    </row>
    <row r="42" spans="1:72">
      <c r="A42" s="50" t="str">
        <f t="shared" si="1"/>
        <v/>
      </c>
      <c r="B42" s="171"/>
      <c r="C42" s="8" t="str">
        <f>IF(BS_CONTROLE[[#This Row],[DATA]]="","",WEEKNUM(BS_CONTROLE[[#This Row],[DATA]]))</f>
        <v/>
      </c>
      <c r="D42" s="51"/>
      <c r="E42" s="320">
        <v>37</v>
      </c>
      <c r="F42" s="172"/>
      <c r="G42" s="9" t="str">
        <f>IF(D42="","*",VLOOKUP(F42,BS_ATIVIDADE[#All],3,FALSE))</f>
        <v>*</v>
      </c>
      <c r="H42" s="173"/>
      <c r="I42" s="173"/>
      <c r="J42" s="217"/>
      <c r="K42" s="217"/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73"/>
      <c r="P42" s="173"/>
      <c r="Q42" s="83"/>
      <c r="R42" s="10" t="str">
        <f>IFERROR(_xlfn.XLOOKUP(F42, BS_ATIVIDADE[ATIVIDADE],BS_ATIVIDADE[UNIDADE] ), "*")</f>
        <v>*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8"/>
      <c r="W42" s="173"/>
      <c r="X42" s="218"/>
      <c r="Y42" s="158"/>
      <c r="Z42" s="158"/>
      <c r="AA42" s="83"/>
      <c r="AB42" s="70"/>
      <c r="AC42" s="70"/>
      <c r="AD42" s="173"/>
      <c r="AE42" s="83"/>
      <c r="AF42" s="83"/>
      <c r="AG42" s="83"/>
      <c r="AH42" s="48"/>
      <c r="AI42" s="142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84" t="str">
        <f>IF(BS_CONTROLE[[#This Row],[Local - Partida]]=0, "-", BS_CONTROLE[[#This Row],[Local - Partida]])</f>
        <v>-</v>
      </c>
      <c r="AL42" s="284" t="str">
        <f>IF(BS_CONTROLE[[#This Row],[Local - Encerramento]]=0, "-", BS_CONTROLE[[#This Row],[Local - Encerramento]])</f>
        <v>-</v>
      </c>
      <c r="AM42" s="284" t="str">
        <f>IF(BS_CONTROLE[[#This Row],[Entre - Estações]]=0, "-", BS_CONTROLE[[#This Row],[Entre - Estações]])</f>
        <v>-</v>
      </c>
      <c r="AN42" s="284" t="str">
        <f>IF(BS_CONTROLE[[#This Row],[SB]]=0, "-", BS_CONTROLE[[#This Row],[SB]])</f>
        <v>-</v>
      </c>
      <c r="AO42" s="285" t="str">
        <f>IF(BS_CONTROLE[[#This Row],[SUB]]=0, "-", BS_CONTROLE[[#This Row],[SUB]])</f>
        <v>-</v>
      </c>
      <c r="AP42" s="286" t="str">
        <f>IF(BS_CONTROLE[[#This Row],[KM - Inicio]]=0, "-", BS_CONTROLE[[#This Row],[KM - Inicio]])</f>
        <v>-</v>
      </c>
      <c r="AQ42" s="286" t="str">
        <f>IF(BS_CONTROLE[[#This Row],[KM - Fim]]=0, "-", BS_CONTROLE[[#This Row],[KM - Fim]])</f>
        <v>-</v>
      </c>
      <c r="AR42" s="242"/>
      <c r="AS42" s="242"/>
      <c r="AT42" s="242"/>
      <c r="AU42" s="38"/>
      <c r="AV42" s="38"/>
      <c r="AW42" s="38"/>
      <c r="AX42" s="38"/>
      <c r="AY42" s="319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7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5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5" t="str">
        <f t="shared" si="5"/>
        <v/>
      </c>
    </row>
    <row r="43" spans="1:72">
      <c r="A43" s="50" t="str">
        <f t="shared" si="1"/>
        <v/>
      </c>
      <c r="B43" s="171"/>
      <c r="C43" s="8" t="str">
        <f>IF(BS_CONTROLE[[#This Row],[DATA]]="","",WEEKNUM(BS_CONTROLE[[#This Row],[DATA]]))</f>
        <v/>
      </c>
      <c r="D43" s="51"/>
      <c r="E43" s="320">
        <v>38</v>
      </c>
      <c r="F43" s="172"/>
      <c r="G43" s="9" t="str">
        <f>IF(D43="","*",VLOOKUP(F43,BS_ATIVIDADE[#All],3,FALSE))</f>
        <v>*</v>
      </c>
      <c r="H43" s="173"/>
      <c r="I43" s="173"/>
      <c r="J43" s="217"/>
      <c r="K43" s="217"/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3"/>
      <c r="P43" s="173"/>
      <c r="Q43" s="83"/>
      <c r="R43" s="10" t="str">
        <f>IFERROR(_xlfn.XLOOKUP(F43, BS_ATIVIDADE[ATIVIDADE],BS_ATIVIDADE[UNIDADE] ), "*")</f>
        <v>*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8"/>
      <c r="W43" s="173"/>
      <c r="X43" s="218"/>
      <c r="Y43" s="158"/>
      <c r="Z43" s="158"/>
      <c r="AA43" s="83"/>
      <c r="AB43" s="70"/>
      <c r="AC43" s="70"/>
      <c r="AD43" s="173"/>
      <c r="AE43" s="83"/>
      <c r="AF43" s="83"/>
      <c r="AG43" s="83"/>
      <c r="AH43" s="48"/>
      <c r="AI43" s="142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4" t="str">
        <f>IF(BS_CONTROLE[[#This Row],[Local - Partida]]=0, "-", BS_CONTROLE[[#This Row],[Local - Partida]])</f>
        <v>-</v>
      </c>
      <c r="AL43" s="284" t="str">
        <f>IF(BS_CONTROLE[[#This Row],[Local - Encerramento]]=0, "-", BS_CONTROLE[[#This Row],[Local - Encerramento]])</f>
        <v>-</v>
      </c>
      <c r="AM43" s="284" t="str">
        <f>IF(BS_CONTROLE[[#This Row],[Entre - Estações]]=0, "-", BS_CONTROLE[[#This Row],[Entre - Estações]])</f>
        <v>-</v>
      </c>
      <c r="AN43" s="284" t="str">
        <f>IF(BS_CONTROLE[[#This Row],[SB]]=0, "-", BS_CONTROLE[[#This Row],[SB]])</f>
        <v>-</v>
      </c>
      <c r="AO43" s="285" t="str">
        <f>IF(BS_CONTROLE[[#This Row],[SUB]]=0, "-", BS_CONTROLE[[#This Row],[SUB]])</f>
        <v>-</v>
      </c>
      <c r="AP43" s="286" t="str">
        <f>IF(BS_CONTROLE[[#This Row],[KM - Inicio]]=0, "-", BS_CONTROLE[[#This Row],[KM - Inicio]])</f>
        <v>-</v>
      </c>
      <c r="AQ43" s="286" t="str">
        <f>IF(BS_CONTROLE[[#This Row],[KM - Fim]]=0, "-", BS_CONTROLE[[#This Row],[KM - Fim]])</f>
        <v>-</v>
      </c>
      <c r="AR43" s="242"/>
      <c r="AS43" s="242"/>
      <c r="AT43" s="242"/>
      <c r="AU43" s="38"/>
      <c r="AV43" s="38"/>
      <c r="AW43" s="38"/>
      <c r="AX43" s="38"/>
      <c r="AY43" s="319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7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5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5" t="str">
        <f t="shared" si="5"/>
        <v/>
      </c>
    </row>
    <row r="44" spans="1:72">
      <c r="A44" s="50" t="str">
        <f t="shared" si="1"/>
        <v/>
      </c>
      <c r="B44" s="171"/>
      <c r="C44" s="8" t="str">
        <f>IF(BS_CONTROLE[[#This Row],[DATA]]="","",WEEKNUM(BS_CONTROLE[[#This Row],[DATA]]))</f>
        <v/>
      </c>
      <c r="D44" s="51"/>
      <c r="E44" s="320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3"/>
      <c r="R44" s="10" t="str">
        <f>IFERROR(_xlfn.XLOOKUP(F44, BS_ATIVIDADE[ATIVIDADE],BS_ATIVIDADE[UNIDADE] ), "*")</f>
        <v>*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8"/>
      <c r="W44" s="173"/>
      <c r="X44" s="218"/>
      <c r="Y44" s="158"/>
      <c r="Z44" s="158"/>
      <c r="AA44" s="83"/>
      <c r="AB44" s="70"/>
      <c r="AC44" s="70"/>
      <c r="AD44" s="173"/>
      <c r="AE44" s="83"/>
      <c r="AF44" s="83"/>
      <c r="AG44" s="83"/>
      <c r="AH44" s="48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84" t="str">
        <f>IF(BS_CONTROLE[[#This Row],[Local - Partida]]=0, "-", BS_CONTROLE[[#This Row],[Local - Partida]])</f>
        <v>-</v>
      </c>
      <c r="AL44" s="284" t="str">
        <f>IF(BS_CONTROLE[[#This Row],[Local - Encerramento]]=0, "-", BS_CONTROLE[[#This Row],[Local - Encerramento]])</f>
        <v>-</v>
      </c>
      <c r="AM44" s="284" t="str">
        <f>IF(BS_CONTROLE[[#This Row],[Entre - Estações]]=0, "-", BS_CONTROLE[[#This Row],[Entre - Estações]])</f>
        <v>-</v>
      </c>
      <c r="AN44" s="284" t="str">
        <f>IF(BS_CONTROLE[[#This Row],[SB]]=0, "-", BS_CONTROLE[[#This Row],[SB]])</f>
        <v>-</v>
      </c>
      <c r="AO44" s="285" t="str">
        <f>IF(BS_CONTROLE[[#This Row],[SUB]]=0, "-", BS_CONTROLE[[#This Row],[SUB]])</f>
        <v>-</v>
      </c>
      <c r="AP44" s="286" t="str">
        <f>IF(BS_CONTROLE[[#This Row],[KM - Inicio]]=0, "-", BS_CONTROLE[[#This Row],[KM - Inicio]])</f>
        <v>-</v>
      </c>
      <c r="AQ44" s="286" t="str">
        <f>IF(BS_CONTROLE[[#This Row],[KM - Fim]]=0, "-", BS_CONTROLE[[#This Row],[KM - Fim]])</f>
        <v>-</v>
      </c>
      <c r="AR44" s="242"/>
      <c r="AS44" s="242"/>
      <c r="AT44" s="242"/>
      <c r="AU44" s="38"/>
      <c r="AV44" s="38"/>
      <c r="AW44" s="38"/>
      <c r="AX44" s="38"/>
      <c r="AY44" s="319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7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5"/>
      <c r="BP44" s="16"/>
      <c r="BQ44" s="12" t="str">
        <f t="shared" si="2"/>
        <v>Aderente</v>
      </c>
      <c r="BR44" s="18" t="str">
        <f t="shared" si="3"/>
        <v>*</v>
      </c>
      <c r="BS44" s="18" t="str">
        <f t="shared" si="4"/>
        <v>*</v>
      </c>
      <c r="BT44" s="225" t="str">
        <f t="shared" si="5"/>
        <v/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20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609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4" t="str">
        <f>IF(BS_CONTROLE[[#This Row],[Local - Partida]]=0, "-", BS_CONTROLE[[#This Row],[Local - Partida]])</f>
        <v>-</v>
      </c>
      <c r="AL45" s="284" t="str">
        <f>IF(BS_CONTROLE[[#This Row],[Local - Encerramento]]=0, "-", BS_CONTROLE[[#This Row],[Local - Encerramento]])</f>
        <v>-</v>
      </c>
      <c r="AM45" s="284" t="str">
        <f>IF(BS_CONTROLE[[#This Row],[Entre - Estações]]=0, "-", BS_CONTROLE[[#This Row],[Entre - Estações]])</f>
        <v>-</v>
      </c>
      <c r="AN45" s="284" t="str">
        <f>IF(BS_CONTROLE[[#This Row],[SB]]=0, "-", BS_CONTROLE[[#This Row],[SB]])</f>
        <v>-</v>
      </c>
      <c r="AO45" s="285" t="str">
        <f>IF(BS_CONTROLE[[#This Row],[SUB]]=0, "-", BS_CONTROLE[[#This Row],[SUB]])</f>
        <v>-</v>
      </c>
      <c r="AP45" s="286" t="str">
        <f>IF(BS_CONTROLE[[#This Row],[KM - Inicio]]=0, "-", BS_CONTROLE[[#This Row],[KM - Inicio]])</f>
        <v>-</v>
      </c>
      <c r="AQ45" s="286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7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/>
      </c>
      <c r="B46" s="171"/>
      <c r="C46" s="8" t="str">
        <f>IF(BS_CONTROLE[[#This Row],[DATA]]="","",WEEKNUM(BS_CONTROLE[[#This Row],[DATA]]))</f>
        <v/>
      </c>
      <c r="D46" s="51"/>
      <c r="E46" s="321">
        <v>41</v>
      </c>
      <c r="F46" s="172"/>
      <c r="G46" s="9" t="str">
        <f>IF(D46="","*",VLOOKUP(F46,BS_ATIVIDADE[#All],3,FALSE))</f>
        <v>*</v>
      </c>
      <c r="H46" s="173"/>
      <c r="I46" s="173"/>
      <c r="J46" s="217"/>
      <c r="K46" s="217"/>
      <c r="L46" s="83" t="s">
        <v>609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3"/>
      <c r="P46" s="173"/>
      <c r="Q46" s="83"/>
      <c r="R46" s="10" t="str">
        <f>IFERROR(_xlfn.XLOOKUP(F46, BS_ATIVIDADE[ATIVIDADE],BS_ATIVIDADE[UNIDADE] ), "*")</f>
        <v>*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8"/>
      <c r="W46" s="173"/>
      <c r="X46" s="218"/>
      <c r="Y46" s="158"/>
      <c r="Z46" s="158"/>
      <c r="AA46" s="83"/>
      <c r="AB46" s="70"/>
      <c r="AC46" s="70"/>
      <c r="AD46" s="173"/>
      <c r="AE46" s="83"/>
      <c r="AF46" s="83"/>
      <c r="AG46" s="83"/>
      <c r="AH46" s="48"/>
      <c r="AI46" s="142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4" t="str">
        <f>IF(BS_CONTROLE[[#This Row],[Local - Partida]]=0, "-", BS_CONTROLE[[#This Row],[Local - Partida]])</f>
        <v>-</v>
      </c>
      <c r="AL46" s="284" t="str">
        <f>IF(BS_CONTROLE[[#This Row],[Local - Encerramento]]=0, "-", BS_CONTROLE[[#This Row],[Local - Encerramento]])</f>
        <v>-</v>
      </c>
      <c r="AM46" s="284" t="str">
        <f>IF(BS_CONTROLE[[#This Row],[Entre - Estações]]=0, "-", BS_CONTROLE[[#This Row],[Entre - Estações]])</f>
        <v>-</v>
      </c>
      <c r="AN46" s="284" t="str">
        <f>IF(BS_CONTROLE[[#This Row],[SB]]=0, "-", BS_CONTROLE[[#This Row],[SB]])</f>
        <v>-</v>
      </c>
      <c r="AO46" s="285" t="str">
        <f>IF(BS_CONTROLE[[#This Row],[SUB]]=0, "-", BS_CONTROLE[[#This Row],[SUB]])</f>
        <v>-</v>
      </c>
      <c r="AP46" s="286" t="str">
        <f>IF(BS_CONTROLE[[#This Row],[KM - Inicio]]=0, "-", BS_CONTROLE[[#This Row],[KM - Inicio]])</f>
        <v>-</v>
      </c>
      <c r="AQ46" s="286" t="str">
        <f>IF(BS_CONTROLE[[#This Row],[KM - Fim]]=0, "-", BS_CONTROLE[[#This Row],[KM - Fim]])</f>
        <v>-</v>
      </c>
      <c r="AR46" s="242"/>
      <c r="AS46" s="242"/>
      <c r="AT46" s="242"/>
      <c r="AU46" s="38"/>
      <c r="AV46" s="38"/>
      <c r="AW46" s="38"/>
      <c r="AX46" s="38"/>
      <c r="AY46" s="319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7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5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5" t="str">
        <f t="shared" si="5"/>
        <v/>
      </c>
    </row>
    <row r="47" spans="1:72">
      <c r="A47" s="50" t="str">
        <f t="shared" si="1"/>
        <v/>
      </c>
      <c r="B47" s="171"/>
      <c r="C47" s="8" t="str">
        <f>IF(BS_CONTROLE[[#This Row],[DATA]]="","",WEEKNUM(BS_CONTROLE[[#This Row],[DATA]]))</f>
        <v/>
      </c>
      <c r="D47" s="51"/>
      <c r="E47" s="320">
        <v>42</v>
      </c>
      <c r="F47" s="172"/>
      <c r="G47" s="9" t="str">
        <f>IF(D47="","*",VLOOKUP(F47,BS_ATIVIDADE[#All],3,FALSE))</f>
        <v>*</v>
      </c>
      <c r="H47" s="173"/>
      <c r="I47" s="173"/>
      <c r="J47" s="217"/>
      <c r="K47" s="217"/>
      <c r="L47" s="83" t="s">
        <v>609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3"/>
      <c r="P47" s="173"/>
      <c r="Q47" s="83"/>
      <c r="R47" s="10" t="str">
        <f>IFERROR(_xlfn.XLOOKUP(F47, BS_ATIVIDADE[ATIVIDADE],BS_ATIVIDADE[UNIDADE] ), "*")</f>
        <v>*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8"/>
      <c r="W47" s="173"/>
      <c r="X47" s="218"/>
      <c r="Y47" s="158"/>
      <c r="Z47" s="158"/>
      <c r="AA47" s="83"/>
      <c r="AB47" s="70"/>
      <c r="AC47" s="70"/>
      <c r="AD47" s="173"/>
      <c r="AE47" s="83"/>
      <c r="AF47" s="83"/>
      <c r="AG47" s="83"/>
      <c r="AH47" s="48"/>
      <c r="AI47" s="142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4" t="str">
        <f>IF(BS_CONTROLE[[#This Row],[Local - Partida]]=0, "-", BS_CONTROLE[[#This Row],[Local - Partida]])</f>
        <v>-</v>
      </c>
      <c r="AL47" s="284" t="str">
        <f>IF(BS_CONTROLE[[#This Row],[Local - Encerramento]]=0, "-", BS_CONTROLE[[#This Row],[Local - Encerramento]])</f>
        <v>-</v>
      </c>
      <c r="AM47" s="284" t="str">
        <f>IF(BS_CONTROLE[[#This Row],[Entre - Estações]]=0, "-", BS_CONTROLE[[#This Row],[Entre - Estações]])</f>
        <v>-</v>
      </c>
      <c r="AN47" s="284" t="str">
        <f>IF(BS_CONTROLE[[#This Row],[SB]]=0, "-", BS_CONTROLE[[#This Row],[SB]])</f>
        <v>-</v>
      </c>
      <c r="AO47" s="285" t="str">
        <f>IF(BS_CONTROLE[[#This Row],[SUB]]=0, "-", BS_CONTROLE[[#This Row],[SUB]])</f>
        <v>-</v>
      </c>
      <c r="AP47" s="286" t="str">
        <f>IF(BS_CONTROLE[[#This Row],[KM - Inicio]]=0, "-", BS_CONTROLE[[#This Row],[KM - Inicio]])</f>
        <v>-</v>
      </c>
      <c r="AQ47" s="286" t="str">
        <f>IF(BS_CONTROLE[[#This Row],[KM - Fim]]=0, "-", BS_CONTROLE[[#This Row],[KM - Fim]])</f>
        <v>-</v>
      </c>
      <c r="AR47" s="242"/>
      <c r="AS47" s="242"/>
      <c r="AT47" s="242"/>
      <c r="AU47" s="38"/>
      <c r="AV47" s="38"/>
      <c r="AW47" s="38"/>
      <c r="AX47" s="38"/>
      <c r="AY47" s="319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7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5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5" t="str">
        <f t="shared" si="5"/>
        <v/>
      </c>
    </row>
    <row r="48" spans="1:72">
      <c r="A48" s="50" t="str">
        <f t="shared" si="1"/>
        <v/>
      </c>
      <c r="B48" s="171"/>
      <c r="C48" s="8" t="str">
        <f>IF(BS_CONTROLE[[#This Row],[DATA]]="","",WEEKNUM(BS_CONTROLE[[#This Row],[DATA]]))</f>
        <v/>
      </c>
      <c r="D48" s="51"/>
      <c r="E48" s="320">
        <v>43</v>
      </c>
      <c r="F48" s="172"/>
      <c r="G48" s="9" t="str">
        <f>IF(D48="","*",VLOOKUP(F48,BS_ATIVIDADE[#All],3,FALSE))</f>
        <v>*</v>
      </c>
      <c r="H48" s="173"/>
      <c r="I48" s="173"/>
      <c r="J48" s="217"/>
      <c r="K48" s="217"/>
      <c r="L48" s="83" t="s">
        <v>609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3"/>
      <c r="P48" s="173"/>
      <c r="Q48" s="83"/>
      <c r="R48" s="10" t="str">
        <f>IFERROR(_xlfn.XLOOKUP(F48, BS_ATIVIDADE[ATIVIDADE],BS_ATIVIDADE[UNIDADE] ), "*")</f>
        <v>*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8"/>
      <c r="W48" s="173"/>
      <c r="X48" s="218"/>
      <c r="Y48" s="158"/>
      <c r="Z48" s="158"/>
      <c r="AA48" s="83"/>
      <c r="AB48" s="70"/>
      <c r="AC48" s="70"/>
      <c r="AD48" s="173"/>
      <c r="AE48" s="83"/>
      <c r="AF48" s="83"/>
      <c r="AG48" s="83"/>
      <c r="AH48" s="48"/>
      <c r="AI48" s="142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4" t="str">
        <f>IF(BS_CONTROLE[[#This Row],[Local - Partida]]=0, "-", BS_CONTROLE[[#This Row],[Local - Partida]])</f>
        <v>-</v>
      </c>
      <c r="AL48" s="284" t="str">
        <f>IF(BS_CONTROLE[[#This Row],[Local - Encerramento]]=0, "-", BS_CONTROLE[[#This Row],[Local - Encerramento]])</f>
        <v>-</v>
      </c>
      <c r="AM48" s="284" t="str">
        <f>IF(BS_CONTROLE[[#This Row],[Entre - Estações]]=0, "-", BS_CONTROLE[[#This Row],[Entre - Estações]])</f>
        <v>-</v>
      </c>
      <c r="AN48" s="284" t="str">
        <f>IF(BS_CONTROLE[[#This Row],[SB]]=0, "-", BS_CONTROLE[[#This Row],[SB]])</f>
        <v>-</v>
      </c>
      <c r="AO48" s="285" t="str">
        <f>IF(BS_CONTROLE[[#This Row],[SUB]]=0, "-", BS_CONTROLE[[#This Row],[SUB]])</f>
        <v>-</v>
      </c>
      <c r="AP48" s="286" t="str">
        <f>IF(BS_CONTROLE[[#This Row],[KM - Inicio]]=0, "-", BS_CONTROLE[[#This Row],[KM - Inicio]])</f>
        <v>-</v>
      </c>
      <c r="AQ48" s="286" t="str">
        <f>IF(BS_CONTROLE[[#This Row],[KM - Fim]]=0, "-", BS_CONTROLE[[#This Row],[KM - Fim]])</f>
        <v>-</v>
      </c>
      <c r="AR48" s="242"/>
      <c r="AS48" s="242"/>
      <c r="AT48" s="242"/>
      <c r="AU48" s="38"/>
      <c r="AV48" s="38"/>
      <c r="AW48" s="38"/>
      <c r="AX48" s="38"/>
      <c r="AY48" s="319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7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5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5" t="str">
        <f t="shared" si="5"/>
        <v/>
      </c>
    </row>
    <row r="49" spans="1:72">
      <c r="A49" s="50" t="str">
        <f t="shared" si="1"/>
        <v/>
      </c>
      <c r="B49" s="171"/>
      <c r="C49" s="8" t="str">
        <f>IF(BS_CONTROLE[[#This Row],[DATA]]="","",WEEKNUM(BS_CONTROLE[[#This Row],[DATA]]))</f>
        <v/>
      </c>
      <c r="D49" s="51"/>
      <c r="E49" s="320">
        <v>44</v>
      </c>
      <c r="F49" s="172"/>
      <c r="G49" s="9" t="str">
        <f>IF(D49="","*",VLOOKUP(F49,BS_ATIVIDADE[#All],3,FALSE))</f>
        <v>*</v>
      </c>
      <c r="H49" s="173"/>
      <c r="I49" s="173"/>
      <c r="J49" s="217"/>
      <c r="K49" s="217"/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3"/>
      <c r="P49" s="173"/>
      <c r="Q49" s="83"/>
      <c r="R49" s="10" t="str">
        <f>IFERROR(_xlfn.XLOOKUP(F49, BS_ATIVIDADE[ATIVIDADE],BS_ATIVIDADE[UNIDADE] ), "*")</f>
        <v>*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8"/>
      <c r="W49" s="173"/>
      <c r="X49" s="218"/>
      <c r="Y49" s="158"/>
      <c r="Z49" s="158"/>
      <c r="AA49" s="83"/>
      <c r="AB49" s="70"/>
      <c r="AC49" s="70"/>
      <c r="AD49" s="173"/>
      <c r="AE49" s="83"/>
      <c r="AF49" s="83"/>
      <c r="AG49" s="83"/>
      <c r="AH49" s="48"/>
      <c r="AI49" s="142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4" t="str">
        <f>IF(BS_CONTROLE[[#This Row],[Local - Partida]]=0, "-", BS_CONTROLE[[#This Row],[Local - Partida]])</f>
        <v>-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-</v>
      </c>
      <c r="AN49" s="284" t="str">
        <f>IF(BS_CONTROLE[[#This Row],[SB]]=0, "-", BS_CONTROLE[[#This Row],[SB]])</f>
        <v>-</v>
      </c>
      <c r="AO49" s="285" t="str">
        <f>IF(BS_CONTROLE[[#This Row],[SUB]]=0, "-", BS_CONTROLE[[#This Row],[SUB]])</f>
        <v>-</v>
      </c>
      <c r="AP49" s="286" t="str">
        <f>IF(BS_CONTROLE[[#This Row],[KM - Inicio]]=0, "-", BS_CONTROLE[[#This Row],[KM - Inicio]])</f>
        <v>-</v>
      </c>
      <c r="AQ49" s="286" t="str">
        <f>IF(BS_CONTROLE[[#This Row],[KM - Fim]]=0, "-", BS_CONTROLE[[#This Row],[KM - Fim]])</f>
        <v>-</v>
      </c>
      <c r="AR49" s="242"/>
      <c r="AS49" s="242"/>
      <c r="AT49" s="242"/>
      <c r="AU49" s="38"/>
      <c r="AV49" s="38"/>
      <c r="AW49" s="38"/>
      <c r="AX49" s="38"/>
      <c r="AY49" s="319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7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5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5" t="str">
        <f t="shared" si="5"/>
        <v/>
      </c>
    </row>
    <row r="50" spans="1:72">
      <c r="A50" s="50" t="str">
        <f t="shared" si="1"/>
        <v/>
      </c>
      <c r="B50" s="171"/>
      <c r="C50" s="8" t="str">
        <f>IF(BS_CONTROLE[[#This Row],[DATA]]="","",WEEKNUM(BS_CONTROLE[[#This Row],[DATA]]))</f>
        <v/>
      </c>
      <c r="D50" s="51"/>
      <c r="E50" s="320">
        <v>45</v>
      </c>
      <c r="F50" s="172"/>
      <c r="G50" s="9" t="str">
        <f>IF(D50="","*",VLOOKUP(F50,BS_ATIVIDADE[#All],3,FALSE))</f>
        <v>*</v>
      </c>
      <c r="H50" s="173"/>
      <c r="I50" s="173"/>
      <c r="J50" s="217"/>
      <c r="K50" s="217"/>
      <c r="L50" s="83" t="s">
        <v>609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3"/>
      <c r="P50" s="173"/>
      <c r="Q50" s="83"/>
      <c r="R50" s="10" t="str">
        <f>IFERROR(_xlfn.XLOOKUP(F50, BS_ATIVIDADE[ATIVIDADE],BS_ATIVIDADE[UNIDADE] ), "*")</f>
        <v>*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8"/>
      <c r="W50" s="173"/>
      <c r="X50" s="218"/>
      <c r="Y50" s="158"/>
      <c r="Z50" s="158"/>
      <c r="AA50" s="83"/>
      <c r="AB50" s="70"/>
      <c r="AC50" s="70"/>
      <c r="AD50" s="173"/>
      <c r="AE50" s="83"/>
      <c r="AF50" s="83"/>
      <c r="AG50" s="83"/>
      <c r="AH50" s="48"/>
      <c r="AI50" s="142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4" t="str">
        <f>IF(BS_CONTROLE[[#This Row],[Local - Partida]]=0, "-", BS_CONTROLE[[#This Row],[Local - Partida]])</f>
        <v>-</v>
      </c>
      <c r="AL50" s="284" t="str">
        <f>IF(BS_CONTROLE[[#This Row],[Local - Encerramento]]=0, "-", BS_CONTROLE[[#This Row],[Local - Encerramento]])</f>
        <v>-</v>
      </c>
      <c r="AM50" s="284" t="str">
        <f>IF(BS_CONTROLE[[#This Row],[Entre - Estações]]=0, "-", BS_CONTROLE[[#This Row],[Entre - Estações]])</f>
        <v>-</v>
      </c>
      <c r="AN50" s="284" t="str">
        <f>IF(BS_CONTROLE[[#This Row],[SB]]=0, "-", BS_CONTROLE[[#This Row],[SB]])</f>
        <v>-</v>
      </c>
      <c r="AO50" s="285" t="str">
        <f>IF(BS_CONTROLE[[#This Row],[SUB]]=0, "-", BS_CONTROLE[[#This Row],[SUB]])</f>
        <v>-</v>
      </c>
      <c r="AP50" s="286" t="str">
        <f>IF(BS_CONTROLE[[#This Row],[KM - Inicio]]=0, "-", BS_CONTROLE[[#This Row],[KM - Inicio]])</f>
        <v>-</v>
      </c>
      <c r="AQ50" s="286" t="str">
        <f>IF(BS_CONTROLE[[#This Row],[KM - Fim]]=0, "-", BS_CONTROLE[[#This Row],[KM - Fim]])</f>
        <v>-</v>
      </c>
      <c r="AR50" s="242"/>
      <c r="AS50" s="242"/>
      <c r="AT50" s="242"/>
      <c r="AU50" s="38"/>
      <c r="AV50" s="38"/>
      <c r="AW50" s="38"/>
      <c r="AX50" s="38"/>
      <c r="AY50" s="319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7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5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5" t="str">
        <f t="shared" si="5"/>
        <v/>
      </c>
    </row>
    <row r="51" spans="1:72">
      <c r="A51" s="50" t="str">
        <f t="shared" si="1"/>
        <v/>
      </c>
      <c r="B51" s="171"/>
      <c r="C51" s="8" t="str">
        <f>IF(BS_CONTROLE[[#This Row],[DATA]]="","",WEEKNUM(BS_CONTROLE[[#This Row],[DATA]]))</f>
        <v/>
      </c>
      <c r="D51" s="51"/>
      <c r="E51" s="320">
        <v>46</v>
      </c>
      <c r="F51" s="172"/>
      <c r="G51" s="9" t="str">
        <f>IF(D51="","*",VLOOKUP(F51,BS_ATIVIDADE[#All],3,FALSE))</f>
        <v>*</v>
      </c>
      <c r="H51" s="173"/>
      <c r="I51" s="173"/>
      <c r="J51" s="217"/>
      <c r="K51" s="217"/>
      <c r="L51" s="83" t="s">
        <v>609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73"/>
      <c r="P51" s="173"/>
      <c r="Q51" s="83"/>
      <c r="R51" s="10" t="str">
        <f>IFERROR(_xlfn.XLOOKUP(F51, BS_ATIVIDADE[ATIVIDADE],BS_ATIVIDADE[UNIDADE] ), "*")</f>
        <v>*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80" t="str">
        <f>IFERROR(_xlfn.XLOOKUP(J51, BASE_MAPA!$E$2:$E$359, BASE_MAPA!$J$2:$J$359), "ERRO")</f>
        <v>ERRO</v>
      </c>
      <c r="V51" s="198"/>
      <c r="W51" s="173"/>
      <c r="X51" s="218"/>
      <c r="Y51" s="158"/>
      <c r="Z51" s="158"/>
      <c r="AA51" s="83"/>
      <c r="AB51" s="70"/>
      <c r="AC51" s="70"/>
      <c r="AD51" s="173"/>
      <c r="AE51" s="83"/>
      <c r="AF51" s="83"/>
      <c r="AG51" s="83"/>
      <c r="AH51" s="48"/>
      <c r="AI51" s="142" t="str">
        <f>IF(BS_CONTROLE[[#This Row],[Atividade]]=0, "-", BS_CONTROLE[[#This Row],[Atividade]])</f>
        <v>-</v>
      </c>
      <c r="AJ51" s="9" t="str">
        <f>IF(D51="","*",VLOOKUP(AI51,BS_ATIVIDADE[#Data],3,FALSE))</f>
        <v>*</v>
      </c>
      <c r="AK51" s="284" t="str">
        <f>IF(BS_CONTROLE[[#This Row],[Local - Partida]]=0, "-", BS_CONTROLE[[#This Row],[Local - Partida]])</f>
        <v>-</v>
      </c>
      <c r="AL51" s="284" t="str">
        <f>IF(BS_CONTROLE[[#This Row],[Local - Encerramento]]=0, "-", BS_CONTROLE[[#This Row],[Local - Encerramento]])</f>
        <v>-</v>
      </c>
      <c r="AM51" s="284" t="str">
        <f>IF(BS_CONTROLE[[#This Row],[Entre - Estações]]=0, "-", BS_CONTROLE[[#This Row],[Entre - Estações]])</f>
        <v>-</v>
      </c>
      <c r="AN51" s="284" t="str">
        <f>IF(BS_CONTROLE[[#This Row],[SB]]=0, "-", BS_CONTROLE[[#This Row],[SB]])</f>
        <v>-</v>
      </c>
      <c r="AO51" s="285" t="str">
        <f>IF(BS_CONTROLE[[#This Row],[SUB]]=0, "-", BS_CONTROLE[[#This Row],[SUB]])</f>
        <v>-</v>
      </c>
      <c r="AP51" s="286" t="str">
        <f>IF(BS_CONTROLE[[#This Row],[KM - Inicio]]=0, "-", BS_CONTROLE[[#This Row],[KM - Inicio]])</f>
        <v>-</v>
      </c>
      <c r="AQ51" s="286" t="str">
        <f>IF(BS_CONTROLE[[#This Row],[KM - Fim]]=0, "-", BS_CONTROLE[[#This Row],[KM - Fim]])</f>
        <v>-</v>
      </c>
      <c r="AR51" s="242"/>
      <c r="AS51" s="242"/>
      <c r="AT51" s="242"/>
      <c r="AU51" s="38"/>
      <c r="AV51" s="38"/>
      <c r="AW51" s="38"/>
      <c r="AX51" s="38"/>
      <c r="AY51" s="319" t="str">
        <f>IF(D51="","*",IFERROR(IF(ISODD(COUNT(AS51:AX51)),"ERRO",SUM((AT51-AS51),(AV51-AU51),(AX51-AW51))),"ERRO"))</f>
        <v>*</v>
      </c>
      <c r="AZ51" s="13"/>
      <c r="BA51" s="71"/>
      <c r="BB51" s="10" t="str">
        <f>IFERROR(_xlfn.XLOOKUP(AI51, BS_ATIVIDADE[ATIVIDADE],BS_ATIVIDADE[UNIDADE] ), "*")</f>
        <v>*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11" t="str">
        <f>IFERROR(_xlfn.XLOOKUP(AO51, BASE_MAPA!$E$2:$E$359, BASE_MAPA!$J$2:$J$359), "ERRO")</f>
        <v>ERRO</v>
      </c>
      <c r="BF51" s="287" t="str">
        <f>IF(BS_CONTROLE[[#This Row],[Responsavel pelo boletim]]=0, "-", BS_CONTROLE[[#This Row],[Responsavel pelo boletim]])</f>
        <v>-</v>
      </c>
      <c r="BG51" s="15"/>
      <c r="BH51" s="16"/>
      <c r="BI51" s="16"/>
      <c r="BJ51" s="16"/>
      <c r="BK51" s="16"/>
      <c r="BL51" s="15"/>
      <c r="BM51" s="14"/>
      <c r="BN51" s="14"/>
      <c r="BO51" s="165"/>
      <c r="BP51" s="16"/>
      <c r="BQ51" s="12" t="str">
        <f t="shared" si="2"/>
        <v>Aderente</v>
      </c>
      <c r="BR51" s="18" t="str">
        <f t="shared" si="3"/>
        <v>*</v>
      </c>
      <c r="BS51" s="18" t="str">
        <f t="shared" si="4"/>
        <v>*</v>
      </c>
      <c r="BT51" s="225" t="str">
        <f t="shared" si="5"/>
        <v/>
      </c>
    </row>
    <row r="52" spans="1:72">
      <c r="A52" s="50" t="str">
        <f t="shared" si="1"/>
        <v/>
      </c>
      <c r="B52" s="171"/>
      <c r="C52" s="8" t="str">
        <f>IF(BS_CONTROLE[[#This Row],[DATA]]="","",WEEKNUM(BS_CONTROLE[[#This Row],[DATA]]))</f>
        <v/>
      </c>
      <c r="D52" s="51"/>
      <c r="E52" s="320">
        <v>47</v>
      </c>
      <c r="F52" s="172"/>
      <c r="G52" s="9" t="str">
        <f>IF(D52="","*",VLOOKUP(F52,BS_ATIVIDADE[#All],3,FALSE))</f>
        <v>*</v>
      </c>
      <c r="H52" s="173"/>
      <c r="I52" s="173"/>
      <c r="J52" s="217"/>
      <c r="K52" s="217"/>
      <c r="L52" s="83" t="s">
        <v>609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3"/>
      <c r="P52" s="173"/>
      <c r="Q52" s="83"/>
      <c r="R52" s="10" t="str">
        <f>IFERROR(_xlfn.XLOOKUP(F52, BS_ATIVIDADE[ATIVIDADE],BS_ATIVIDADE[UNIDADE] ), "*")</f>
        <v>*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8"/>
      <c r="W52" s="173"/>
      <c r="X52" s="218"/>
      <c r="Y52" s="158"/>
      <c r="Z52" s="158"/>
      <c r="AA52" s="83"/>
      <c r="AB52" s="70"/>
      <c r="AC52" s="70"/>
      <c r="AD52" s="173"/>
      <c r="AE52" s="83"/>
      <c r="AF52" s="83"/>
      <c r="AG52" s="83"/>
      <c r="AH52" s="48"/>
      <c r="AI52" s="142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4" t="str">
        <f>IF(BS_CONTROLE[[#This Row],[Local - Partida]]=0, "-", BS_CONTROLE[[#This Row],[Local - Partida]])</f>
        <v>-</v>
      </c>
      <c r="AL52" s="284" t="str">
        <f>IF(BS_CONTROLE[[#This Row],[Local - Encerramento]]=0, "-", BS_CONTROLE[[#This Row],[Local - Encerramento]])</f>
        <v>-</v>
      </c>
      <c r="AM52" s="284" t="str">
        <f>IF(BS_CONTROLE[[#This Row],[Entre - Estações]]=0, "-", BS_CONTROLE[[#This Row],[Entre - Estações]])</f>
        <v>-</v>
      </c>
      <c r="AN52" s="284" t="str">
        <f>IF(BS_CONTROLE[[#This Row],[SB]]=0, "-", BS_CONTROLE[[#This Row],[SB]])</f>
        <v>-</v>
      </c>
      <c r="AO52" s="285" t="str">
        <f>IF(BS_CONTROLE[[#This Row],[SUB]]=0, "-", BS_CONTROLE[[#This Row],[SUB]])</f>
        <v>-</v>
      </c>
      <c r="AP52" s="286" t="str">
        <f>IF(BS_CONTROLE[[#This Row],[KM - Inicio]]=0, "-", BS_CONTROLE[[#This Row],[KM - Inicio]])</f>
        <v>-</v>
      </c>
      <c r="AQ52" s="286" t="str">
        <f>IF(BS_CONTROLE[[#This Row],[KM - Fim]]=0, "-", BS_CONTROLE[[#This Row],[KM - Fim]])</f>
        <v>-</v>
      </c>
      <c r="AR52" s="242"/>
      <c r="AS52" s="242"/>
      <c r="AT52" s="242"/>
      <c r="AU52" s="38"/>
      <c r="AV52" s="38"/>
      <c r="AW52" s="38"/>
      <c r="AX52" s="38"/>
      <c r="AY52" s="319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7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5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5" t="str">
        <f t="shared" si="5"/>
        <v/>
      </c>
    </row>
    <row r="53" spans="1:72">
      <c r="A53" s="50" t="str">
        <f t="shared" si="1"/>
        <v/>
      </c>
      <c r="B53" s="171"/>
      <c r="C53" s="8" t="str">
        <f>IF(BS_CONTROLE[[#This Row],[DATA]]="","",WEEKNUM(BS_CONTROLE[[#This Row],[DATA]]))</f>
        <v/>
      </c>
      <c r="D53" s="51"/>
      <c r="E53" s="320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3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3"/>
      <c r="R53" s="10" t="str">
        <f>IFERROR(_xlfn.XLOOKUP(F53, BS_ATIVIDADE[ATIVIDADE],BS_ATIVIDADE[UNIDADE] ), "*")</f>
        <v>*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8"/>
      <c r="W53" s="173"/>
      <c r="X53" s="218"/>
      <c r="Y53" s="158"/>
      <c r="Z53" s="158"/>
      <c r="AA53" s="83"/>
      <c r="AB53" s="70"/>
      <c r="AC53" s="70"/>
      <c r="AD53" s="173"/>
      <c r="AE53" s="83"/>
      <c r="AF53" s="83"/>
      <c r="AG53" s="83"/>
      <c r="AH53" s="48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4" t="str">
        <f>IF(BS_CONTROLE[[#This Row],[Local - Partida]]=0, "-", BS_CONTROLE[[#This Row],[Local - Partida]])</f>
        <v>-</v>
      </c>
      <c r="AL53" s="284" t="str">
        <f>IF(BS_CONTROLE[[#This Row],[Local - Encerramento]]=0, "-", BS_CONTROLE[[#This Row],[Local - Encerramento]])</f>
        <v>-</v>
      </c>
      <c r="AM53" s="284" t="str">
        <f>IF(BS_CONTROLE[[#This Row],[Entre - Estações]]=0, "-", BS_CONTROLE[[#This Row],[Entre - Estações]])</f>
        <v>-</v>
      </c>
      <c r="AN53" s="284" t="str">
        <f>IF(BS_CONTROLE[[#This Row],[SB]]=0, "-", BS_CONTROLE[[#This Row],[SB]])</f>
        <v>-</v>
      </c>
      <c r="AO53" s="285" t="str">
        <f>IF(BS_CONTROLE[[#This Row],[SUB]]=0, "-", BS_CONTROLE[[#This Row],[SUB]])</f>
        <v>-</v>
      </c>
      <c r="AP53" s="286" t="str">
        <f>IF(BS_CONTROLE[[#This Row],[KM - Inicio]]=0, "-", BS_CONTROLE[[#This Row],[KM - Inicio]])</f>
        <v>-</v>
      </c>
      <c r="AQ53" s="286" t="str">
        <f>IF(BS_CONTROLE[[#This Row],[KM - Fim]]=0, "-", BS_CONTROLE[[#This Row],[KM - Fim]])</f>
        <v>-</v>
      </c>
      <c r="AR53" s="242"/>
      <c r="AS53" s="242"/>
      <c r="AT53" s="242"/>
      <c r="AU53" s="38"/>
      <c r="AV53" s="38"/>
      <c r="AW53" s="38"/>
      <c r="AX53" s="38"/>
      <c r="AY53" s="319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7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5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5" t="str">
        <f t="shared" si="5"/>
        <v/>
      </c>
    </row>
    <row r="54" spans="1:72">
      <c r="A54" s="50" t="str">
        <f t="shared" si="1"/>
        <v/>
      </c>
      <c r="B54" s="171"/>
      <c r="C54" s="8" t="str">
        <f>IF(BS_CONTROLE[[#This Row],[DATA]]="","",WEEKNUM(BS_CONTROLE[[#This Row],[DATA]]))</f>
        <v/>
      </c>
      <c r="D54" s="51"/>
      <c r="E54" s="320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3" t="s">
        <v>609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3"/>
      <c r="R54" s="10" t="str">
        <f>IFERROR(_xlfn.XLOOKUP(F54, BS_ATIVIDADE[ATIVIDADE],BS_ATIVIDADE[UNIDADE] ), "*")</f>
        <v>*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8"/>
      <c r="W54" s="173"/>
      <c r="X54" s="218"/>
      <c r="Y54" s="158"/>
      <c r="Z54" s="158"/>
      <c r="AA54" s="83"/>
      <c r="AB54" s="70"/>
      <c r="AC54" s="70"/>
      <c r="AD54" s="173"/>
      <c r="AE54" s="83"/>
      <c r="AF54" s="83"/>
      <c r="AG54" s="83"/>
      <c r="AH54" s="48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84" t="str">
        <f>IF(BS_CONTROLE[[#This Row],[Local - Partida]]=0, "-", BS_CONTROLE[[#This Row],[Local - Partida]])</f>
        <v>-</v>
      </c>
      <c r="AL54" s="284" t="str">
        <f>IF(BS_CONTROLE[[#This Row],[Local - Encerramento]]=0, "-", BS_CONTROLE[[#This Row],[Local - Encerramento]])</f>
        <v>-</v>
      </c>
      <c r="AM54" s="284" t="str">
        <f>IF(BS_CONTROLE[[#This Row],[Entre - Estações]]=0, "-", BS_CONTROLE[[#This Row],[Entre - Estações]])</f>
        <v>-</v>
      </c>
      <c r="AN54" s="284" t="str">
        <f>IF(BS_CONTROLE[[#This Row],[SB]]=0, "-", BS_CONTROLE[[#This Row],[SB]])</f>
        <v>-</v>
      </c>
      <c r="AO54" s="285" t="str">
        <f>IF(BS_CONTROLE[[#This Row],[SUB]]=0, "-", BS_CONTROLE[[#This Row],[SUB]])</f>
        <v>-</v>
      </c>
      <c r="AP54" s="286" t="str">
        <f>IF(BS_CONTROLE[[#This Row],[KM - Inicio]]=0, "-", BS_CONTROLE[[#This Row],[KM - Inicio]])</f>
        <v>-</v>
      </c>
      <c r="AQ54" s="286" t="str">
        <f>IF(BS_CONTROLE[[#This Row],[KM - Fim]]=0, "-", BS_CONTROLE[[#This Row],[KM - Fim]])</f>
        <v>-</v>
      </c>
      <c r="AR54" s="242"/>
      <c r="AS54" s="242"/>
      <c r="AT54" s="242"/>
      <c r="AU54" s="38"/>
      <c r="AV54" s="38"/>
      <c r="AW54" s="38"/>
      <c r="AX54" s="38"/>
      <c r="AY54" s="319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7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5"/>
      <c r="BP54" s="16"/>
      <c r="BQ54" s="12" t="str">
        <f t="shared" si="2"/>
        <v>Aderente</v>
      </c>
      <c r="BR54" s="18" t="str">
        <f t="shared" si="3"/>
        <v>*</v>
      </c>
      <c r="BS54" s="18" t="str">
        <f t="shared" si="4"/>
        <v>*</v>
      </c>
      <c r="BT54" s="225" t="str">
        <f t="shared" si="5"/>
        <v/>
      </c>
    </row>
    <row r="55" spans="1:72">
      <c r="A55" s="50" t="str">
        <f t="shared" si="1"/>
        <v/>
      </c>
      <c r="B55" s="171"/>
      <c r="C55" s="8" t="str">
        <f>IF(BS_CONTROLE[[#This Row],[DATA]]="","",WEEKNUM(BS_CONTROLE[[#This Row],[DATA]]))</f>
        <v/>
      </c>
      <c r="D55" s="51"/>
      <c r="E55" s="320">
        <v>50</v>
      </c>
      <c r="F55" s="172"/>
      <c r="G55" s="9" t="str">
        <f>IF(D55="","*",VLOOKUP(F55,BS_ATIVIDADE[#All],3,FALSE))</f>
        <v>*</v>
      </c>
      <c r="H55" s="173"/>
      <c r="I55" s="173"/>
      <c r="J55" s="217"/>
      <c r="K55" s="217"/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3"/>
      <c r="P55" s="173"/>
      <c r="Q55" s="83"/>
      <c r="R55" s="10" t="str">
        <f>IFERROR(_xlfn.XLOOKUP(F55, BS_ATIVIDADE[ATIVIDADE],BS_ATIVIDADE[UNIDADE] ), "*")</f>
        <v>*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8"/>
      <c r="W55" s="173"/>
      <c r="X55" s="218"/>
      <c r="Y55" s="158"/>
      <c r="Z55" s="158"/>
      <c r="AA55" s="83"/>
      <c r="AB55" s="70"/>
      <c r="AC55" s="70"/>
      <c r="AD55" s="173"/>
      <c r="AE55" s="83"/>
      <c r="AF55" s="83"/>
      <c r="AG55" s="83"/>
      <c r="AH55" s="48"/>
      <c r="AI55" s="142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4" t="str">
        <f>IF(BS_CONTROLE[[#This Row],[Local - Partida]]=0, "-", BS_CONTROLE[[#This Row],[Local - Partida]])</f>
        <v>-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-</v>
      </c>
      <c r="AN55" s="284" t="str">
        <f>IF(BS_CONTROLE[[#This Row],[SB]]=0, "-", BS_CONTROLE[[#This Row],[SB]])</f>
        <v>-</v>
      </c>
      <c r="AO55" s="285" t="str">
        <f>IF(BS_CONTROLE[[#This Row],[SUB]]=0, "-", BS_CONTROLE[[#This Row],[SUB]])</f>
        <v>-</v>
      </c>
      <c r="AP55" s="286" t="str">
        <f>IF(BS_CONTROLE[[#This Row],[KM - Inicio]]=0, "-", BS_CONTROLE[[#This Row],[KM - Inicio]])</f>
        <v>-</v>
      </c>
      <c r="AQ55" s="286" t="str">
        <f>IF(BS_CONTROLE[[#This Row],[KM - Fim]]=0, "-", BS_CONTROLE[[#This Row],[KM - Fim]])</f>
        <v>-</v>
      </c>
      <c r="AR55" s="242"/>
      <c r="AS55" s="242"/>
      <c r="AT55" s="242"/>
      <c r="AU55" s="38"/>
      <c r="AV55" s="38"/>
      <c r="AW55" s="38"/>
      <c r="AX55" s="38"/>
      <c r="AY55" s="319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7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5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5" t="str">
        <f t="shared" si="5"/>
        <v/>
      </c>
    </row>
    <row r="56" spans="1:72">
      <c r="A56" s="50" t="str">
        <f t="shared" si="1"/>
        <v/>
      </c>
      <c r="B56" s="171"/>
      <c r="C56" s="8" t="str">
        <f>IF(BS_CONTROLE[[#This Row],[DATA]]="","",WEEKNUM(BS_CONTROLE[[#This Row],[DATA]]))</f>
        <v/>
      </c>
      <c r="D56" s="51"/>
      <c r="E56" s="320">
        <v>51</v>
      </c>
      <c r="F56" s="172"/>
      <c r="G56" s="9" t="str">
        <f>IF(D56="","*",VLOOKUP(F56,BS_ATIVIDADE[#All],3,FALSE))</f>
        <v>*</v>
      </c>
      <c r="H56" s="173"/>
      <c r="I56" s="173"/>
      <c r="J56" s="217"/>
      <c r="K56" s="217"/>
      <c r="L56" s="83" t="s">
        <v>609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3"/>
      <c r="P56" s="173"/>
      <c r="Q56" s="83"/>
      <c r="R56" s="10" t="str">
        <f>IFERROR(_xlfn.XLOOKUP(F56, BS_ATIVIDADE[ATIVIDADE],BS_ATIVIDADE[UNIDADE] ), "*")</f>
        <v>*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8"/>
      <c r="W56" s="173"/>
      <c r="X56" s="218"/>
      <c r="Y56" s="158"/>
      <c r="Z56" s="158"/>
      <c r="AA56" s="83"/>
      <c r="AB56" s="70"/>
      <c r="AC56" s="70"/>
      <c r="AD56" s="173"/>
      <c r="AE56" s="83"/>
      <c r="AF56" s="83"/>
      <c r="AG56" s="83"/>
      <c r="AH56" s="48"/>
      <c r="AI56" s="142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4" t="str">
        <f>IF(BS_CONTROLE[[#This Row],[Local - Partida]]=0, "-", BS_CONTROLE[[#This Row],[Local - Partida]])</f>
        <v>-</v>
      </c>
      <c r="AL56" s="284" t="str">
        <f>IF(BS_CONTROLE[[#This Row],[Local - Encerramento]]=0, "-", BS_CONTROLE[[#This Row],[Local - Encerramento]])</f>
        <v>-</v>
      </c>
      <c r="AM56" s="284" t="str">
        <f>IF(BS_CONTROLE[[#This Row],[Entre - Estações]]=0, "-", BS_CONTROLE[[#This Row],[Entre - Estações]])</f>
        <v>-</v>
      </c>
      <c r="AN56" s="284" t="str">
        <f>IF(BS_CONTROLE[[#This Row],[SB]]=0, "-", BS_CONTROLE[[#This Row],[SB]])</f>
        <v>-</v>
      </c>
      <c r="AO56" s="285" t="str">
        <f>IF(BS_CONTROLE[[#This Row],[SUB]]=0, "-", BS_CONTROLE[[#This Row],[SUB]])</f>
        <v>-</v>
      </c>
      <c r="AP56" s="286" t="str">
        <f>IF(BS_CONTROLE[[#This Row],[KM - Inicio]]=0, "-", BS_CONTROLE[[#This Row],[KM - Inicio]])</f>
        <v>-</v>
      </c>
      <c r="AQ56" s="286" t="str">
        <f>IF(BS_CONTROLE[[#This Row],[KM - Fim]]=0, "-", BS_CONTROLE[[#This Row],[KM - Fim]])</f>
        <v>-</v>
      </c>
      <c r="AR56" s="242"/>
      <c r="AS56" s="242"/>
      <c r="AT56" s="242"/>
      <c r="AU56" s="38"/>
      <c r="AV56" s="38"/>
      <c r="AW56" s="38"/>
      <c r="AX56" s="38"/>
      <c r="AY56" s="319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7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5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5" t="str">
        <f t="shared" si="5"/>
        <v/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20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21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609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4" t="str">
        <f>IF(BS_CONTROLE[[#This Row],[Local - Partida]]=0, "-", BS_CONTROLE[[#This Row],[Local - Partida]])</f>
        <v>-</v>
      </c>
      <c r="AL58" s="284" t="str">
        <f>IF(BS_CONTROLE[[#This Row],[Local - Encerramento]]=0, "-", BS_CONTROLE[[#This Row],[Local - Encerramento]])</f>
        <v>-</v>
      </c>
      <c r="AM58" s="284" t="str">
        <f>IF(BS_CONTROLE[[#This Row],[Entre - Estações]]=0, "-", BS_CONTROLE[[#This Row],[Entre - Estações]])</f>
        <v>-</v>
      </c>
      <c r="AN58" s="284" t="str">
        <f>IF(BS_CONTROLE[[#This Row],[SB]]=0, "-", BS_CONTROLE[[#This Row],[SB]])</f>
        <v>-</v>
      </c>
      <c r="AO58" s="285" t="str">
        <f>IF(BS_CONTROLE[[#This Row],[SUB]]=0, "-", BS_CONTROLE[[#This Row],[SUB]])</f>
        <v>-</v>
      </c>
      <c r="AP58" s="286" t="str">
        <f>IF(BS_CONTROLE[[#This Row],[KM - Inicio]]=0, "-", BS_CONTROLE[[#This Row],[KM - Inicio]])</f>
        <v>-</v>
      </c>
      <c r="AQ58" s="286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7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/>
      </c>
      <c r="B59" s="171"/>
      <c r="C59" s="8" t="str">
        <f>IF(BS_CONTROLE[[#This Row],[DATA]]="","",WEEKNUM(BS_CONTROLE[[#This Row],[DATA]]))</f>
        <v/>
      </c>
      <c r="D59" s="51"/>
      <c r="E59" s="320">
        <v>54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4" t="str">
        <f>IF(BS_CONTROLE[[#This Row],[Local - Partida]]=0, "-", BS_CONTROLE[[#This Row],[Local - Partida]])</f>
        <v>-</v>
      </c>
      <c r="AL59" s="284" t="str">
        <f>IF(BS_CONTROLE[[#This Row],[Local - Encerramento]]=0, "-", BS_CONTROLE[[#This Row],[Local - Encerramento]])</f>
        <v>-</v>
      </c>
      <c r="AM59" s="284" t="str">
        <f>IF(BS_CONTROLE[[#This Row],[Entre - Estações]]=0, "-", BS_CONTROLE[[#This Row],[Entre - Estações]])</f>
        <v>-</v>
      </c>
      <c r="AN59" s="284" t="str">
        <f>IF(BS_CONTROLE[[#This Row],[SB]]=0, "-", BS_CONTROLE[[#This Row],[SB]])</f>
        <v>-</v>
      </c>
      <c r="AO59" s="285" t="str">
        <f>IF(BS_CONTROLE[[#This Row],[SUB]]=0, "-", BS_CONTROLE[[#This Row],[SUB]])</f>
        <v>-</v>
      </c>
      <c r="AP59" s="286" t="str">
        <f>IF(BS_CONTROLE[[#This Row],[KM - Inicio]]=0, "-", BS_CONTROLE[[#This Row],[KM - Inicio]])</f>
        <v>-</v>
      </c>
      <c r="AQ59" s="286" t="str">
        <f>IF(BS_CONTROLE[[#This Row],[KM - Fim]]=0, "-", BS_CONTROLE[[#This Row],[KM - Fim]])</f>
        <v>-</v>
      </c>
      <c r="AR59" s="242"/>
      <c r="AS59" s="242"/>
      <c r="AT59" s="242"/>
      <c r="AU59" s="38"/>
      <c r="AV59" s="38"/>
      <c r="AW59" s="38"/>
      <c r="AX59" s="38"/>
      <c r="AY59" s="319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7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>
      <c r="A60" s="50" t="str">
        <f t="shared" si="1"/>
        <v/>
      </c>
      <c r="B60" s="171"/>
      <c r="C60" s="8" t="str">
        <f>IF(BS_CONTROLE[[#This Row],[DATA]]="","",WEEKNUM(BS_CONTROLE[[#This Row],[DATA]]))</f>
        <v/>
      </c>
      <c r="D60" s="51"/>
      <c r="E60" s="320">
        <v>55</v>
      </c>
      <c r="F60" s="172"/>
      <c r="G60" s="9" t="str">
        <f>IF(D60="","*",VLOOKUP(F60,BS_ATIVIDADE[#All],3,FALSE))</f>
        <v>*</v>
      </c>
      <c r="H60" s="173"/>
      <c r="I60" s="173"/>
      <c r="J60" s="217"/>
      <c r="K60" s="217"/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3"/>
      <c r="P60" s="173"/>
      <c r="Q60" s="83"/>
      <c r="R60" s="10" t="str">
        <f>IFERROR(_xlfn.XLOOKUP(F60, BS_ATIVIDADE[ATIVIDADE],BS_ATIVIDADE[UNIDADE] ), "*")</f>
        <v>*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0" t="str">
        <f>IFERROR(_xlfn.XLOOKUP(J60, BASE_MAPA!$E$2:$E$359, BASE_MAPA!$J$2:$J$359), "ERRO")</f>
        <v>ERRO</v>
      </c>
      <c r="V60" s="198"/>
      <c r="W60" s="173"/>
      <c r="X60" s="218"/>
      <c r="Y60" s="158"/>
      <c r="Z60" s="158"/>
      <c r="AA60" s="83"/>
      <c r="AB60" s="70"/>
      <c r="AC60" s="70"/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84" t="str">
        <f>IF(BS_CONTROLE[[#This Row],[Local - Partida]]=0, "-", BS_CONTROLE[[#This Row],[Local - Partida]])</f>
        <v>-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-</v>
      </c>
      <c r="AN60" s="284" t="str">
        <f>IF(BS_CONTROLE[[#This Row],[SB]]=0, "-", BS_CONTROLE[[#This Row],[SB]])</f>
        <v>-</v>
      </c>
      <c r="AO60" s="285" t="str">
        <f>IF(BS_CONTROLE[[#This Row],[SUB]]=0, "-", BS_CONTROLE[[#This Row],[SUB]])</f>
        <v>-</v>
      </c>
      <c r="AP60" s="286" t="str">
        <f>IF(BS_CONTROLE[[#This Row],[KM - Inicio]]=0, "-", BS_CONTROLE[[#This Row],[KM - Inicio]])</f>
        <v>-</v>
      </c>
      <c r="AQ60" s="286" t="str">
        <f>IF(BS_CONTROLE[[#This Row],[KM - Fim]]=0, "-", BS_CONTROLE[[#This Row],[KM - Fim]])</f>
        <v>-</v>
      </c>
      <c r="AR60" s="242"/>
      <c r="AS60" s="242"/>
      <c r="AT60" s="242"/>
      <c r="AU60" s="38"/>
      <c r="AV60" s="38"/>
      <c r="AW60" s="38"/>
      <c r="AX60" s="38"/>
      <c r="AY60" s="319" t="str">
        <f>IF(D60="","*",IFERROR(IF(ISODD(COUNT(AS60:AX60)),"ERRO",SUM((AT60-AS60),(AV60-AU60),(AX60-AW60))),"ERRO"))</f>
        <v>*</v>
      </c>
      <c r="AZ60" s="13"/>
      <c r="BA60" s="71"/>
      <c r="BB60" s="10" t="str">
        <f>IFERROR(_xlfn.XLOOKUP(AI60, BS_ATIVIDADE[ATIVIDADE],BS_ATIVIDADE[UNIDADE] ), "*")</f>
        <v>*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BASE_MAPA!$E$2:$E$359, BASE_MAPA!$J$2:$J$359), "ERRO")</f>
        <v>ERRO</v>
      </c>
      <c r="BF60" s="287" t="str">
        <f>IF(BS_CONTROLE[[#This Row],[Responsavel pelo boletim]]=0, "-", BS_CONTROLE[[#This Row],[Responsavel pelo boletim]])</f>
        <v>-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Aderente</v>
      </c>
      <c r="BR60" s="18" t="str">
        <f t="shared" si="3"/>
        <v>*</v>
      </c>
      <c r="BS60" s="18" t="str">
        <f t="shared" si="4"/>
        <v>*</v>
      </c>
      <c r="BT60" s="225" t="str">
        <f t="shared" si="5"/>
        <v/>
      </c>
    </row>
    <row r="61" spans="1:72">
      <c r="A61" s="50" t="str">
        <f t="shared" si="1"/>
        <v/>
      </c>
      <c r="B61" s="171"/>
      <c r="C61" s="8" t="str">
        <f>IF(BS_CONTROLE[[#This Row],[DATA]]="","",WEEKNUM(BS_CONTROLE[[#This Row],[DATA]]))</f>
        <v/>
      </c>
      <c r="D61" s="51"/>
      <c r="E61" s="320">
        <v>56</v>
      </c>
      <c r="F61" s="172"/>
      <c r="G61" s="9" t="str">
        <f>IF(D61="","*",VLOOKUP(F61,BS_ATIVIDADE[#All],3,FALSE))</f>
        <v>*</v>
      </c>
      <c r="H61" s="173"/>
      <c r="I61" s="173"/>
      <c r="J61" s="217"/>
      <c r="K61" s="217"/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3"/>
      <c r="P61" s="173"/>
      <c r="Q61" s="83"/>
      <c r="R61" s="10" t="str">
        <f>IFERROR(_xlfn.XLOOKUP(F61, BS_ATIVIDADE[ATIVIDADE],BS_ATIVIDADE[UNIDADE] ), "*")</f>
        <v>*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8"/>
      <c r="W61" s="173"/>
      <c r="X61" s="218"/>
      <c r="Y61" s="158"/>
      <c r="Z61" s="158"/>
      <c r="AA61" s="83"/>
      <c r="AB61" s="70"/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-</v>
      </c>
      <c r="AN61" s="284" t="str">
        <f>IF(BS_CONTROLE[[#This Row],[SB]]=0, "-", BS_CONTROLE[[#This Row],[SB]])</f>
        <v>-</v>
      </c>
      <c r="AO61" s="285" t="str">
        <f>IF(BS_CONTROLE[[#This Row],[SUB]]=0, "-", BS_CONTROLE[[#This Row],[SUB]])</f>
        <v>-</v>
      </c>
      <c r="AP61" s="286" t="str">
        <f>IF(BS_CONTROLE[[#This Row],[KM - Inicio]]=0, "-", BS_CONTROLE[[#This Row],[KM - Inicio]])</f>
        <v>-</v>
      </c>
      <c r="AQ61" s="286" t="str">
        <f>IF(BS_CONTROLE[[#This Row],[KM - Fim]]=0, "-", BS_CONTROLE[[#This Row],[KM - Fim]])</f>
        <v>-</v>
      </c>
      <c r="AR61" s="242"/>
      <c r="AS61" s="242"/>
      <c r="AT61" s="242"/>
      <c r="AU61" s="38"/>
      <c r="AV61" s="38"/>
      <c r="AW61" s="38"/>
      <c r="AX61" s="38"/>
      <c r="AY61" s="319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7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Aderente</v>
      </c>
      <c r="BR61" s="18" t="str">
        <f t="shared" si="3"/>
        <v>*</v>
      </c>
      <c r="BS61" s="18" t="str">
        <f t="shared" si="4"/>
        <v>*</v>
      </c>
      <c r="BT61" s="225" t="str">
        <f t="shared" si="5"/>
        <v/>
      </c>
    </row>
    <row r="62" spans="1:72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20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BASE_MAPA!$E$2:$E$359, BASE_MAPA!$J$2:$J$359),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-</v>
      </c>
      <c r="AN62" s="284" t="str">
        <f>IF(BS_CONTROLE[[#This Row],[SB]]=0, "-", BS_CONTROLE[[#This Row],[SB]])</f>
        <v>-</v>
      </c>
      <c r="AO62" s="285" t="str">
        <f>IF(BS_CONTROLE[[#This Row],[SUB]]=0, "-", BS_CONTROLE[[#This Row],[SUB]])</f>
        <v>-</v>
      </c>
      <c r="AP62" s="286" t="str">
        <f>IF(BS_CONTROLE[[#This Row],[KM - Inicio]]=0, "-", BS_CONTROLE[[#This Row],[KM - Inicio]])</f>
        <v>-</v>
      </c>
      <c r="AQ62" s="286" t="str">
        <f>IF(BS_CONTROLE[[#This Row],[KM - Fim]]=0, "-", BS_CONTROLE[[#This Row],[KM - Fim]])</f>
        <v>-</v>
      </c>
      <c r="AR62" s="242"/>
      <c r="AS62" s="242"/>
      <c r="AT62" s="242"/>
      <c r="AU62" s="38"/>
      <c r="AV62" s="38"/>
      <c r="AW62" s="38"/>
      <c r="AX62" s="38"/>
      <c r="AY62" s="319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BASE_MAPA!$E$2:$E$359, BASE_MAPA!$J$2:$J$359), "ERRO")</f>
        <v>ERRO</v>
      </c>
      <c r="BF62" s="287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>
      <c r="A63" s="50" t="str">
        <f t="shared" si="1"/>
        <v/>
      </c>
      <c r="B63" s="171"/>
      <c r="C63" s="8" t="str">
        <f>IF(BS_CONTROLE[[#This Row],[DATA]]="","",WEEKNUM(BS_CONTROLE[[#This Row],[DATA]]))</f>
        <v/>
      </c>
      <c r="D63" s="51"/>
      <c r="E63" s="320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3"/>
      <c r="R63" s="10" t="str">
        <f>IFERROR(_xlfn.XLOOKUP(F63, BS_ATIVIDADE[ATIVIDADE],BS_ATIVIDADE[UNIDADE] ), "*")</f>
        <v>*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8"/>
      <c r="W63" s="173"/>
      <c r="X63" s="218"/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84" t="str">
        <f>IF(BS_CONTROLE[[#This Row],[Local - Partida]]=0, "-", BS_CONTROLE[[#This Row],[Local - Partida]])</f>
        <v>-</v>
      </c>
      <c r="AL63" s="284" t="str">
        <f>IF(BS_CONTROLE[[#This Row],[Local - Encerramento]]=0, "-", BS_CONTROLE[[#This Row],[Local - Encerramento]])</f>
        <v>-</v>
      </c>
      <c r="AM63" s="284" t="str">
        <f>IF(BS_CONTROLE[[#This Row],[Entre - Estações]]=0, "-", BS_CONTROLE[[#This Row],[Entre - Estações]])</f>
        <v>-</v>
      </c>
      <c r="AN63" s="284" t="str">
        <f>IF(BS_CONTROLE[[#This Row],[SB]]=0, "-", BS_CONTROLE[[#This Row],[SB]])</f>
        <v>-</v>
      </c>
      <c r="AO63" s="285" t="str">
        <f>IF(BS_CONTROLE[[#This Row],[SUB]]=0, "-", BS_CONTROLE[[#This Row],[SUB]])</f>
        <v>-</v>
      </c>
      <c r="AP63" s="286" t="str">
        <f>IF(BS_CONTROLE[[#This Row],[KM - Inicio]]=0, "-", BS_CONTROLE[[#This Row],[KM - Inicio]])</f>
        <v>-</v>
      </c>
      <c r="AQ63" s="286" t="str">
        <f>IF(BS_CONTROLE[[#This Row],[KM - Fim]]=0, "-", BS_CONTROLE[[#This Row],[KM - Fim]])</f>
        <v>-</v>
      </c>
      <c r="AR63" s="242"/>
      <c r="AS63" s="242"/>
      <c r="AT63" s="242"/>
      <c r="AU63" s="38"/>
      <c r="AV63" s="38"/>
      <c r="AW63" s="38"/>
      <c r="AX63" s="38"/>
      <c r="AY63" s="319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7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Aderente</v>
      </c>
      <c r="BR63" s="18" t="str">
        <f t="shared" si="3"/>
        <v>*</v>
      </c>
      <c r="BS63" s="18" t="str">
        <f t="shared" si="4"/>
        <v>*</v>
      </c>
      <c r="BT63" s="225" t="str">
        <f t="shared" si="5"/>
        <v/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242"/>
      <c r="AS64" s="242"/>
      <c r="AT64" s="242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>
      <c r="A65" s="50" t="str">
        <f t="shared" si="1"/>
        <v/>
      </c>
      <c r="B65" s="171"/>
      <c r="C65" s="8" t="str">
        <f>IF(BS_CONTROLE[[#This Row],[DATA]]="","",WEEKNUM(BS_CONTROLE[[#This Row],[DATA]]))</f>
        <v/>
      </c>
      <c r="D65" s="51"/>
      <c r="E65" s="320">
        <v>60</v>
      </c>
      <c r="F65" s="172"/>
      <c r="G65" s="9" t="str">
        <f>IF(D65="","*",VLOOKUP(F65,BS_ATIVIDADE[#All],3,FALSE))</f>
        <v>*</v>
      </c>
      <c r="H65" s="173"/>
      <c r="I65" s="173"/>
      <c r="J65" s="217"/>
      <c r="K65" s="217"/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3"/>
      <c r="P65" s="173"/>
      <c r="Q65" s="83"/>
      <c r="R65" s="10" t="str">
        <f>IFERROR(_xlfn.XLOOKUP(F65, BS_ATIVIDADE[ATIVIDADE],BS_ATIVIDADE[UNIDADE] ), "*")</f>
        <v>*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8"/>
      <c r="W65" s="173"/>
      <c r="X65" s="218"/>
      <c r="Y65" s="158"/>
      <c r="Z65" s="158"/>
      <c r="AA65" s="83"/>
      <c r="AB65" s="70"/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84" t="str">
        <f>IF(BS_CONTROLE[[#This Row],[Local - Partida]]=0, "-", BS_CONTROLE[[#This Row],[Local - Partida]])</f>
        <v>-</v>
      </c>
      <c r="AL65" s="284" t="str">
        <f>IF(BS_CONTROLE[[#This Row],[Local - Encerramento]]=0, "-", BS_CONTROLE[[#This Row],[Local - Encerramento]])</f>
        <v>-</v>
      </c>
      <c r="AM65" s="284" t="str">
        <f>IF(BS_CONTROLE[[#This Row],[Entre - Estações]]=0, "-", BS_CONTROLE[[#This Row],[Entre - Estações]])</f>
        <v>-</v>
      </c>
      <c r="AN65" s="284" t="str">
        <f>IF(BS_CONTROLE[[#This Row],[SB]]=0, "-", BS_CONTROLE[[#This Row],[SB]])</f>
        <v>-</v>
      </c>
      <c r="AO65" s="285" t="str">
        <f>IF(BS_CONTROLE[[#This Row],[SUB]]=0, "-", BS_CONTROLE[[#This Row],[SUB]])</f>
        <v>-</v>
      </c>
      <c r="AP65" s="286" t="str">
        <f>IF(BS_CONTROLE[[#This Row],[KM - Inicio]]=0, "-", BS_CONTROLE[[#This Row],[KM - Inicio]])</f>
        <v>-</v>
      </c>
      <c r="AQ65" s="286" t="str">
        <f>IF(BS_CONTROLE[[#This Row],[KM - Fim]]=0, "-", BS_CONTROLE[[#This Row],[KM - Fim]])</f>
        <v>-</v>
      </c>
      <c r="AR65" s="242"/>
      <c r="AS65" s="242"/>
      <c r="AT65" s="242"/>
      <c r="AU65" s="38"/>
      <c r="AV65" s="38"/>
      <c r="AW65" s="38"/>
      <c r="AX65" s="38"/>
      <c r="AY65" s="319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7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Aderente</v>
      </c>
      <c r="BR65" s="18" t="str">
        <f t="shared" si="3"/>
        <v>*</v>
      </c>
      <c r="BS65" s="18" t="str">
        <f t="shared" si="4"/>
        <v>*</v>
      </c>
      <c r="BT65" s="225" t="str">
        <f t="shared" si="5"/>
        <v/>
      </c>
    </row>
    <row r="66" spans="1:72">
      <c r="A66" s="50" t="str">
        <f t="shared" si="1"/>
        <v/>
      </c>
      <c r="B66" s="171"/>
      <c r="C66" s="8" t="str">
        <f>IF(BS_CONTROLE[[#This Row],[DATA]]="","",WEEKNUM(BS_CONTROLE[[#This Row],[DATA]]))</f>
        <v/>
      </c>
      <c r="D66" s="51"/>
      <c r="E66" s="320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609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4" t="str">
        <f>IF(BS_CONTROLE[[#This Row],[Local - Partida]]=0, "-", BS_CONTROLE[[#This Row],[Local - Partida]])</f>
        <v>-</v>
      </c>
      <c r="AL66" s="284" t="str">
        <f>IF(BS_CONTROLE[[#This Row],[Local - Encerramento]]=0, "-", BS_CONTROLE[[#This Row],[Local - Encerramento]])</f>
        <v>-</v>
      </c>
      <c r="AM66" s="284" t="str">
        <f>IF(BS_CONTROLE[[#This Row],[Entre - Estações]]=0, "-", BS_CONTROLE[[#This Row],[Entre - Estações]])</f>
        <v>-</v>
      </c>
      <c r="AN66" s="284" t="str">
        <f>IF(BS_CONTROLE[[#This Row],[SB]]=0, "-", BS_CONTROLE[[#This Row],[SB]])</f>
        <v>-</v>
      </c>
      <c r="AO66" s="285" t="str">
        <f>IF(BS_CONTROLE[[#This Row],[SUB]]=0, "-", BS_CONTROLE[[#This Row],[SUB]])</f>
        <v>-</v>
      </c>
      <c r="AP66" s="286" t="str">
        <f>IF(BS_CONTROLE[[#This Row],[KM - Inicio]]=0, "-", BS_CONTROLE[[#This Row],[KM - Inicio]])</f>
        <v>-</v>
      </c>
      <c r="AQ66" s="286" t="str">
        <f>IF(BS_CONTROLE[[#This Row],[KM - Fim]]=0, "-", BS_CONTROLE[[#This Row],[KM - Fim]])</f>
        <v>-</v>
      </c>
      <c r="AR66" s="242"/>
      <c r="AS66" s="242"/>
      <c r="AT66" s="242"/>
      <c r="AU66" s="38"/>
      <c r="AV66" s="38"/>
      <c r="AW66" s="38"/>
      <c r="AX66" s="38"/>
      <c r="AY66" s="319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7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>
      <c r="A67" s="50" t="str">
        <f t="shared" si="1"/>
        <v/>
      </c>
      <c r="B67" s="171"/>
      <c r="C67" s="8" t="str">
        <f>IF(BS_CONTROLE[[#This Row],[DATA]]="","",WEEKNUM(BS_CONTROLE[[#This Row],[DATA]]))</f>
        <v/>
      </c>
      <c r="D67" s="51"/>
      <c r="E67" s="320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609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BASE_MAPA!$E$2:$E$359, BASE_MAPA!$J$2:$J$359),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4" t="str">
        <f>IF(BS_CONTROLE[[#This Row],[Local - Partida]]=0, "-", BS_CONTROLE[[#This Row],[Local - Partida]])</f>
        <v>-</v>
      </c>
      <c r="AL67" s="284" t="str">
        <f>IF(BS_CONTROLE[[#This Row],[Local - Encerramento]]=0, "-", BS_CONTROLE[[#This Row],[Local - Encerramento]])</f>
        <v>-</v>
      </c>
      <c r="AM67" s="284" t="str">
        <f>IF(BS_CONTROLE[[#This Row],[Entre - Estações]]=0, "-", BS_CONTROLE[[#This Row],[Entre - Estações]])</f>
        <v>-</v>
      </c>
      <c r="AN67" s="284" t="str">
        <f>IF(BS_CONTROLE[[#This Row],[SB]]=0, "-", BS_CONTROLE[[#This Row],[SB]])</f>
        <v>-</v>
      </c>
      <c r="AO67" s="285" t="str">
        <f>IF(BS_CONTROLE[[#This Row],[SUB]]=0, "-", BS_CONTROLE[[#This Row],[SUB]])</f>
        <v>-</v>
      </c>
      <c r="AP67" s="286" t="str">
        <f>IF(BS_CONTROLE[[#This Row],[KM - Inicio]]=0, "-", BS_CONTROLE[[#This Row],[KM - Inicio]])</f>
        <v>-</v>
      </c>
      <c r="AQ67" s="286" t="str">
        <f>IF(BS_CONTROLE[[#This Row],[KM - Fim]]=0, "-", BS_CONTROLE[[#This Row],[KM - Fim]])</f>
        <v>-</v>
      </c>
      <c r="AR67" s="242"/>
      <c r="AS67" s="242"/>
      <c r="AT67" s="242"/>
      <c r="AU67" s="38"/>
      <c r="AV67" s="38"/>
      <c r="AW67" s="38"/>
      <c r="AX67" s="38"/>
      <c r="AY67" s="319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7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242"/>
      <c r="AS68" s="242"/>
      <c r="AT68" s="242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/>
      </c>
      <c r="B69" s="171"/>
      <c r="C69" s="8" t="str">
        <f>IF(BS_CONTROLE[[#This Row],[DATA]]="","",WEEKNUM(BS_CONTROLE[[#This Row],[DATA]]))</f>
        <v/>
      </c>
      <c r="D69" s="51"/>
      <c r="E69" s="320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609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-</v>
      </c>
      <c r="AN69" s="284" t="str">
        <f>IF(BS_CONTROLE[[#This Row],[SB]]=0, "-", BS_CONTROLE[[#This Row],[SB]])</f>
        <v>-</v>
      </c>
      <c r="AO69" s="285" t="str">
        <f>IF(BS_CONTROLE[[#This Row],[SUB]]=0, "-", BS_CONTROLE[[#This Row],[SUB]])</f>
        <v>-</v>
      </c>
      <c r="AP69" s="286" t="str">
        <f>IF(BS_CONTROLE[[#This Row],[KM - Inicio]]=0, "-", BS_CONTROLE[[#This Row],[KM - Inicio]])</f>
        <v>-</v>
      </c>
      <c r="AQ69" s="286" t="str">
        <f>IF(BS_CONTROLE[[#This Row],[KM - Fim]]=0, "-", BS_CONTROLE[[#This Row],[KM - Fim]])</f>
        <v>-</v>
      </c>
      <c r="AR69" s="242"/>
      <c r="AS69" s="242"/>
      <c r="AT69" s="242"/>
      <c r="AU69" s="38"/>
      <c r="AV69" s="38"/>
      <c r="AW69" s="38"/>
      <c r="AX69" s="38"/>
      <c r="AY69" s="319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7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>
      <c r="A70" s="50" t="str">
        <f t="shared" si="1"/>
        <v/>
      </c>
      <c r="B70" s="171"/>
      <c r="C70" s="8" t="str">
        <f>IF(BS_CONTROLE[[#This Row],[DATA]]="","",WEEKNUM(BS_CONTROLE[[#This Row],[DATA]]))</f>
        <v/>
      </c>
      <c r="D70" s="51"/>
      <c r="E70" s="321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609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-</v>
      </c>
      <c r="AN70" s="284" t="str">
        <f>IF(BS_CONTROLE[[#This Row],[SB]]=0, "-", BS_CONTROLE[[#This Row],[SB]])</f>
        <v>-</v>
      </c>
      <c r="AO70" s="285" t="str">
        <f>IF(BS_CONTROLE[[#This Row],[SUB]]=0, "-", BS_CONTROLE[[#This Row],[SUB]])</f>
        <v>-</v>
      </c>
      <c r="AP70" s="286" t="str">
        <f>IF(BS_CONTROLE[[#This Row],[KM - Inicio]]=0, "-", BS_CONTROLE[[#This Row],[KM - Inicio]])</f>
        <v>-</v>
      </c>
      <c r="AQ70" s="286" t="str">
        <f>IF(BS_CONTROLE[[#This Row],[KM - Fim]]=0, "-", BS_CONTROLE[[#This Row],[KM - Fim]])</f>
        <v>-</v>
      </c>
      <c r="AR70" s="242"/>
      <c r="AS70" s="242"/>
      <c r="AT70" s="242"/>
      <c r="AU70" s="38"/>
      <c r="AV70" s="38"/>
      <c r="AW70" s="38"/>
      <c r="AX70" s="38"/>
      <c r="AY70" s="319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7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>
      <c r="A71" s="50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242"/>
      <c r="AS71" s="242"/>
      <c r="AT71" s="242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7">IF(AND(BR71&lt;1,BS71&lt;1),"Produção e Intervalo",IF(BR71&lt;1,"Intervalo",IF(BS71&lt;1,"Produção","Aderente")))</f>
        <v>Aderente</v>
      </c>
      <c r="BR71" s="18" t="str">
        <f t="shared" ref="BR71:BR100" si="8">IF(OR(B71="",F71=""),"*",AY71/P71)</f>
        <v>*</v>
      </c>
      <c r="BS71" s="18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0" t="str">
        <f t="shared" si="6"/>
        <v/>
      </c>
      <c r="B72" s="171"/>
      <c r="C72" s="8" t="str">
        <f>IF(BS_CONTROLE[[#This Row],[DATA]]="","",WEEKNUM(BS_CONTROLE[[#This Row],[DATA]]))</f>
        <v/>
      </c>
      <c r="D72" s="51"/>
      <c r="E72" s="320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609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4" t="str">
        <f>IF(BS_CONTROLE[[#This Row],[Local - Partida]]=0, "-", BS_CONTROLE[[#This Row],[Local - Partida]])</f>
        <v>-</v>
      </c>
      <c r="AL72" s="284" t="str">
        <f>IF(BS_CONTROLE[[#This Row],[Local - Encerramento]]=0, "-", BS_CONTROLE[[#This Row],[Local - Encerramento]])</f>
        <v>-</v>
      </c>
      <c r="AM72" s="284" t="str">
        <f>IF(BS_CONTROLE[[#This Row],[Entre - Estações]]=0, "-", BS_CONTROLE[[#This Row],[Entre - Estações]])</f>
        <v>-</v>
      </c>
      <c r="AN72" s="284" t="str">
        <f>IF(BS_CONTROLE[[#This Row],[SB]]=0, "-", BS_CONTROLE[[#This Row],[SB]])</f>
        <v>-</v>
      </c>
      <c r="AO72" s="285" t="str">
        <f>IF(BS_CONTROLE[[#This Row],[SUB]]=0, "-", BS_CONTROLE[[#This Row],[SUB]])</f>
        <v>-</v>
      </c>
      <c r="AP72" s="286" t="str">
        <f>IF(BS_CONTROLE[[#This Row],[KM - Inicio]]=0, "-", BS_CONTROLE[[#This Row],[KM - Inicio]])</f>
        <v>-</v>
      </c>
      <c r="AQ72" s="286" t="str">
        <f>IF(BS_CONTROLE[[#This Row],[KM - Fim]]=0, "-", BS_CONTROLE[[#This Row],[KM - Fim]])</f>
        <v>-</v>
      </c>
      <c r="AR72" s="242"/>
      <c r="AS72" s="242"/>
      <c r="AT72" s="242"/>
      <c r="AU72" s="38"/>
      <c r="AV72" s="38"/>
      <c r="AW72" s="38"/>
      <c r="AX72" s="38"/>
      <c r="AY72" s="319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7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7"/>
        <v>Aderente</v>
      </c>
      <c r="BR72" s="18" t="str">
        <f t="shared" si="8"/>
        <v>*</v>
      </c>
      <c r="BS72" s="18" t="str">
        <f t="shared" si="9"/>
        <v>*</v>
      </c>
      <c r="BT72" s="225" t="str">
        <f t="shared" si="10"/>
        <v/>
      </c>
    </row>
    <row r="73" spans="1:72">
      <c r="A73" s="50" t="str">
        <f t="shared" si="6"/>
        <v/>
      </c>
      <c r="B73" s="171"/>
      <c r="C73" s="8" t="str">
        <f>IF(BS_CONTROLE[[#This Row],[DATA]]="","",WEEKNUM(BS_CONTROLE[[#This Row],[DATA]]))</f>
        <v/>
      </c>
      <c r="D73" s="51"/>
      <c r="E73" s="320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609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4" t="str">
        <f>IF(BS_CONTROLE[[#This Row],[Local - Partida]]=0, "-", BS_CONTROLE[[#This Row],[Local - Partida]])</f>
        <v>-</v>
      </c>
      <c r="AL73" s="284" t="str">
        <f>IF(BS_CONTROLE[[#This Row],[Local - Encerramento]]=0, "-", BS_CONTROLE[[#This Row],[Local - Encerramento]])</f>
        <v>-</v>
      </c>
      <c r="AM73" s="284" t="str">
        <f>IF(BS_CONTROLE[[#This Row],[Entre - Estações]]=0, "-", BS_CONTROLE[[#This Row],[Entre - Estações]])</f>
        <v>-</v>
      </c>
      <c r="AN73" s="284" t="str">
        <f>IF(BS_CONTROLE[[#This Row],[SB]]=0, "-", BS_CONTROLE[[#This Row],[SB]])</f>
        <v>-</v>
      </c>
      <c r="AO73" s="285" t="str">
        <f>IF(BS_CONTROLE[[#This Row],[SUB]]=0, "-", BS_CONTROLE[[#This Row],[SUB]])</f>
        <v>-</v>
      </c>
      <c r="AP73" s="286" t="str">
        <f>IF(BS_CONTROLE[[#This Row],[KM - Inicio]]=0, "-", BS_CONTROLE[[#This Row],[KM - Inicio]])</f>
        <v>-</v>
      </c>
      <c r="AQ73" s="286" t="str">
        <f>IF(BS_CONTROLE[[#This Row],[KM - Fim]]=0, "-", BS_CONTROLE[[#This Row],[KM - Fim]])</f>
        <v>-</v>
      </c>
      <c r="AR73" s="242"/>
      <c r="AS73" s="242"/>
      <c r="AT73" s="242"/>
      <c r="AU73" s="38"/>
      <c r="AV73" s="38"/>
      <c r="AW73" s="38"/>
      <c r="AX73" s="38"/>
      <c r="AY73" s="319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7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7"/>
        <v>Aderente</v>
      </c>
      <c r="BR73" s="18" t="str">
        <f t="shared" si="8"/>
        <v>*</v>
      </c>
      <c r="BS73" s="18" t="str">
        <f t="shared" si="9"/>
        <v>*</v>
      </c>
      <c r="BT73" s="225" t="str">
        <f t="shared" si="10"/>
        <v/>
      </c>
    </row>
    <row r="74" spans="1:72">
      <c r="A74" s="50" t="str">
        <f t="shared" si="6"/>
        <v/>
      </c>
      <c r="B74" s="171"/>
      <c r="C74" s="8" t="str">
        <f>IF(BS_CONTROLE[[#This Row],[DATA]]="","",WEEKNUM(BS_CONTROLE[[#This Row],[DATA]]))</f>
        <v/>
      </c>
      <c r="D74" s="51"/>
      <c r="E74" s="320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-</v>
      </c>
      <c r="AN74" s="284" t="str">
        <f>IF(BS_CONTROLE[[#This Row],[SB]]=0, "-", BS_CONTROLE[[#This Row],[SB]])</f>
        <v>-</v>
      </c>
      <c r="AO74" s="285" t="str">
        <f>IF(BS_CONTROLE[[#This Row],[SUB]]=0, "-", BS_CONTROLE[[#This Row],[SUB]])</f>
        <v>-</v>
      </c>
      <c r="AP74" s="286" t="str">
        <f>IF(BS_CONTROLE[[#This Row],[KM - Inicio]]=0, "-", BS_CONTROLE[[#This Row],[KM - Inicio]])</f>
        <v>-</v>
      </c>
      <c r="AQ74" s="286" t="str">
        <f>IF(BS_CONTROLE[[#This Row],[KM - Fim]]=0, "-", BS_CONTROLE[[#This Row],[KM - Fim]])</f>
        <v>-</v>
      </c>
      <c r="AR74" s="242"/>
      <c r="AS74" s="242"/>
      <c r="AT74" s="242"/>
      <c r="AU74" s="38"/>
      <c r="AV74" s="38"/>
      <c r="AW74" s="38"/>
      <c r="AX74" s="38"/>
      <c r="AY74" s="319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7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7"/>
        <v>Aderente</v>
      </c>
      <c r="BR74" s="18" t="str">
        <f t="shared" si="8"/>
        <v>*</v>
      </c>
      <c r="BS74" s="18" t="str">
        <f t="shared" si="9"/>
        <v>*</v>
      </c>
      <c r="BT74" s="225" t="str">
        <f t="shared" si="10"/>
        <v/>
      </c>
    </row>
    <row r="75" spans="1:72">
      <c r="A75" s="50" t="str">
        <f t="shared" si="6"/>
        <v/>
      </c>
      <c r="B75" s="171"/>
      <c r="C75" s="8" t="str">
        <f>IF(BS_CONTROLE[[#This Row],[DATA]]="","",WEEKNUM(BS_CONTROLE[[#This Row],[DATA]]))</f>
        <v/>
      </c>
      <c r="D75" s="51"/>
      <c r="E75" s="320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609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BASE_MAPA!$E$2:$E$359, BASE_MAPA!$J$2:$J$359),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4" t="str">
        <f>IF(BS_CONTROLE[[#This Row],[Local - Partida]]=0, "-", BS_CONTROLE[[#This Row],[Local - Partida]])</f>
        <v>-</v>
      </c>
      <c r="AL75" s="284" t="str">
        <f>IF(BS_CONTROLE[[#This Row],[Local - Encerramento]]=0, "-", BS_CONTROLE[[#This Row],[Local - Encerramento]])</f>
        <v>-</v>
      </c>
      <c r="AM75" s="284" t="str">
        <f>IF(BS_CONTROLE[[#This Row],[Entre - Estações]]=0, "-", BS_CONTROLE[[#This Row],[Entre - Estações]])</f>
        <v>-</v>
      </c>
      <c r="AN75" s="284" t="str">
        <f>IF(BS_CONTROLE[[#This Row],[SB]]=0, "-", BS_CONTROLE[[#This Row],[SB]])</f>
        <v>-</v>
      </c>
      <c r="AO75" s="285" t="str">
        <f>IF(BS_CONTROLE[[#This Row],[SUB]]=0, "-", BS_CONTROLE[[#This Row],[SUB]])</f>
        <v>-</v>
      </c>
      <c r="AP75" s="286" t="str">
        <f>IF(BS_CONTROLE[[#This Row],[KM - Inicio]]=0, "-", BS_CONTROLE[[#This Row],[KM - Inicio]])</f>
        <v>-</v>
      </c>
      <c r="AQ75" s="286" t="str">
        <f>IF(BS_CONTROLE[[#This Row],[KM - Fim]]=0, "-", BS_CONTROLE[[#This Row],[KM - Fim]])</f>
        <v>-</v>
      </c>
      <c r="AR75" s="242"/>
      <c r="AS75" s="242"/>
      <c r="AT75" s="242"/>
      <c r="AU75" s="38"/>
      <c r="AV75" s="38"/>
      <c r="AW75" s="38"/>
      <c r="AX75" s="38"/>
      <c r="AY75" s="319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7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242"/>
      <c r="AS77" s="242"/>
      <c r="AT77" s="242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7"/>
        <v>Aderente</v>
      </c>
      <c r="BR77" s="18" t="str">
        <f t="shared" si="8"/>
        <v>*</v>
      </c>
      <c r="BS77" s="18" t="str">
        <f t="shared" si="9"/>
        <v>*</v>
      </c>
      <c r="BT77" s="225" t="str">
        <f t="shared" si="10"/>
        <v/>
      </c>
    </row>
    <row r="78" spans="1:72">
      <c r="A78" s="50" t="str">
        <f t="shared" si="6"/>
        <v/>
      </c>
      <c r="B78" s="171"/>
      <c r="C78" s="8" t="str">
        <f>IF(BS_CONTROLE[[#This Row],[DATA]]="","",WEEKNUM(BS_CONTROLE[[#This Row],[DATA]]))</f>
        <v/>
      </c>
      <c r="D78" s="51"/>
      <c r="E78" s="320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4" t="str">
        <f>IF(BS_CONTROLE[[#This Row],[Local - Partida]]=0, "-", BS_CONTROLE[[#This Row],[Local - Partida]])</f>
        <v>-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-</v>
      </c>
      <c r="AN78" s="284" t="str">
        <f>IF(BS_CONTROLE[[#This Row],[SB]]=0, "-", BS_CONTROLE[[#This Row],[SB]])</f>
        <v>-</v>
      </c>
      <c r="AO78" s="285" t="str">
        <f>IF(BS_CONTROLE[[#This Row],[SUB]]=0, "-", BS_CONTROLE[[#This Row],[SUB]])</f>
        <v>-</v>
      </c>
      <c r="AP78" s="286" t="str">
        <f>IF(BS_CONTROLE[[#This Row],[KM - Inicio]]=0, "-", BS_CONTROLE[[#This Row],[KM - Inicio]])</f>
        <v>-</v>
      </c>
      <c r="AQ78" s="286" t="str">
        <f>IF(BS_CONTROLE[[#This Row],[KM - Fim]]=0, "-", BS_CONTROLE[[#This Row],[KM - Fim]])</f>
        <v>-</v>
      </c>
      <c r="AR78" s="242"/>
      <c r="AS78" s="242"/>
      <c r="AT78" s="242"/>
      <c r="AU78" s="38"/>
      <c r="AV78" s="38"/>
      <c r="AW78" s="38"/>
      <c r="AX78" s="38"/>
      <c r="AY78" s="319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7"/>
        <v>Aderente</v>
      </c>
      <c r="BR78" s="18" t="str">
        <f t="shared" si="8"/>
        <v>*</v>
      </c>
      <c r="BS78" s="18" t="str">
        <f t="shared" si="9"/>
        <v>*</v>
      </c>
      <c r="BT78" s="225" t="str">
        <f t="shared" si="10"/>
        <v/>
      </c>
    </row>
    <row r="79" spans="1:72">
      <c r="A79" s="50" t="str">
        <f t="shared" si="6"/>
        <v/>
      </c>
      <c r="B79" s="171"/>
      <c r="C79" s="8" t="str">
        <f>IF(BS_CONTROLE[[#This Row],[DATA]]="","",WEEKNUM(BS_CONTROLE[[#This Row],[DATA]]))</f>
        <v/>
      </c>
      <c r="D79" s="51"/>
      <c r="E79" s="320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4" t="str">
        <f>IF(BS_CONTROLE[[#This Row],[Local - Partida]]=0, "-", BS_CONTROLE[[#This Row],[Local - Partida]])</f>
        <v>-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-</v>
      </c>
      <c r="AN79" s="284" t="str">
        <f>IF(BS_CONTROLE[[#This Row],[SB]]=0, "-", BS_CONTROLE[[#This Row],[SB]])</f>
        <v>-</v>
      </c>
      <c r="AO79" s="285" t="str">
        <f>IF(BS_CONTROLE[[#This Row],[SUB]]=0, "-", BS_CONTROLE[[#This Row],[SUB]])</f>
        <v>-</v>
      </c>
      <c r="AP79" s="286" t="str">
        <f>IF(BS_CONTROLE[[#This Row],[KM - Inicio]]=0, "-", BS_CONTROLE[[#This Row],[KM - Inicio]])</f>
        <v>-</v>
      </c>
      <c r="AQ79" s="286" t="str">
        <f>IF(BS_CONTROLE[[#This Row],[KM - Fim]]=0, "-", BS_CONTROLE[[#This Row],[KM - Fim]])</f>
        <v>-</v>
      </c>
      <c r="AR79" s="242"/>
      <c r="AS79" s="242"/>
      <c r="AT79" s="242"/>
      <c r="AU79" s="38"/>
      <c r="AV79" s="38"/>
      <c r="AW79" s="38"/>
      <c r="AX79" s="38"/>
      <c r="AY79" s="319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7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7"/>
        <v>Aderente</v>
      </c>
      <c r="BR79" s="18" t="str">
        <f t="shared" si="8"/>
        <v>*</v>
      </c>
      <c r="BS79" s="18" t="str">
        <f t="shared" si="9"/>
        <v>*</v>
      </c>
      <c r="BT79" s="225" t="str">
        <f t="shared" si="10"/>
        <v/>
      </c>
    </row>
    <row r="80" spans="1:72">
      <c r="A80" s="50" t="str">
        <f t="shared" si="6"/>
        <v/>
      </c>
      <c r="B80" s="171"/>
      <c r="C80" s="8" t="str">
        <f>IF(BS_CONTROLE[[#This Row],[DATA]]="","",WEEKNUM(BS_CONTROLE[[#This Row],[DATA]]))</f>
        <v/>
      </c>
      <c r="D80" s="51"/>
      <c r="E80" s="320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609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4" t="str">
        <f>IF(BS_CONTROLE[[#This Row],[Local - Partida]]=0, "-", BS_CONTROLE[[#This Row],[Local - Partida]])</f>
        <v>-</v>
      </c>
      <c r="AL80" s="284" t="str">
        <f>IF(BS_CONTROLE[[#This Row],[Local - Encerramento]]=0, "-", BS_CONTROLE[[#This Row],[Local - Encerramento]])</f>
        <v>-</v>
      </c>
      <c r="AM80" s="284" t="str">
        <f>IF(BS_CONTROLE[[#This Row],[Entre - Estações]]=0, "-", BS_CONTROLE[[#This Row],[Entre - Estações]])</f>
        <v>-</v>
      </c>
      <c r="AN80" s="284" t="str">
        <f>IF(BS_CONTROLE[[#This Row],[SB]]=0, "-", BS_CONTROLE[[#This Row],[SB]])</f>
        <v>-</v>
      </c>
      <c r="AO80" s="285" t="str">
        <f>IF(BS_CONTROLE[[#This Row],[SUB]]=0, "-", BS_CONTROLE[[#This Row],[SUB]])</f>
        <v>-</v>
      </c>
      <c r="AP80" s="286" t="str">
        <f>IF(BS_CONTROLE[[#This Row],[KM - Inicio]]=0, "-", BS_CONTROLE[[#This Row],[KM - Inicio]])</f>
        <v>-</v>
      </c>
      <c r="AQ80" s="286" t="str">
        <f>IF(BS_CONTROLE[[#This Row],[KM - Fim]]=0, "-", BS_CONTROLE[[#This Row],[KM - Fim]])</f>
        <v>-</v>
      </c>
      <c r="AR80" s="242"/>
      <c r="AS80" s="242"/>
      <c r="AT80" s="242"/>
      <c r="AU80" s="38"/>
      <c r="AV80" s="38"/>
      <c r="AW80" s="38"/>
      <c r="AX80" s="38"/>
      <c r="AY80" s="319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7"/>
        <v>Aderente</v>
      </c>
      <c r="BR80" s="18" t="str">
        <f t="shared" si="8"/>
        <v>*</v>
      </c>
      <c r="BS80" s="18" t="str">
        <f t="shared" si="9"/>
        <v>*</v>
      </c>
      <c r="BT80" s="225" t="str">
        <f t="shared" si="10"/>
        <v/>
      </c>
    </row>
    <row r="81" spans="1:72">
      <c r="A81" s="50" t="str">
        <f t="shared" si="6"/>
        <v/>
      </c>
      <c r="B81" s="171"/>
      <c r="C81" s="8" t="str">
        <f>IF(BS_CONTROLE[[#This Row],[DATA]]="","",WEEKNUM(BS_CONTROLE[[#This Row],[DATA]]))</f>
        <v/>
      </c>
      <c r="D81" s="51"/>
      <c r="E81" s="320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609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4" t="str">
        <f>IF(BS_CONTROLE[[#This Row],[Local - Partida]]=0, "-", BS_CONTROLE[[#This Row],[Local - Partida]])</f>
        <v>-</v>
      </c>
      <c r="AL81" s="284" t="str">
        <f>IF(BS_CONTROLE[[#This Row],[Local - Encerramento]]=0, "-", BS_CONTROLE[[#This Row],[Local - Encerramento]])</f>
        <v>-</v>
      </c>
      <c r="AM81" s="284" t="str">
        <f>IF(BS_CONTROLE[[#This Row],[Entre - Estações]]=0, "-", BS_CONTROLE[[#This Row],[Entre - Estações]])</f>
        <v>-</v>
      </c>
      <c r="AN81" s="284" t="str">
        <f>IF(BS_CONTROLE[[#This Row],[SB]]=0, "-", BS_CONTROLE[[#This Row],[SB]])</f>
        <v>-</v>
      </c>
      <c r="AO81" s="285" t="str">
        <f>IF(BS_CONTROLE[[#This Row],[SUB]]=0, "-", BS_CONTROLE[[#This Row],[SUB]])</f>
        <v>-</v>
      </c>
      <c r="AP81" s="286" t="str">
        <f>IF(BS_CONTROLE[[#This Row],[KM - Inicio]]=0, "-", BS_CONTROLE[[#This Row],[KM - Inicio]])</f>
        <v>-</v>
      </c>
      <c r="AQ81" s="286" t="str">
        <f>IF(BS_CONTROLE[[#This Row],[KM - Fim]]=0, "-", BS_CONTROLE[[#This Row],[KM - Fim]])</f>
        <v>-</v>
      </c>
      <c r="AR81" s="242"/>
      <c r="AS81" s="242"/>
      <c r="AT81" s="242"/>
      <c r="AU81" s="38"/>
      <c r="AV81" s="38"/>
      <c r="AW81" s="38"/>
      <c r="AX81" s="38"/>
      <c r="AY81" s="319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7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7"/>
        <v>Aderente</v>
      </c>
      <c r="BR81" s="18" t="str">
        <f t="shared" si="8"/>
        <v>*</v>
      </c>
      <c r="BS81" s="18" t="str">
        <f t="shared" si="9"/>
        <v>*</v>
      </c>
      <c r="BT81" s="225" t="str">
        <f t="shared" si="10"/>
        <v/>
      </c>
    </row>
    <row r="82" spans="1:72">
      <c r="A82" s="50" t="str">
        <f t="shared" si="6"/>
        <v/>
      </c>
      <c r="B82" s="171"/>
      <c r="C82" s="8" t="str">
        <f>IF(BS_CONTROLE[[#This Row],[DATA]]="","",WEEKNUM(BS_CONTROLE[[#This Row],[DATA]]))</f>
        <v/>
      </c>
      <c r="D82" s="51"/>
      <c r="E82" s="321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BASE_MAPA!$E$2:$E$359, BASE_MAPA!$J$2:$J$359),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4" t="str">
        <f>IF(BS_CONTROLE[[#This Row],[Local - Partida]]=0, "-", BS_CONTROLE[[#This Row],[Local - Partida]])</f>
        <v>-</v>
      </c>
      <c r="AL82" s="284" t="str">
        <f>IF(BS_CONTROLE[[#This Row],[Local - Encerramento]]=0, "-", BS_CONTROLE[[#This Row],[Local - Encerramento]])</f>
        <v>-</v>
      </c>
      <c r="AM82" s="284" t="str">
        <f>IF(BS_CONTROLE[[#This Row],[Entre - Estações]]=0, "-", BS_CONTROLE[[#This Row],[Entre - Estações]])</f>
        <v>-</v>
      </c>
      <c r="AN82" s="284" t="str">
        <f>IF(BS_CONTROLE[[#This Row],[SB]]=0, "-", BS_CONTROLE[[#This Row],[SB]])</f>
        <v>-</v>
      </c>
      <c r="AO82" s="285" t="str">
        <f>IF(BS_CONTROLE[[#This Row],[SUB]]=0, "-", BS_CONTROLE[[#This Row],[SUB]])</f>
        <v>-</v>
      </c>
      <c r="AP82" s="286" t="str">
        <f>IF(BS_CONTROLE[[#This Row],[KM - Inicio]]=0, "-", BS_CONTROLE[[#This Row],[KM - Inicio]])</f>
        <v>-</v>
      </c>
      <c r="AQ82" s="286" t="str">
        <f>IF(BS_CONTROLE[[#This Row],[KM - Fim]]=0, "-", BS_CONTROLE[[#This Row],[KM - Fim]])</f>
        <v>-</v>
      </c>
      <c r="AR82" s="242"/>
      <c r="AS82" s="242"/>
      <c r="AT82" s="242"/>
      <c r="AU82" s="38"/>
      <c r="AV82" s="38"/>
      <c r="AW82" s="38"/>
      <c r="AX82" s="38"/>
      <c r="AY82" s="319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7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7"/>
        <v>Aderente</v>
      </c>
      <c r="BR82" s="18" t="str">
        <f t="shared" si="8"/>
        <v>*</v>
      </c>
      <c r="BS82" s="18" t="str">
        <f t="shared" si="9"/>
        <v>*</v>
      </c>
      <c r="BT82" s="225" t="str">
        <f t="shared" si="10"/>
        <v/>
      </c>
    </row>
    <row r="83" spans="1:72">
      <c r="A83" s="50" t="str">
        <f t="shared" si="6"/>
        <v/>
      </c>
      <c r="B83" s="171"/>
      <c r="C83" s="8" t="str">
        <f>IF(BS_CONTROLE[[#This Row],[DATA]]="","",WEEKNUM(BS_CONTROLE[[#This Row],[DATA]]))</f>
        <v/>
      </c>
      <c r="D83" s="51"/>
      <c r="E83" s="320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4" t="str">
        <f>IF(BS_CONTROLE[[#This Row],[Local - Partida]]=0, "-", BS_CONTROLE[[#This Row],[Local - Partida]])</f>
        <v>-</v>
      </c>
      <c r="AL83" s="284" t="str">
        <f>IF(BS_CONTROLE[[#This Row],[Local - Encerramento]]=0, "-", BS_CONTROLE[[#This Row],[Local - Encerramento]])</f>
        <v>-</v>
      </c>
      <c r="AM83" s="284" t="str">
        <f>IF(BS_CONTROLE[[#This Row],[Entre - Estações]]=0, "-", BS_CONTROLE[[#This Row],[Entre - Estações]])</f>
        <v>-</v>
      </c>
      <c r="AN83" s="284" t="str">
        <f>IF(BS_CONTROLE[[#This Row],[SB]]=0, "-", BS_CONTROLE[[#This Row],[SB]])</f>
        <v>-</v>
      </c>
      <c r="AO83" s="285" t="str">
        <f>IF(BS_CONTROLE[[#This Row],[SUB]]=0, "-", BS_CONTROLE[[#This Row],[SUB]])</f>
        <v>-</v>
      </c>
      <c r="AP83" s="286" t="str">
        <f>IF(BS_CONTROLE[[#This Row],[KM - Inicio]]=0, "-", BS_CONTROLE[[#This Row],[KM - Inicio]])</f>
        <v>-</v>
      </c>
      <c r="AQ83" s="286" t="str">
        <f>IF(BS_CONTROLE[[#This Row],[KM - Fim]]=0, "-", BS_CONTROLE[[#This Row],[KM - Fim]])</f>
        <v>-</v>
      </c>
      <c r="AR83" s="242"/>
      <c r="AS83" s="242"/>
      <c r="AT83" s="242"/>
      <c r="AU83" s="38"/>
      <c r="AV83" s="38"/>
      <c r="AW83" s="38"/>
      <c r="AX83" s="38"/>
      <c r="AY83" s="319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7"/>
        <v>Aderente</v>
      </c>
      <c r="BR83" s="18" t="str">
        <f t="shared" si="8"/>
        <v>*</v>
      </c>
      <c r="BS83" s="18" t="str">
        <f t="shared" si="9"/>
        <v>*</v>
      </c>
      <c r="BT83" s="225" t="str">
        <f t="shared" si="10"/>
        <v/>
      </c>
    </row>
    <row r="84" spans="1:72">
      <c r="A84" s="50" t="str">
        <f t="shared" si="6"/>
        <v/>
      </c>
      <c r="B84" s="171"/>
      <c r="C84" s="8" t="str">
        <f>IF(BS_CONTROLE[[#This Row],[DATA]]="","",WEEKNUM(BS_CONTROLE[[#This Row],[DATA]]))</f>
        <v/>
      </c>
      <c r="D84" s="51"/>
      <c r="E84" s="320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609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4" t="str">
        <f>IF(BS_CONTROLE[[#This Row],[Local - Partida]]=0, "-", BS_CONTROLE[[#This Row],[Local - Partida]])</f>
        <v>-</v>
      </c>
      <c r="AL84" s="284" t="str">
        <f>IF(BS_CONTROLE[[#This Row],[Local - Encerramento]]=0, "-", BS_CONTROLE[[#This Row],[Local - Encerramento]])</f>
        <v>-</v>
      </c>
      <c r="AM84" s="284" t="str">
        <f>IF(BS_CONTROLE[[#This Row],[Entre - Estações]]=0, "-", BS_CONTROLE[[#This Row],[Entre - Estações]])</f>
        <v>-</v>
      </c>
      <c r="AN84" s="284" t="str">
        <f>IF(BS_CONTROLE[[#This Row],[SB]]=0, "-", BS_CONTROLE[[#This Row],[SB]])</f>
        <v>-</v>
      </c>
      <c r="AO84" s="285" t="str">
        <f>IF(BS_CONTROLE[[#This Row],[SUB]]=0, "-", BS_CONTROLE[[#This Row],[SUB]])</f>
        <v>-</v>
      </c>
      <c r="AP84" s="286" t="str">
        <f>IF(BS_CONTROLE[[#This Row],[KM - Inicio]]=0, "-", BS_CONTROLE[[#This Row],[KM - Inicio]])</f>
        <v>-</v>
      </c>
      <c r="AQ84" s="286" t="str">
        <f>IF(BS_CONTROLE[[#This Row],[KM - Fim]]=0, "-", BS_CONTROLE[[#This Row],[KM - Fim]])</f>
        <v>-</v>
      </c>
      <c r="AR84" s="242"/>
      <c r="AS84" s="242"/>
      <c r="AT84" s="242"/>
      <c r="AU84" s="38"/>
      <c r="AV84" s="38"/>
      <c r="AW84" s="38"/>
      <c r="AX84" s="38"/>
      <c r="AY84" s="319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7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7"/>
        <v>Aderente</v>
      </c>
      <c r="BR84" s="18" t="str">
        <f t="shared" si="8"/>
        <v>*</v>
      </c>
      <c r="BS84" s="18" t="str">
        <f t="shared" si="9"/>
        <v>*</v>
      </c>
      <c r="BT84" s="225" t="str">
        <f t="shared" si="10"/>
        <v/>
      </c>
    </row>
    <row r="85" spans="1:72">
      <c r="A85" s="50" t="str">
        <f t="shared" si="6"/>
        <v/>
      </c>
      <c r="B85" s="171"/>
      <c r="C85" s="8" t="str">
        <f>IF(BS_CONTROLE[[#This Row],[DATA]]="","",WEEKNUM(BS_CONTROLE[[#This Row],[DATA]]))</f>
        <v/>
      </c>
      <c r="D85" s="51"/>
      <c r="E85" s="320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609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4" t="str">
        <f>IF(BS_CONTROLE[[#This Row],[Local - Partida]]=0, "-", BS_CONTROLE[[#This Row],[Local - Partida]])</f>
        <v>-</v>
      </c>
      <c r="AL85" s="284" t="str">
        <f>IF(BS_CONTROLE[[#This Row],[Local - Encerramento]]=0, "-", BS_CONTROLE[[#This Row],[Local - Encerramento]])</f>
        <v>-</v>
      </c>
      <c r="AM85" s="284" t="str">
        <f>IF(BS_CONTROLE[[#This Row],[Entre - Estações]]=0, "-", BS_CONTROLE[[#This Row],[Entre - Estações]])</f>
        <v>-</v>
      </c>
      <c r="AN85" s="284" t="str">
        <f>IF(BS_CONTROLE[[#This Row],[SB]]=0, "-", BS_CONTROLE[[#This Row],[SB]])</f>
        <v>-</v>
      </c>
      <c r="AO85" s="285" t="str">
        <f>IF(BS_CONTROLE[[#This Row],[SUB]]=0, "-", BS_CONTROLE[[#This Row],[SUB]])</f>
        <v>-</v>
      </c>
      <c r="AP85" s="286" t="str">
        <f>IF(BS_CONTROLE[[#This Row],[KM - Inicio]]=0, "-", BS_CONTROLE[[#This Row],[KM - Inicio]])</f>
        <v>-</v>
      </c>
      <c r="AQ85" s="286" t="str">
        <f>IF(BS_CONTROLE[[#This Row],[KM - Fim]]=0, "-", BS_CONTROLE[[#This Row],[KM - Fim]])</f>
        <v>-</v>
      </c>
      <c r="AR85" s="242"/>
      <c r="AS85" s="242"/>
      <c r="AT85" s="242"/>
      <c r="AU85" s="38"/>
      <c r="AV85" s="38"/>
      <c r="AW85" s="38"/>
      <c r="AX85" s="38"/>
      <c r="AY85" s="319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7"/>
        <v>Aderente</v>
      </c>
      <c r="BR85" s="18" t="str">
        <f t="shared" si="8"/>
        <v>*</v>
      </c>
      <c r="BS85" s="18" t="str">
        <f t="shared" si="9"/>
        <v>*</v>
      </c>
      <c r="BT85" s="225" t="str">
        <f t="shared" si="10"/>
        <v/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20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609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-</v>
      </c>
      <c r="AN86" s="284" t="str">
        <f>IF(BS_CONTROLE[[#This Row],[SB]]=0, "-", BS_CONTROLE[[#This Row],[SB]])</f>
        <v>-</v>
      </c>
      <c r="AO86" s="285" t="str">
        <f>IF(BS_CONTROLE[[#This Row],[SUB]]=0, "-", BS_CONTROLE[[#This Row],[SUB]])</f>
        <v>-</v>
      </c>
      <c r="AP86" s="286" t="str">
        <f>IF(BS_CONTROLE[[#This Row],[KM - Inicio]]=0, "-", BS_CONTROLE[[#This Row],[KM - Inicio]])</f>
        <v>-</v>
      </c>
      <c r="AQ86" s="286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7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/>
      </c>
      <c r="B87" s="171"/>
      <c r="C87" s="8" t="str">
        <f>IF(BS_CONTROLE[[#This Row],[DATA]]="","",WEEKNUM(BS_CONTROLE[[#This Row],[DATA]]))</f>
        <v/>
      </c>
      <c r="D87" s="51"/>
      <c r="E87" s="320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609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4" t="str">
        <f>IF(BS_CONTROLE[[#This Row],[Local - Partida]]=0, "-", BS_CONTROLE[[#This Row],[Local - Partida]])</f>
        <v>-</v>
      </c>
      <c r="AL87" s="284" t="str">
        <f>IF(BS_CONTROLE[[#This Row],[Local - Encerramento]]=0, "-", BS_CONTROLE[[#This Row],[Local - Encerramento]])</f>
        <v>-</v>
      </c>
      <c r="AM87" s="284" t="str">
        <f>IF(BS_CONTROLE[[#This Row],[Entre - Estações]]=0, "-", BS_CONTROLE[[#This Row],[Entre - Estações]])</f>
        <v>-</v>
      </c>
      <c r="AN87" s="284" t="str">
        <f>IF(BS_CONTROLE[[#This Row],[SB]]=0, "-", BS_CONTROLE[[#This Row],[SB]])</f>
        <v>-</v>
      </c>
      <c r="AO87" s="285" t="str">
        <f>IF(BS_CONTROLE[[#This Row],[SUB]]=0, "-", BS_CONTROLE[[#This Row],[SUB]])</f>
        <v>-</v>
      </c>
      <c r="AP87" s="286" t="str">
        <f>IF(BS_CONTROLE[[#This Row],[KM - Inicio]]=0, "-", BS_CONTROLE[[#This Row],[KM - Inicio]])</f>
        <v>-</v>
      </c>
      <c r="AQ87" s="286" t="str">
        <f>IF(BS_CONTROLE[[#This Row],[KM - Fim]]=0, "-", BS_CONTROLE[[#This Row],[KM - Fim]])</f>
        <v>-</v>
      </c>
      <c r="AR87" s="242"/>
      <c r="AS87" s="242"/>
      <c r="AT87" s="242"/>
      <c r="AU87" s="38"/>
      <c r="AV87" s="38"/>
      <c r="AW87" s="38"/>
      <c r="AX87" s="38"/>
      <c r="AY87" s="319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Aderente</v>
      </c>
      <c r="BR87" s="18" t="str">
        <f t="shared" si="8"/>
        <v>*</v>
      </c>
      <c r="BS87" s="18" t="str">
        <f t="shared" si="9"/>
        <v>*</v>
      </c>
      <c r="BT87" s="225" t="str">
        <f t="shared" si="10"/>
        <v/>
      </c>
    </row>
    <row r="88" spans="1:72">
      <c r="A88" s="50" t="str">
        <f t="shared" si="6"/>
        <v/>
      </c>
      <c r="B88" s="171"/>
      <c r="C88" s="8" t="str">
        <f>IF(BS_CONTROLE[[#This Row],[DATA]]="","",WEEKNUM(BS_CONTROLE[[#This Row],[DATA]]))</f>
        <v/>
      </c>
      <c r="D88" s="51"/>
      <c r="E88" s="320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609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4" t="str">
        <f>IF(BS_CONTROLE[[#This Row],[Local - Partida]]=0, "-", BS_CONTROLE[[#This Row],[Local - Partida]])</f>
        <v>-</v>
      </c>
      <c r="AL88" s="284" t="str">
        <f>IF(BS_CONTROLE[[#This Row],[Local - Encerramento]]=0, "-", BS_CONTROLE[[#This Row],[Local - Encerramento]])</f>
        <v>-</v>
      </c>
      <c r="AM88" s="284" t="str">
        <f>IF(BS_CONTROLE[[#This Row],[Entre - Estações]]=0, "-", BS_CONTROLE[[#This Row],[Entre - Estações]])</f>
        <v>-</v>
      </c>
      <c r="AN88" s="284" t="str">
        <f>IF(BS_CONTROLE[[#This Row],[SB]]=0, "-", BS_CONTROLE[[#This Row],[SB]])</f>
        <v>-</v>
      </c>
      <c r="AO88" s="285" t="str">
        <f>IF(BS_CONTROLE[[#This Row],[SUB]]=0, "-", BS_CONTROLE[[#This Row],[SUB]])</f>
        <v>-</v>
      </c>
      <c r="AP88" s="286" t="str">
        <f>IF(BS_CONTROLE[[#This Row],[KM - Inicio]]=0, "-", BS_CONTROLE[[#This Row],[KM - Inicio]])</f>
        <v>-</v>
      </c>
      <c r="AQ88" s="286" t="str">
        <f>IF(BS_CONTROLE[[#This Row],[KM - Fim]]=0, "-", BS_CONTROLE[[#This Row],[KM - Fim]])</f>
        <v>-</v>
      </c>
      <c r="AR88" s="242"/>
      <c r="AS88" s="242"/>
      <c r="AT88" s="242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7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7"/>
        <v>Aderente</v>
      </c>
      <c r="BR88" s="18" t="str">
        <f t="shared" si="8"/>
        <v>*</v>
      </c>
      <c r="BS88" s="18" t="str">
        <f t="shared" si="9"/>
        <v>*</v>
      </c>
      <c r="BT88" s="225" t="str">
        <f t="shared" si="10"/>
        <v/>
      </c>
    </row>
    <row r="89" spans="1:72">
      <c r="A89" s="50" t="str">
        <f t="shared" si="6"/>
        <v/>
      </c>
      <c r="B89" s="171"/>
      <c r="C89" s="8" t="str">
        <f>IF(BS_CONTROLE[[#This Row],[DATA]]="","",WEEKNUM(BS_CONTROLE[[#This Row],[DATA]]))</f>
        <v/>
      </c>
      <c r="D89" s="51"/>
      <c r="E89" s="320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609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4" t="str">
        <f>IF(BS_CONTROLE[[#This Row],[Local - Partida]]=0, "-", BS_CONTROLE[[#This Row],[Local - Partida]])</f>
        <v>-</v>
      </c>
      <c r="AL89" s="284" t="str">
        <f>IF(BS_CONTROLE[[#This Row],[Local - Encerramento]]=0, "-", BS_CONTROLE[[#This Row],[Local - Encerramento]])</f>
        <v>-</v>
      </c>
      <c r="AM89" s="284" t="str">
        <f>IF(BS_CONTROLE[[#This Row],[Entre - Estações]]=0, "-", BS_CONTROLE[[#This Row],[Entre - Estações]])</f>
        <v>-</v>
      </c>
      <c r="AN89" s="284" t="str">
        <f>IF(BS_CONTROLE[[#This Row],[SB]]=0, "-", BS_CONTROLE[[#This Row],[SB]])</f>
        <v>-</v>
      </c>
      <c r="AO89" s="285" t="str">
        <f>IF(BS_CONTROLE[[#This Row],[SUB]]=0, "-", BS_CONTROLE[[#This Row],[SUB]])</f>
        <v>-</v>
      </c>
      <c r="AP89" s="286" t="str">
        <f>IF(BS_CONTROLE[[#This Row],[KM - Inicio]]=0, "-", BS_CONTROLE[[#This Row],[KM - Inicio]])</f>
        <v>-</v>
      </c>
      <c r="AQ89" s="286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7"/>
        <v>Aderente</v>
      </c>
      <c r="BR89" s="18" t="str">
        <f t="shared" si="8"/>
        <v>*</v>
      </c>
      <c r="BS89" s="18" t="str">
        <f t="shared" si="9"/>
        <v>*</v>
      </c>
      <c r="BT89" s="225" t="str">
        <f t="shared" si="10"/>
        <v/>
      </c>
    </row>
    <row r="90" spans="1:72">
      <c r="A90" s="50" t="str">
        <f t="shared" si="6"/>
        <v/>
      </c>
      <c r="B90" s="171"/>
      <c r="C90" s="8" t="str">
        <f>IF(BS_CONTROLE[[#This Row],[DATA]]="","",WEEKNUM(BS_CONTROLE[[#This Row],[DATA]]))</f>
        <v/>
      </c>
      <c r="D90" s="51"/>
      <c r="E90" s="320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609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4" t="str">
        <f>IF(BS_CONTROLE[[#This Row],[Local - Partida]]=0, "-", BS_CONTROLE[[#This Row],[Local - Partida]])</f>
        <v>-</v>
      </c>
      <c r="AL90" s="284" t="str">
        <f>IF(BS_CONTROLE[[#This Row],[Local - Encerramento]]=0, "-", BS_CONTROLE[[#This Row],[Local - Encerramento]])</f>
        <v>-</v>
      </c>
      <c r="AM90" s="284" t="str">
        <f>IF(BS_CONTROLE[[#This Row],[Entre - Estações]]=0, "-", BS_CONTROLE[[#This Row],[Entre - Estações]])</f>
        <v>-</v>
      </c>
      <c r="AN90" s="284" t="str">
        <f>IF(BS_CONTROLE[[#This Row],[SB]]=0, "-", BS_CONTROLE[[#This Row],[SB]])</f>
        <v>-</v>
      </c>
      <c r="AO90" s="285" t="str">
        <f>IF(BS_CONTROLE[[#This Row],[SUB]]=0, "-", BS_CONTROLE[[#This Row],[SUB]])</f>
        <v>-</v>
      </c>
      <c r="AP90" s="286" t="str">
        <f>IF(BS_CONTROLE[[#This Row],[KM - Inicio]]=0, "-", BS_CONTROLE[[#This Row],[KM - Inicio]])</f>
        <v>-</v>
      </c>
      <c r="AQ90" s="286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9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7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Aderente</v>
      </c>
      <c r="BR90" s="18" t="str">
        <f t="shared" si="8"/>
        <v>*</v>
      </c>
      <c r="BS90" s="18" t="str">
        <f t="shared" si="9"/>
        <v>*</v>
      </c>
      <c r="BT90" s="225" t="str">
        <f t="shared" si="10"/>
        <v/>
      </c>
    </row>
    <row r="91" spans="1:72">
      <c r="A91" s="50" t="str">
        <f t="shared" si="6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242"/>
      <c r="AS91" s="242"/>
      <c r="AT91" s="242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Aderente</v>
      </c>
      <c r="BR91" s="18" t="str">
        <f t="shared" si="8"/>
        <v>*</v>
      </c>
      <c r="BS91" s="18" t="str">
        <f t="shared" si="9"/>
        <v>*</v>
      </c>
      <c r="BT91" s="225" t="str">
        <f t="shared" si="10"/>
        <v/>
      </c>
    </row>
    <row r="92" spans="1:72">
      <c r="A92" s="50" t="str">
        <f t="shared" si="6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Aderente</v>
      </c>
      <c r="BR92" s="18" t="str">
        <f t="shared" si="8"/>
        <v>*</v>
      </c>
      <c r="BS92" s="18" t="str">
        <f t="shared" si="9"/>
        <v>*</v>
      </c>
      <c r="BT92" s="225" t="str">
        <f t="shared" si="10"/>
        <v/>
      </c>
    </row>
    <row r="93" spans="1:72">
      <c r="A93" s="50" t="str">
        <f t="shared" si="6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Aderente</v>
      </c>
      <c r="BR93" s="18" t="str">
        <f t="shared" si="8"/>
        <v>*</v>
      </c>
      <c r="BS93" s="18" t="str">
        <f t="shared" si="9"/>
        <v>*</v>
      </c>
      <c r="BT93" s="225" t="str">
        <f t="shared" si="10"/>
        <v/>
      </c>
    </row>
    <row r="94" spans="1:72">
      <c r="A94" s="50" t="str">
        <f t="shared" si="6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609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242"/>
      <c r="AS94" s="242"/>
      <c r="AT94" s="242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Aderente</v>
      </c>
      <c r="BR94" s="18" t="str">
        <f t="shared" si="8"/>
        <v>*</v>
      </c>
      <c r="BS94" s="18" t="str">
        <f t="shared" si="9"/>
        <v>*</v>
      </c>
      <c r="BT94" s="225" t="str">
        <f t="shared" si="10"/>
        <v/>
      </c>
    </row>
    <row r="95" spans="1:72" ht="16.5" customHeight="1">
      <c r="A95" s="50" t="str">
        <f t="shared" si="6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>
      <c r="A96" s="50" t="str">
        <f t="shared" si="6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Aderente</v>
      </c>
      <c r="BR96" s="18" t="str">
        <f t="shared" si="8"/>
        <v>*</v>
      </c>
      <c r="BS96" s="18" t="str">
        <f t="shared" si="9"/>
        <v>*</v>
      </c>
      <c r="BT96" s="225" t="str">
        <f t="shared" si="10"/>
        <v/>
      </c>
    </row>
    <row r="97" spans="1:72">
      <c r="A97" s="50" t="str">
        <f t="shared" si="6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242"/>
      <c r="AS97" s="242"/>
      <c r="AT97" s="242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Aderente</v>
      </c>
      <c r="BR97" s="18" t="str">
        <f t="shared" si="8"/>
        <v>*</v>
      </c>
      <c r="BS97" s="18" t="str">
        <f t="shared" si="9"/>
        <v>*</v>
      </c>
      <c r="BT97" s="225" t="str">
        <f t="shared" si="10"/>
        <v/>
      </c>
    </row>
    <row r="98" spans="1:72">
      <c r="A98" s="50" t="str">
        <f t="shared" si="6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242"/>
      <c r="AS98" s="242"/>
      <c r="AT98" s="242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Aderente</v>
      </c>
      <c r="BR98" s="18" t="str">
        <f t="shared" si="8"/>
        <v>*</v>
      </c>
      <c r="BS98" s="18" t="str">
        <f t="shared" si="9"/>
        <v>*</v>
      </c>
      <c r="BT98" s="225" t="str">
        <f t="shared" si="10"/>
        <v/>
      </c>
    </row>
    <row r="99" spans="1:72">
      <c r="A99" s="50" t="str">
        <f t="shared" si="6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609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7"/>
        <v>Aderente</v>
      </c>
      <c r="BR99" s="18" t="str">
        <f t="shared" si="8"/>
        <v>*</v>
      </c>
      <c r="BS99" s="18" t="str">
        <f t="shared" si="9"/>
        <v>*</v>
      </c>
      <c r="BT99" s="225" t="str">
        <f t="shared" si="10"/>
        <v/>
      </c>
    </row>
    <row r="100" spans="1:72">
      <c r="A100" s="50" t="str">
        <f t="shared" si="6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609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609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609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609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609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20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20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20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20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20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20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20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>
      <c r="A451" s="167" t="str">
        <f t="shared" ref="A451:A453" si="46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>
      <c r="A452" s="167" t="str">
        <f t="shared" si="46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>
      <c r="A453" s="167" t="str">
        <f t="shared" si="46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>
      <c r="A454" s="167" t="str">
        <f t="shared" ref="A454:A517" si="47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>
      <c r="A455" s="167" t="str">
        <f t="shared" si="47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>
      <c r="A456" s="167" t="str">
        <f t="shared" si="47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>
      <c r="A457" s="167" t="str">
        <f t="shared" si="47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>
      <c r="A458" s="167" t="str">
        <f t="shared" si="47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>
      <c r="A459" s="167" t="str">
        <f t="shared" si="47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>
      <c r="A460" s="167" t="str">
        <f t="shared" si="47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>
      <c r="A461" s="167" t="str">
        <f t="shared" si="47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>
      <c r="A462" s="167" t="str">
        <f t="shared" si="47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>
      <c r="A463" s="167" t="str">
        <f t="shared" si="47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>
      <c r="A464" s="167" t="str">
        <f t="shared" si="47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>
      <c r="A465" s="167" t="str">
        <f t="shared" si="47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>
      <c r="A466" s="167" t="str">
        <f t="shared" si="47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>
      <c r="A467" s="167" t="str">
        <f t="shared" si="47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>
      <c r="A468" s="167" t="str">
        <f t="shared" si="47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>
      <c r="A469" s="167" t="str">
        <f t="shared" si="47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>
      <c r="A470" s="167" t="str">
        <f t="shared" si="47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>
      <c r="A471" s="167" t="str">
        <f t="shared" si="47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>
      <c r="A472" s="167" t="str">
        <f t="shared" si="47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>
      <c r="A473" s="167" t="str">
        <f t="shared" si="47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>
      <c r="A474" s="167" t="str">
        <f t="shared" si="47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>
      <c r="A475" s="167" t="str">
        <f t="shared" si="47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>
      <c r="A476" s="167" t="str">
        <f t="shared" si="47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>
      <c r="A477" s="167" t="str">
        <f t="shared" si="47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>
      <c r="A478" s="167" t="str">
        <f t="shared" si="47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>
      <c r="A479" s="167" t="str">
        <f t="shared" si="47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>
      <c r="A480" s="167" t="str">
        <f t="shared" si="47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>
      <c r="A481" s="167" t="str">
        <f t="shared" si="47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>
      <c r="A482" s="167" t="str">
        <f t="shared" si="47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>
      <c r="A483" s="167" t="str">
        <f t="shared" si="47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>
      <c r="A484" s="167" t="str">
        <f t="shared" si="47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>
      <c r="A485" s="167" t="str">
        <f t="shared" si="47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>
      <c r="A486" s="167" t="str">
        <f t="shared" si="47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>
      <c r="A487" s="167" t="str">
        <f t="shared" si="47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>
      <c r="A488" s="167" t="str">
        <f t="shared" si="47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>
      <c r="A489" s="167" t="str">
        <f t="shared" si="47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>
      <c r="A490" s="167" t="str">
        <f t="shared" si="47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>
      <c r="A491" s="167" t="str">
        <f t="shared" si="47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>
      <c r="A492" s="167" t="str">
        <f t="shared" si="47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>
      <c r="A493" s="167" t="str">
        <f t="shared" si="47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>
      <c r="A494" s="167" t="str">
        <f t="shared" si="47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>
      <c r="A495" s="167" t="str">
        <f t="shared" si="47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>
      <c r="A496" s="167" t="str">
        <f t="shared" si="47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>
      <c r="A497" s="167" t="str">
        <f t="shared" si="47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>
      <c r="A498" s="167" t="str">
        <f t="shared" si="47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>
      <c r="A499" s="167" t="str">
        <f t="shared" si="47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>
      <c r="A500" s="167" t="str">
        <f t="shared" si="47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>
      <c r="A501" s="167" t="str">
        <f t="shared" si="47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>
      <c r="A502" s="167" t="str">
        <f t="shared" si="47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>
      <c r="A503" s="167" t="str">
        <f t="shared" si="47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>
      <c r="A504" s="167" t="str">
        <f t="shared" si="47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>
      <c r="A505" s="167" t="str">
        <f t="shared" si="47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>
      <c r="A506" s="167" t="str">
        <f t="shared" si="47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>
      <c r="A507" s="167" t="str">
        <f t="shared" si="47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>
      <c r="A508" s="167" t="str">
        <f t="shared" si="47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>
      <c r="A509" s="167" t="str">
        <f t="shared" si="47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>
      <c r="A510" s="167" t="str">
        <f t="shared" si="47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>
      <c r="A511" s="167" t="str">
        <f t="shared" si="47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>
      <c r="A512" s="167" t="str">
        <f t="shared" si="47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>
      <c r="A513" s="167" t="str">
        <f t="shared" si="47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>
      <c r="A514" s="167" t="str">
        <f t="shared" si="47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>
      <c r="A515" s="167" t="str">
        <f t="shared" si="47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>
      <c r="A516" s="167" t="str">
        <f t="shared" si="47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>
      <c r="A517" s="167" t="str">
        <f t="shared" si="47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>
      <c r="A518" s="167" t="str">
        <f t="shared" ref="A518:A552" si="50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>
      <c r="A519" s="167" t="str">
        <f t="shared" si="50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>
      <c r="A520" s="167" t="str">
        <f t="shared" si="50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>
      <c r="A521" s="167" t="str">
        <f t="shared" si="50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>
      <c r="A522" s="167" t="str">
        <f t="shared" si="50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>
      <c r="A523" s="167" t="str">
        <f t="shared" si="50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 t="shared" si="50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0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0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0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0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0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0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0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0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0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0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0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0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0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0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0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0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0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0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0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0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0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0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0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0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0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0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0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0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30:K400" name="Range1_8_1"/>
    <protectedRange sqref="O408:Q450 O15:Q18 O21:Q21 O23:Q23 O28:Q28 O30:Q400" name="Range1_9_1"/>
    <protectedRange sqref="V408:Y450 Y6:Y12 X13:Y14 V21:Y21 V15:Y18 Y19:Y20 V32:Y400 X28 Y23:Y31" name="Range1_11_1"/>
    <protectedRange sqref="Z408:AD450 Z6:Z15 Z21:AD21 Z16:AD18 Z32:AD400 Z23:Z28" name="Range1_12_1"/>
    <protectedRange sqref="BF6:BF552" name="Range1_18_1"/>
    <protectedRange sqref="J401:K407 J6:K13 J26:K27" name="Range1_8_1_1"/>
    <protectedRange sqref="O401:Q406 O6:Q11 O12 O26:Q27" name="Range1_9_1_1"/>
    <protectedRange sqref="O407:Q407 O13:Q13 P12:Q12" name="Range1_9_1_4"/>
    <protectedRange sqref="Y404 V401:Y403 V405:Y407 V6:X8 V10:X12 V13:W13 V23:X27" name="Range1_11_1_1"/>
    <protectedRange sqref="Z401:AD403 Z405:AD407 AA6:AD8 AA10:AD13 AA23:AD27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" name="Range1_12_1_2"/>
    <protectedRange sqref="J20:K20" name="Range1_8_1_3"/>
    <protectedRange sqref="O20:Q20" name="Range1_9_1_3"/>
    <protectedRange sqref="V20:X20" name="Range1_11_1_3"/>
    <protectedRange sqref="Z20:AD20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" name="Range1_8_1_4"/>
    <protectedRange sqref="O22:Q22" name="Range1_9_1_5"/>
    <protectedRange sqref="V22:Y22" name="Range1_11_1_5"/>
    <protectedRange sqref="Z22:AD22" name="Range1_12_1_4"/>
    <protectedRange sqref="J24:K25" name="Range1_8_1_6"/>
    <protectedRange sqref="O24:Q25" name="Range1_9_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399" priority="18692" operator="equal">
      <formula>"ERRO"</formula>
    </cfRule>
  </conditionalFormatting>
  <conditionalFormatting sqref="X4 Y475:Y550 Y408:Z474 Y1:Z18 Y21:Z21 Y32:Z400 Y23:Z26 Z27:Z28 Z31 Y27:Y31">
    <cfRule type="cellIs" dxfId="398" priority="18681" operator="equal">
      <formula>"OPORTUNIDADE"</formula>
    </cfRule>
  </conditionalFormatting>
  <conditionalFormatting sqref="AZ6:AZ522">
    <cfRule type="expression" dxfId="397" priority="18676">
      <formula>$BU6=1</formula>
    </cfRule>
  </conditionalFormatting>
  <conditionalFormatting sqref="BQ6:BQ599">
    <cfRule type="cellIs" dxfId="396" priority="18687" operator="equal">
      <formula>"Produção e Intervalo"</formula>
    </cfRule>
    <cfRule type="cellIs" dxfId="395" priority="18688" operator="equal">
      <formula>"Aderente"</formula>
    </cfRule>
    <cfRule type="cellIs" dxfId="394" priority="18689" operator="equal">
      <formula>"Intervalo"</formula>
    </cfRule>
    <cfRule type="cellIs" dxfId="393" priority="18690" operator="equal">
      <formula>"Produção"</formula>
    </cfRule>
    <cfRule type="cellIs" dxfId="392" priority="18691" operator="equal">
      <formula>"ERRO"</formula>
    </cfRule>
  </conditionalFormatting>
  <conditionalFormatting sqref="BR6:BS552">
    <cfRule type="cellIs" dxfId="391" priority="18669" operator="equal">
      <formula>"*"</formula>
    </cfRule>
    <cfRule type="cellIs" dxfId="390" priority="18670" operator="greaterThanOrEqual">
      <formula>1</formula>
    </cfRule>
    <cfRule type="cellIs" dxfId="389" priority="18671" operator="lessThan">
      <formula>1</formula>
    </cfRule>
  </conditionalFormatting>
  <conditionalFormatting sqref="X475:X522 Y475:Y550 Y408:Z474 Y6:Z18 Y21:Z21 Y32:Z400 Y23:Z26 Z27:Z28 Z31 Y27:Y31">
    <cfRule type="cellIs" dxfId="388" priority="18617" operator="equal">
      <formula>"NÃO"</formula>
    </cfRule>
    <cfRule type="cellIs" dxfId="387" priority="18618" operator="equal">
      <formula>"SIM"</formula>
    </cfRule>
  </conditionalFormatting>
  <conditionalFormatting sqref="X475:X522">
    <cfRule type="cellIs" dxfId="386" priority="18616" operator="equal">
      <formula>"OPORTUNIDADE"</formula>
    </cfRule>
  </conditionalFormatting>
  <conditionalFormatting sqref="Z475:Z522">
    <cfRule type="cellIs" dxfId="385" priority="18614" operator="equal">
      <formula>"NÃO"</formula>
    </cfRule>
    <cfRule type="cellIs" dxfId="384" priority="18615" operator="equal">
      <formula>"SIM"</formula>
    </cfRule>
  </conditionalFormatting>
  <conditionalFormatting sqref="Z475:Z522">
    <cfRule type="cellIs" dxfId="383" priority="18613" operator="equal">
      <formula>"OPORTUNIDADE"</formula>
    </cfRule>
  </conditionalFormatting>
  <conditionalFormatting sqref="Y1048575:Y1048576">
    <cfRule type="cellIs" dxfId="382" priority="18498" operator="equal">
      <formula>"OPORTUNIDADE"</formula>
    </cfRule>
  </conditionalFormatting>
  <conditionalFormatting sqref="Y1048575:Y1048576">
    <cfRule type="cellIs" dxfId="381" priority="18496" operator="equal">
      <formula>"NÃO"</formula>
    </cfRule>
    <cfRule type="cellIs" dxfId="380" priority="18497" operator="equal">
      <formula>"SIM"</formula>
    </cfRule>
  </conditionalFormatting>
  <conditionalFormatting sqref="Z523:Z548">
    <cfRule type="cellIs" dxfId="379" priority="18233" operator="equal">
      <formula>"OPORTUNIDADE"</formula>
    </cfRule>
  </conditionalFormatting>
  <conditionalFormatting sqref="Z523:Z548">
    <cfRule type="cellIs" dxfId="378" priority="18231" operator="equal">
      <formula>"NÃO"</formula>
    </cfRule>
    <cfRule type="cellIs" dxfId="377" priority="18232" operator="equal">
      <formula>"SIM"</formula>
    </cfRule>
  </conditionalFormatting>
  <conditionalFormatting sqref="X549">
    <cfRule type="cellIs" dxfId="376" priority="18219" operator="equal">
      <formula>"NÃO"</formula>
    </cfRule>
    <cfRule type="cellIs" dxfId="375" priority="18220" operator="equal">
      <formula>"SIM"</formula>
    </cfRule>
  </conditionalFormatting>
  <conditionalFormatting sqref="X549">
    <cfRule type="cellIs" dxfId="374" priority="18218" operator="equal">
      <formula>"OPORTUNIDADE"</formula>
    </cfRule>
  </conditionalFormatting>
  <conditionalFormatting sqref="Z549">
    <cfRule type="cellIs" dxfId="373" priority="18216" operator="equal">
      <formula>"NÃO"</formula>
    </cfRule>
    <cfRule type="cellIs" dxfId="372" priority="18217" operator="equal">
      <formula>"SIM"</formula>
    </cfRule>
  </conditionalFormatting>
  <conditionalFormatting sqref="Z549">
    <cfRule type="cellIs" dxfId="371" priority="18215" operator="equal">
      <formula>"OPORTUNIDADE"</formula>
    </cfRule>
  </conditionalFormatting>
  <conditionalFormatting sqref="BI549">
    <cfRule type="iconSet" priority="18224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225">
      <iconSet showValue="0">
        <cfvo type="percent" val="0"/>
        <cfvo type="num" val="1"/>
        <cfvo type="num" val="1" gte="0"/>
      </iconSet>
    </cfRule>
    <cfRule type="iconSet" priority="18226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227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370" priority="18835">
      <formula>$BU492=1</formula>
    </cfRule>
  </conditionalFormatting>
  <conditionalFormatting sqref="AZ525:AZ549">
    <cfRule type="expression" dxfId="369" priority="18995">
      <formula>$BU497=1</formula>
    </cfRule>
  </conditionalFormatting>
  <conditionalFormatting sqref="BI523:BI548">
    <cfRule type="iconSet" priority="18996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998">
      <iconSet showValue="0">
        <cfvo type="percent" val="0"/>
        <cfvo type="num" val="1"/>
        <cfvo type="num" val="1" gte="0"/>
      </iconSet>
    </cfRule>
    <cfRule type="iconSet" priority="18999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002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004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005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368" priority="13630" operator="equal">
      <formula>"*"</formula>
    </cfRule>
    <cfRule type="cellIs" dxfId="367" priority="13631" operator="greaterThanOrEqual">
      <formula>1</formula>
    </cfRule>
    <cfRule type="cellIs" dxfId="366" priority="13632" operator="lessThan">
      <formula>1</formula>
    </cfRule>
  </conditionalFormatting>
  <conditionalFormatting sqref="BI6:BI522">
    <cfRule type="iconSet" priority="19019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020">
      <iconSet showValue="0">
        <cfvo type="percent" val="0"/>
        <cfvo type="num" val="1"/>
        <cfvo type="num" val="1" gte="0"/>
      </iconSet>
    </cfRule>
    <cfRule type="iconSet" priority="19021">
      <iconSet showValue="0">
        <cfvo type="percent" val="0"/>
        <cfvo type="num" val="1"/>
        <cfvo type="num" val="1" gte="0"/>
      </iconSet>
    </cfRule>
  </conditionalFormatting>
  <conditionalFormatting sqref="BJ6:BJ7 BJ9:BJ599">
    <cfRule type="iconSet" priority="19037">
      <iconSet showValue="0">
        <cfvo type="percent" val="0"/>
        <cfvo type="num" val="1"/>
        <cfvo type="num" val="1" gte="0"/>
      </iconSet>
    </cfRule>
  </conditionalFormatting>
  <conditionalFormatting sqref="BK16:BK18 BK20:BK599">
    <cfRule type="iconSet" priority="19038">
      <iconSet showValue="0">
        <cfvo type="percent" val="0"/>
        <cfvo type="num" val="1"/>
        <cfvo type="num" val="1" gte="0"/>
      </iconSet>
    </cfRule>
  </conditionalFormatting>
  <conditionalFormatting sqref="BP6 BP11:BP12 BP16:BP18 BP8 BP14 BP20:BP599">
    <cfRule type="iconSet" priority="19039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365" priority="338" operator="equal">
      <formula>"OPORTUNIDADE"</formula>
    </cfRule>
  </conditionalFormatting>
  <conditionalFormatting sqref="Y401:Z407">
    <cfRule type="cellIs" dxfId="364" priority="336" operator="equal">
      <formula>"NÃO"</formula>
    </cfRule>
    <cfRule type="cellIs" dxfId="363" priority="337" operator="equal">
      <formula>"SIM"</formula>
    </cfRule>
  </conditionalFormatting>
  <conditionalFormatting sqref="Z404">
    <cfRule type="cellIs" dxfId="362" priority="335" operator="equal">
      <formula>"OPORTUNIDADE"</formula>
    </cfRule>
  </conditionalFormatting>
  <conditionalFormatting sqref="Z404">
    <cfRule type="cellIs" dxfId="361" priority="333" operator="equal">
      <formula>"NÃO"</formula>
    </cfRule>
    <cfRule type="cellIs" dxfId="360" priority="334" operator="equal">
      <formula>"SIM"</formula>
    </cfRule>
  </conditionalFormatting>
  <conditionalFormatting sqref="Z404">
    <cfRule type="cellIs" dxfId="359" priority="332" operator="equal">
      <formula>"OPORTUNIDADE"</formula>
    </cfRule>
  </conditionalFormatting>
  <conditionalFormatting sqref="Z404">
    <cfRule type="cellIs" dxfId="358" priority="330" operator="equal">
      <formula>"NÃO"</formula>
    </cfRule>
    <cfRule type="cellIs" dxfId="357" priority="331" operator="equal">
      <formula>"SIM"</formula>
    </cfRule>
  </conditionalFormatting>
  <conditionalFormatting sqref="Z404">
    <cfRule type="cellIs" dxfId="356" priority="329" operator="equal">
      <formula>"OPORTUNIDADE"</formula>
    </cfRule>
  </conditionalFormatting>
  <conditionalFormatting sqref="Z404">
    <cfRule type="cellIs" dxfId="355" priority="327" operator="equal">
      <formula>"NÃO"</formula>
    </cfRule>
    <cfRule type="cellIs" dxfId="354" priority="328" operator="equal">
      <formula>"SIM"</formula>
    </cfRule>
  </conditionalFormatting>
  <conditionalFormatting sqref="Z404">
    <cfRule type="cellIs" dxfId="353" priority="326" operator="equal">
      <formula>"OPORTUNIDADE"</formula>
    </cfRule>
  </conditionalFormatting>
  <conditionalFormatting sqref="Z404">
    <cfRule type="cellIs" dxfId="352" priority="324" operator="equal">
      <formula>"NÃO"</formula>
    </cfRule>
    <cfRule type="cellIs" dxfId="351" priority="325" operator="equal">
      <formula>"SIM"</formula>
    </cfRule>
  </conditionalFormatting>
  <conditionalFormatting sqref="Z404">
    <cfRule type="cellIs" dxfId="350" priority="323" operator="equal">
      <formula>"OPORTUNIDADE"</formula>
    </cfRule>
  </conditionalFormatting>
  <conditionalFormatting sqref="Z404">
    <cfRule type="cellIs" dxfId="349" priority="321" operator="equal">
      <formula>"NÃO"</formula>
    </cfRule>
    <cfRule type="cellIs" dxfId="348" priority="322" operator="equal">
      <formula>"SIM"</formula>
    </cfRule>
  </conditionalFormatting>
  <conditionalFormatting sqref="Z404">
    <cfRule type="cellIs" dxfId="347" priority="320" operator="equal">
      <formula>"OPORTUNIDADE"</formula>
    </cfRule>
  </conditionalFormatting>
  <conditionalFormatting sqref="Z404">
    <cfRule type="cellIs" dxfId="346" priority="318" operator="equal">
      <formula>"NÃO"</formula>
    </cfRule>
    <cfRule type="cellIs" dxfId="345" priority="319" operator="equal">
      <formula>"SIM"</formula>
    </cfRule>
  </conditionalFormatting>
  <conditionalFormatting sqref="Z404">
    <cfRule type="cellIs" dxfId="344" priority="317" operator="equal">
      <formula>"OPORTUNIDADE"</formula>
    </cfRule>
  </conditionalFormatting>
  <conditionalFormatting sqref="Z404">
    <cfRule type="cellIs" dxfId="343" priority="315" operator="equal">
      <formula>"NÃO"</formula>
    </cfRule>
    <cfRule type="cellIs" dxfId="342" priority="316" operator="equal">
      <formula>"SIM"</formula>
    </cfRule>
  </conditionalFormatting>
  <conditionalFormatting sqref="Z404">
    <cfRule type="cellIs" dxfId="341" priority="314" operator="equal">
      <formula>"OPORTUNIDADE"</formula>
    </cfRule>
  </conditionalFormatting>
  <conditionalFormatting sqref="Z404">
    <cfRule type="cellIs" dxfId="340" priority="312" operator="equal">
      <formula>"NÃO"</formula>
    </cfRule>
    <cfRule type="cellIs" dxfId="339" priority="313" operator="equal">
      <formula>"SIM"</formula>
    </cfRule>
  </conditionalFormatting>
  <conditionalFormatting sqref="Z404">
    <cfRule type="cellIs" dxfId="338" priority="311" operator="equal">
      <formula>"OPORTUNIDADE"</formula>
    </cfRule>
  </conditionalFormatting>
  <conditionalFormatting sqref="Z404">
    <cfRule type="cellIs" dxfId="337" priority="309" operator="equal">
      <formula>"NÃO"</formula>
    </cfRule>
    <cfRule type="cellIs" dxfId="336" priority="310" operator="equal">
      <formula>"SIM"</formula>
    </cfRule>
  </conditionalFormatting>
  <conditionalFormatting sqref="Z404">
    <cfRule type="cellIs" dxfId="335" priority="308" operator="equal">
      <formula>"OPORTUNIDADE"</formula>
    </cfRule>
  </conditionalFormatting>
  <conditionalFormatting sqref="Z404">
    <cfRule type="cellIs" dxfId="334" priority="306" operator="equal">
      <formula>"NÃO"</formula>
    </cfRule>
    <cfRule type="cellIs" dxfId="333" priority="307" operator="equal">
      <formula>"SIM"</formula>
    </cfRule>
  </conditionalFormatting>
  <conditionalFormatting sqref="Z404">
    <cfRule type="cellIs" dxfId="332" priority="305" operator="equal">
      <formula>"OPORTUNIDADE"</formula>
    </cfRule>
  </conditionalFormatting>
  <conditionalFormatting sqref="Z404">
    <cfRule type="cellIs" dxfId="331" priority="303" operator="equal">
      <formula>"NÃO"</formula>
    </cfRule>
    <cfRule type="cellIs" dxfId="330" priority="304" operator="equal">
      <formula>"SIM"</formula>
    </cfRule>
  </conditionalFormatting>
  <conditionalFormatting sqref="Z404">
    <cfRule type="cellIs" dxfId="329" priority="302" operator="equal">
      <formula>"OPORTUNIDADE"</formula>
    </cfRule>
  </conditionalFormatting>
  <conditionalFormatting sqref="Z404">
    <cfRule type="cellIs" dxfId="328" priority="300" operator="equal">
      <formula>"NÃO"</formula>
    </cfRule>
    <cfRule type="cellIs" dxfId="327" priority="301" operator="equal">
      <formula>"SIM"</formula>
    </cfRule>
  </conditionalFormatting>
  <conditionalFormatting sqref="Z404">
    <cfRule type="cellIs" dxfId="326" priority="299" operator="equal">
      <formula>"OPORTUNIDADE"</formula>
    </cfRule>
  </conditionalFormatting>
  <conditionalFormatting sqref="Z404">
    <cfRule type="cellIs" dxfId="325" priority="297" operator="equal">
      <formula>"NÃO"</formula>
    </cfRule>
    <cfRule type="cellIs" dxfId="324" priority="298" operator="equal">
      <formula>"SIM"</formula>
    </cfRule>
  </conditionalFormatting>
  <conditionalFormatting sqref="Z404">
    <cfRule type="cellIs" dxfId="323" priority="296" operator="equal">
      <formula>"OPORTUNIDADE"</formula>
    </cfRule>
  </conditionalFormatting>
  <conditionalFormatting sqref="Z404">
    <cfRule type="cellIs" dxfId="322" priority="294" operator="equal">
      <formula>"NÃO"</formula>
    </cfRule>
    <cfRule type="cellIs" dxfId="321" priority="295" operator="equal">
      <formula>"SIM"</formula>
    </cfRule>
  </conditionalFormatting>
  <conditionalFormatting sqref="Z404">
    <cfRule type="cellIs" dxfId="320" priority="293" operator="equal">
      <formula>"OPORTUNIDADE"</formula>
    </cfRule>
  </conditionalFormatting>
  <conditionalFormatting sqref="Z404">
    <cfRule type="cellIs" dxfId="319" priority="291" operator="equal">
      <formula>"NÃO"</formula>
    </cfRule>
    <cfRule type="cellIs" dxfId="318" priority="292" operator="equal">
      <formula>"SIM"</formula>
    </cfRule>
  </conditionalFormatting>
  <conditionalFormatting sqref="Z404">
    <cfRule type="cellIs" dxfId="317" priority="290" operator="equal">
      <formula>"OPORTUNIDADE"</formula>
    </cfRule>
  </conditionalFormatting>
  <conditionalFormatting sqref="Z404">
    <cfRule type="cellIs" dxfId="316" priority="288" operator="equal">
      <formula>"NÃO"</formula>
    </cfRule>
    <cfRule type="cellIs" dxfId="315" priority="289" operator="equal">
      <formula>"SIM"</formula>
    </cfRule>
  </conditionalFormatting>
  <conditionalFormatting sqref="Z404">
    <cfRule type="cellIs" dxfId="314" priority="287" operator="equal">
      <formula>"OPORTUNIDADE"</formula>
    </cfRule>
  </conditionalFormatting>
  <conditionalFormatting sqref="Z404">
    <cfRule type="cellIs" dxfId="313" priority="285" operator="equal">
      <formula>"NÃO"</formula>
    </cfRule>
    <cfRule type="cellIs" dxfId="312" priority="286" operator="equal">
      <formula>"SIM"</formula>
    </cfRule>
  </conditionalFormatting>
  <conditionalFormatting sqref="Z404">
    <cfRule type="cellIs" dxfId="311" priority="284" operator="equal">
      <formula>"OPORTUNIDADE"</formula>
    </cfRule>
  </conditionalFormatting>
  <conditionalFormatting sqref="Z404">
    <cfRule type="cellIs" dxfId="310" priority="282" operator="equal">
      <formula>"NÃO"</formula>
    </cfRule>
    <cfRule type="cellIs" dxfId="309" priority="283" operator="equal">
      <formula>"SIM"</formula>
    </cfRule>
  </conditionalFormatting>
  <conditionalFormatting sqref="Z404">
    <cfRule type="cellIs" dxfId="308" priority="281" operator="equal">
      <formula>"OPORTUNIDADE"</formula>
    </cfRule>
  </conditionalFormatting>
  <conditionalFormatting sqref="Z404">
    <cfRule type="cellIs" dxfId="307" priority="279" operator="equal">
      <formula>"NÃO"</formula>
    </cfRule>
    <cfRule type="cellIs" dxfId="306" priority="280" operator="equal">
      <formula>"SIM"</formula>
    </cfRule>
  </conditionalFormatting>
  <conditionalFormatting sqref="Z404">
    <cfRule type="cellIs" dxfId="305" priority="278" operator="equal">
      <formula>"OPORTUNIDADE"</formula>
    </cfRule>
  </conditionalFormatting>
  <conditionalFormatting sqref="Z404">
    <cfRule type="cellIs" dxfId="304" priority="276" operator="equal">
      <formula>"NÃO"</formula>
    </cfRule>
    <cfRule type="cellIs" dxfId="303" priority="277" operator="equal">
      <formula>"SIM"</formula>
    </cfRule>
  </conditionalFormatting>
  <conditionalFormatting sqref="Z404">
    <cfRule type="cellIs" dxfId="302" priority="275" operator="equal">
      <formula>"OPORTUNIDADE"</formula>
    </cfRule>
  </conditionalFormatting>
  <conditionalFormatting sqref="Z404">
    <cfRule type="cellIs" dxfId="301" priority="273" operator="equal">
      <formula>"NÃO"</formula>
    </cfRule>
    <cfRule type="cellIs" dxfId="300" priority="274" operator="equal">
      <formula>"SIM"</formula>
    </cfRule>
  </conditionalFormatting>
  <conditionalFormatting sqref="Z404">
    <cfRule type="cellIs" dxfId="299" priority="272" operator="equal">
      <formula>"OPORTUNIDADE"</formula>
    </cfRule>
  </conditionalFormatting>
  <conditionalFormatting sqref="Z404">
    <cfRule type="cellIs" dxfId="298" priority="270" operator="equal">
      <formula>"NÃO"</formula>
    </cfRule>
    <cfRule type="cellIs" dxfId="297" priority="271" operator="equal">
      <formula>"SIM"</formula>
    </cfRule>
  </conditionalFormatting>
  <conditionalFormatting sqref="Z404">
    <cfRule type="cellIs" dxfId="296" priority="269" operator="equal">
      <formula>"OPORTUNIDADE"</formula>
    </cfRule>
  </conditionalFormatting>
  <conditionalFormatting sqref="Z404">
    <cfRule type="cellIs" dxfId="295" priority="267" operator="equal">
      <formula>"NÃO"</formula>
    </cfRule>
    <cfRule type="cellIs" dxfId="294" priority="268" operator="equal">
      <formula>"SIM"</formula>
    </cfRule>
  </conditionalFormatting>
  <conditionalFormatting sqref="Z404">
    <cfRule type="cellIs" dxfId="293" priority="266" operator="equal">
      <formula>"OPORTUNIDADE"</formula>
    </cfRule>
  </conditionalFormatting>
  <conditionalFormatting sqref="Z404">
    <cfRule type="cellIs" dxfId="292" priority="264" operator="equal">
      <formula>"NÃO"</formula>
    </cfRule>
    <cfRule type="cellIs" dxfId="291" priority="265" operator="equal">
      <formula>"SIM"</formula>
    </cfRule>
  </conditionalFormatting>
  <conditionalFormatting sqref="Y404">
    <cfRule type="cellIs" dxfId="290" priority="263" operator="equal">
      <formula>"OPORTUNIDADE"</formula>
    </cfRule>
  </conditionalFormatting>
  <conditionalFormatting sqref="Y404">
    <cfRule type="cellIs" dxfId="289" priority="261" operator="equal">
      <formula>"NÃO"</formula>
    </cfRule>
    <cfRule type="cellIs" dxfId="288" priority="262" operator="equal">
      <formula>"SIM"</formula>
    </cfRule>
  </conditionalFormatting>
  <conditionalFormatting sqref="Y404">
    <cfRule type="cellIs" dxfId="287" priority="260" operator="equal">
      <formula>"OPORTUNIDADE"</formula>
    </cfRule>
  </conditionalFormatting>
  <conditionalFormatting sqref="Y404">
    <cfRule type="cellIs" dxfId="286" priority="258" operator="equal">
      <formula>"NÃO"</formula>
    </cfRule>
    <cfRule type="cellIs" dxfId="285" priority="259" operator="equal">
      <formula>"SIM"</formula>
    </cfRule>
  </conditionalFormatting>
  <conditionalFormatting sqref="Y404">
    <cfRule type="cellIs" dxfId="284" priority="257" operator="equal">
      <formula>"OPORTUNIDADE"</formula>
    </cfRule>
  </conditionalFormatting>
  <conditionalFormatting sqref="Y404">
    <cfRule type="cellIs" dxfId="283" priority="255" operator="equal">
      <formula>"NÃO"</formula>
    </cfRule>
    <cfRule type="cellIs" dxfId="282" priority="256" operator="equal">
      <formula>"SIM"</formula>
    </cfRule>
  </conditionalFormatting>
  <conditionalFormatting sqref="Y404">
    <cfRule type="cellIs" dxfId="281" priority="254" operator="equal">
      <formula>"OPORTUNIDADE"</formula>
    </cfRule>
  </conditionalFormatting>
  <conditionalFormatting sqref="Y404">
    <cfRule type="cellIs" dxfId="280" priority="252" operator="equal">
      <formula>"NÃO"</formula>
    </cfRule>
    <cfRule type="cellIs" dxfId="279" priority="253" operator="equal">
      <formula>"SIM"</formula>
    </cfRule>
  </conditionalFormatting>
  <conditionalFormatting sqref="Y404">
    <cfRule type="cellIs" dxfId="278" priority="251" operator="equal">
      <formula>"OPORTUNIDADE"</formula>
    </cfRule>
  </conditionalFormatting>
  <conditionalFormatting sqref="Y404">
    <cfRule type="cellIs" dxfId="277" priority="249" operator="equal">
      <formula>"NÃO"</formula>
    </cfRule>
    <cfRule type="cellIs" dxfId="276" priority="250" operator="equal">
      <formula>"SIM"</formula>
    </cfRule>
  </conditionalFormatting>
  <conditionalFormatting sqref="Y404">
    <cfRule type="cellIs" dxfId="275" priority="248" operator="equal">
      <formula>"OPORTUNIDADE"</formula>
    </cfRule>
  </conditionalFormatting>
  <conditionalFormatting sqref="Y404">
    <cfRule type="cellIs" dxfId="274" priority="246" operator="equal">
      <formula>"NÃO"</formula>
    </cfRule>
    <cfRule type="cellIs" dxfId="273" priority="247" operator="equal">
      <formula>"SIM"</formula>
    </cfRule>
  </conditionalFormatting>
  <conditionalFormatting sqref="Y404">
    <cfRule type="cellIs" dxfId="272" priority="245" operator="equal">
      <formula>"OPORTUNIDADE"</formula>
    </cfRule>
  </conditionalFormatting>
  <conditionalFormatting sqref="Y404">
    <cfRule type="cellIs" dxfId="271" priority="243" operator="equal">
      <formula>"NÃO"</formula>
    </cfRule>
    <cfRule type="cellIs" dxfId="270" priority="244" operator="equal">
      <formula>"SIM"</formula>
    </cfRule>
  </conditionalFormatting>
  <conditionalFormatting sqref="Y404">
    <cfRule type="cellIs" dxfId="269" priority="242" operator="equal">
      <formula>"OPORTUNIDADE"</formula>
    </cfRule>
  </conditionalFormatting>
  <conditionalFormatting sqref="Y404">
    <cfRule type="cellIs" dxfId="268" priority="240" operator="equal">
      <formula>"NÃO"</formula>
    </cfRule>
    <cfRule type="cellIs" dxfId="267" priority="241" operator="equal">
      <formula>"SIM"</formula>
    </cfRule>
  </conditionalFormatting>
  <conditionalFormatting sqref="Y404">
    <cfRule type="cellIs" dxfId="266" priority="239" operator="equal">
      <formula>"OPORTUNIDADE"</formula>
    </cfRule>
  </conditionalFormatting>
  <conditionalFormatting sqref="Y404">
    <cfRule type="cellIs" dxfId="265" priority="237" operator="equal">
      <formula>"NÃO"</formula>
    </cfRule>
    <cfRule type="cellIs" dxfId="264" priority="238" operator="equal">
      <formula>"SIM"</formula>
    </cfRule>
  </conditionalFormatting>
  <conditionalFormatting sqref="Y404">
    <cfRule type="cellIs" dxfId="263" priority="236" operator="equal">
      <formula>"OPORTUNIDADE"</formula>
    </cfRule>
  </conditionalFormatting>
  <conditionalFormatting sqref="Y404">
    <cfRule type="cellIs" dxfId="262" priority="234" operator="equal">
      <formula>"NÃO"</formula>
    </cfRule>
    <cfRule type="cellIs" dxfId="261" priority="235" operator="equal">
      <formula>"SIM"</formula>
    </cfRule>
  </conditionalFormatting>
  <conditionalFormatting sqref="Y404">
    <cfRule type="cellIs" dxfId="260" priority="233" operator="equal">
      <formula>"OPORTUNIDADE"</formula>
    </cfRule>
  </conditionalFormatting>
  <conditionalFormatting sqref="Y404">
    <cfRule type="cellIs" dxfId="259" priority="231" operator="equal">
      <formula>"NÃO"</formula>
    </cfRule>
    <cfRule type="cellIs" dxfId="258" priority="232" operator="equal">
      <formula>"SIM"</formula>
    </cfRule>
  </conditionalFormatting>
  <conditionalFormatting sqref="Y404">
    <cfRule type="cellIs" dxfId="257" priority="230" operator="equal">
      <formula>"OPORTUNIDADE"</formula>
    </cfRule>
  </conditionalFormatting>
  <conditionalFormatting sqref="Y404">
    <cfRule type="cellIs" dxfId="256" priority="228" operator="equal">
      <formula>"NÃO"</formula>
    </cfRule>
    <cfRule type="cellIs" dxfId="255" priority="229" operator="equal">
      <formula>"SIM"</formula>
    </cfRule>
  </conditionalFormatting>
  <conditionalFormatting sqref="Y404">
    <cfRule type="cellIs" dxfId="254" priority="227" operator="equal">
      <formula>"OPORTUNIDADE"</formula>
    </cfRule>
  </conditionalFormatting>
  <conditionalFormatting sqref="Y404">
    <cfRule type="cellIs" dxfId="253" priority="225" operator="equal">
      <formula>"NÃO"</formula>
    </cfRule>
    <cfRule type="cellIs" dxfId="252" priority="226" operator="equal">
      <formula>"SIM"</formula>
    </cfRule>
  </conditionalFormatting>
  <conditionalFormatting sqref="Y404">
    <cfRule type="cellIs" dxfId="251" priority="224" operator="equal">
      <formula>"OPORTUNIDADE"</formula>
    </cfRule>
  </conditionalFormatting>
  <conditionalFormatting sqref="Y404">
    <cfRule type="cellIs" dxfId="250" priority="222" operator="equal">
      <formula>"NÃO"</formula>
    </cfRule>
    <cfRule type="cellIs" dxfId="249" priority="223" operator="equal">
      <formula>"SIM"</formula>
    </cfRule>
  </conditionalFormatting>
  <conditionalFormatting sqref="Y404">
    <cfRule type="cellIs" dxfId="248" priority="221" operator="equal">
      <formula>"OPORTUNIDADE"</formula>
    </cfRule>
  </conditionalFormatting>
  <conditionalFormatting sqref="Y404">
    <cfRule type="cellIs" dxfId="247" priority="219" operator="equal">
      <formula>"NÃO"</formula>
    </cfRule>
    <cfRule type="cellIs" dxfId="246" priority="220" operator="equal">
      <formula>"SIM"</formula>
    </cfRule>
  </conditionalFormatting>
  <conditionalFormatting sqref="Y404">
    <cfRule type="cellIs" dxfId="245" priority="218" operator="equal">
      <formula>"OPORTUNIDADE"</formula>
    </cfRule>
  </conditionalFormatting>
  <conditionalFormatting sqref="Y404">
    <cfRule type="cellIs" dxfId="244" priority="216" operator="equal">
      <formula>"NÃO"</formula>
    </cfRule>
    <cfRule type="cellIs" dxfId="243" priority="217" operator="equal">
      <formula>"SIM"</formula>
    </cfRule>
  </conditionalFormatting>
  <conditionalFormatting sqref="Y404">
    <cfRule type="cellIs" dxfId="242" priority="215" operator="equal">
      <formula>"OPORTUNIDADE"</formula>
    </cfRule>
  </conditionalFormatting>
  <conditionalFormatting sqref="Y404">
    <cfRule type="cellIs" dxfId="241" priority="213" operator="equal">
      <formula>"NÃO"</formula>
    </cfRule>
    <cfRule type="cellIs" dxfId="240" priority="214" operator="equal">
      <formula>"SIM"</formula>
    </cfRule>
  </conditionalFormatting>
  <conditionalFormatting sqref="Y404">
    <cfRule type="cellIs" dxfId="239" priority="212" operator="equal">
      <formula>"OPORTUNIDADE"</formula>
    </cfRule>
  </conditionalFormatting>
  <conditionalFormatting sqref="Y404">
    <cfRule type="cellIs" dxfId="238" priority="210" operator="equal">
      <formula>"NÃO"</formula>
    </cfRule>
    <cfRule type="cellIs" dxfId="237" priority="211" operator="equal">
      <formula>"SIM"</formula>
    </cfRule>
  </conditionalFormatting>
  <conditionalFormatting sqref="Y404">
    <cfRule type="cellIs" dxfId="236" priority="209" operator="equal">
      <formula>"OPORTUNIDADE"</formula>
    </cfRule>
  </conditionalFormatting>
  <conditionalFormatting sqref="Y404">
    <cfRule type="cellIs" dxfId="235" priority="207" operator="equal">
      <formula>"NÃO"</formula>
    </cfRule>
    <cfRule type="cellIs" dxfId="234" priority="208" operator="equal">
      <formula>"SIM"</formula>
    </cfRule>
  </conditionalFormatting>
  <conditionalFormatting sqref="Y404">
    <cfRule type="cellIs" dxfId="233" priority="206" operator="equal">
      <formula>"OPORTUNIDADE"</formula>
    </cfRule>
  </conditionalFormatting>
  <conditionalFormatting sqref="Y404">
    <cfRule type="cellIs" dxfId="232" priority="204" operator="equal">
      <formula>"NÃO"</formula>
    </cfRule>
    <cfRule type="cellIs" dxfId="231" priority="205" operator="equal">
      <formula>"SIM"</formula>
    </cfRule>
  </conditionalFormatting>
  <conditionalFormatting sqref="Y404">
    <cfRule type="cellIs" dxfId="230" priority="203" operator="equal">
      <formula>"OPORTUNIDADE"</formula>
    </cfRule>
  </conditionalFormatting>
  <conditionalFormatting sqref="Y404">
    <cfRule type="cellIs" dxfId="229" priority="201" operator="equal">
      <formula>"NÃO"</formula>
    </cfRule>
    <cfRule type="cellIs" dxfId="228" priority="202" operator="equal">
      <formula>"SIM"</formula>
    </cfRule>
  </conditionalFormatting>
  <conditionalFormatting sqref="Y404">
    <cfRule type="cellIs" dxfId="227" priority="200" operator="equal">
      <formula>"OPORTUNIDADE"</formula>
    </cfRule>
  </conditionalFormatting>
  <conditionalFormatting sqref="Y404">
    <cfRule type="cellIs" dxfId="226" priority="198" operator="equal">
      <formula>"NÃO"</formula>
    </cfRule>
    <cfRule type="cellIs" dxfId="225" priority="199" operator="equal">
      <formula>"SIM"</formula>
    </cfRule>
  </conditionalFormatting>
  <conditionalFormatting sqref="Y404">
    <cfRule type="cellIs" dxfId="224" priority="197" operator="equal">
      <formula>"OPORTUNIDADE"</formula>
    </cfRule>
  </conditionalFormatting>
  <conditionalFormatting sqref="Y404">
    <cfRule type="cellIs" dxfId="223" priority="195" operator="equal">
      <formula>"NÃO"</formula>
    </cfRule>
    <cfRule type="cellIs" dxfId="222" priority="196" operator="equal">
      <formula>"SIM"</formula>
    </cfRule>
  </conditionalFormatting>
  <conditionalFormatting sqref="Y404">
    <cfRule type="cellIs" dxfId="221" priority="194" operator="equal">
      <formula>"OPORTUNIDADE"</formula>
    </cfRule>
  </conditionalFormatting>
  <conditionalFormatting sqref="Y404">
    <cfRule type="cellIs" dxfId="220" priority="192" operator="equal">
      <formula>"NÃO"</formula>
    </cfRule>
    <cfRule type="cellIs" dxfId="219" priority="193" operator="equal">
      <formula>"SIM"</formula>
    </cfRule>
  </conditionalFormatting>
  <conditionalFormatting sqref="Y404">
    <cfRule type="cellIs" dxfId="218" priority="191" operator="equal">
      <formula>"OPORTUNIDADE"</formula>
    </cfRule>
  </conditionalFormatting>
  <conditionalFormatting sqref="Y404">
    <cfRule type="cellIs" dxfId="217" priority="189" operator="equal">
      <formula>"NÃO"</formula>
    </cfRule>
    <cfRule type="cellIs" dxfId="216" priority="190" operator="equal">
      <formula>"SIM"</formula>
    </cfRule>
  </conditionalFormatting>
  <conditionalFormatting sqref="Y404">
    <cfRule type="cellIs" dxfId="215" priority="188" operator="equal">
      <formula>"OPORTUNIDADE"</formula>
    </cfRule>
  </conditionalFormatting>
  <conditionalFormatting sqref="Y404">
    <cfRule type="cellIs" dxfId="214" priority="186" operator="equal">
      <formula>"NÃO"</formula>
    </cfRule>
    <cfRule type="cellIs" dxfId="213" priority="187" operator="equal">
      <formula>"SIM"</formula>
    </cfRule>
  </conditionalFormatting>
  <conditionalFormatting sqref="Y404">
    <cfRule type="cellIs" dxfId="212" priority="185" operator="equal">
      <formula>"OPORTUNIDADE"</formula>
    </cfRule>
  </conditionalFormatting>
  <conditionalFormatting sqref="Y404">
    <cfRule type="cellIs" dxfId="211" priority="183" operator="equal">
      <formula>"NÃO"</formula>
    </cfRule>
    <cfRule type="cellIs" dxfId="210" priority="184" operator="equal">
      <formula>"SIM"</formula>
    </cfRule>
  </conditionalFormatting>
  <conditionalFormatting sqref="Y404">
    <cfRule type="cellIs" dxfId="209" priority="182" operator="equal">
      <formula>"OPORTUNIDADE"</formula>
    </cfRule>
  </conditionalFormatting>
  <conditionalFormatting sqref="Y404">
    <cfRule type="cellIs" dxfId="208" priority="180" operator="equal">
      <formula>"NÃO"</formula>
    </cfRule>
    <cfRule type="cellIs" dxfId="207" priority="181" operator="equal">
      <formula>"SIM"</formula>
    </cfRule>
  </conditionalFormatting>
  <conditionalFormatting sqref="Y404">
    <cfRule type="cellIs" dxfId="206" priority="179" operator="equal">
      <formula>"OPORTUNIDADE"</formula>
    </cfRule>
  </conditionalFormatting>
  <conditionalFormatting sqref="Y404">
    <cfRule type="cellIs" dxfId="205" priority="177" operator="equal">
      <formula>"NÃO"</formula>
    </cfRule>
    <cfRule type="cellIs" dxfId="204" priority="178" operator="equal">
      <formula>"SIM"</formula>
    </cfRule>
  </conditionalFormatting>
  <conditionalFormatting sqref="Y404">
    <cfRule type="cellIs" dxfId="203" priority="176" operator="equal">
      <formula>"OPORTUNIDADE"</formula>
    </cfRule>
  </conditionalFormatting>
  <conditionalFormatting sqref="Y404">
    <cfRule type="cellIs" dxfId="202" priority="174" operator="equal">
      <formula>"NÃO"</formula>
    </cfRule>
    <cfRule type="cellIs" dxfId="201" priority="175" operator="equal">
      <formula>"SIM"</formula>
    </cfRule>
  </conditionalFormatting>
  <conditionalFormatting sqref="Y404">
    <cfRule type="cellIs" dxfId="200" priority="173" operator="equal">
      <formula>"OPORTUNIDADE"</formula>
    </cfRule>
  </conditionalFormatting>
  <conditionalFormatting sqref="Y404">
    <cfRule type="cellIs" dxfId="199" priority="171" operator="equal">
      <formula>"NÃO"</formula>
    </cfRule>
    <cfRule type="cellIs" dxfId="198" priority="172" operator="equal">
      <formula>"SIM"</formula>
    </cfRule>
  </conditionalFormatting>
  <conditionalFormatting sqref="Y404">
    <cfRule type="cellIs" dxfId="197" priority="170" operator="equal">
      <formula>"OPORTUNIDADE"</formula>
    </cfRule>
  </conditionalFormatting>
  <conditionalFormatting sqref="Y404">
    <cfRule type="cellIs" dxfId="196" priority="168" operator="equal">
      <formula>"NÃO"</formula>
    </cfRule>
    <cfRule type="cellIs" dxfId="195" priority="169" operator="equal">
      <formula>"SIM"</formula>
    </cfRule>
  </conditionalFormatting>
  <conditionalFormatting sqref="Y404">
    <cfRule type="cellIs" dxfId="194" priority="167" operator="equal">
      <formula>"OPORTUNIDADE"</formula>
    </cfRule>
  </conditionalFormatting>
  <conditionalFormatting sqref="Y404">
    <cfRule type="cellIs" dxfId="193" priority="165" operator="equal">
      <formula>"NÃO"</formula>
    </cfRule>
    <cfRule type="cellIs" dxfId="192" priority="166" operator="equal">
      <formula>"SIM"</formula>
    </cfRule>
  </conditionalFormatting>
  <conditionalFormatting sqref="Y407">
    <cfRule type="cellIs" dxfId="191" priority="164" operator="equal">
      <formula>"OPORTUNIDADE"</formula>
    </cfRule>
  </conditionalFormatting>
  <conditionalFormatting sqref="Y407">
    <cfRule type="cellIs" dxfId="190" priority="162" operator="equal">
      <formula>"NÃO"</formula>
    </cfRule>
    <cfRule type="cellIs" dxfId="189" priority="163" operator="equal">
      <formula>"SIM"</formula>
    </cfRule>
  </conditionalFormatting>
  <conditionalFormatting sqref="Z407">
    <cfRule type="cellIs" dxfId="188" priority="161" operator="equal">
      <formula>"OPORTUNIDADE"</formula>
    </cfRule>
  </conditionalFormatting>
  <conditionalFormatting sqref="Z407">
    <cfRule type="cellIs" dxfId="187" priority="159" operator="equal">
      <formula>"NÃO"</formula>
    </cfRule>
    <cfRule type="cellIs" dxfId="186" priority="160" operator="equal">
      <formula>"SIM"</formula>
    </cfRule>
  </conditionalFormatting>
  <conditionalFormatting sqref="Z407">
    <cfRule type="cellIs" dxfId="185" priority="158" operator="equal">
      <formula>"OPORTUNIDADE"</formula>
    </cfRule>
  </conditionalFormatting>
  <conditionalFormatting sqref="Z407">
    <cfRule type="cellIs" dxfId="184" priority="156" operator="equal">
      <formula>"NÃO"</formula>
    </cfRule>
    <cfRule type="cellIs" dxfId="183" priority="157" operator="equal">
      <formula>"SIM"</formula>
    </cfRule>
  </conditionalFormatting>
  <conditionalFormatting sqref="Z407">
    <cfRule type="cellIs" dxfId="182" priority="155" operator="equal">
      <formula>"OPORTUNIDADE"</formula>
    </cfRule>
  </conditionalFormatting>
  <conditionalFormatting sqref="Z407">
    <cfRule type="cellIs" dxfId="181" priority="153" operator="equal">
      <formula>"NÃO"</formula>
    </cfRule>
    <cfRule type="cellIs" dxfId="180" priority="154" operator="equal">
      <formula>"SIM"</formula>
    </cfRule>
  </conditionalFormatting>
  <conditionalFormatting sqref="Z407">
    <cfRule type="cellIs" dxfId="179" priority="152" operator="equal">
      <formula>"OPORTUNIDADE"</formula>
    </cfRule>
  </conditionalFormatting>
  <conditionalFormatting sqref="Z407">
    <cfRule type="cellIs" dxfId="178" priority="150" operator="equal">
      <formula>"NÃO"</formula>
    </cfRule>
    <cfRule type="cellIs" dxfId="177" priority="151" operator="equal">
      <formula>"SIM"</formula>
    </cfRule>
  </conditionalFormatting>
  <conditionalFormatting sqref="Z407">
    <cfRule type="cellIs" dxfId="176" priority="149" operator="equal">
      <formula>"OPORTUNIDADE"</formula>
    </cfRule>
  </conditionalFormatting>
  <conditionalFormatting sqref="Z407">
    <cfRule type="cellIs" dxfId="175" priority="147" operator="equal">
      <formula>"NÃO"</formula>
    </cfRule>
    <cfRule type="cellIs" dxfId="174" priority="148" operator="equal">
      <formula>"SIM"</formula>
    </cfRule>
  </conditionalFormatting>
  <conditionalFormatting sqref="BK10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Z20">
    <cfRule type="cellIs" dxfId="173" priority="142" operator="equal">
      <formula>"OPORTUNIDADE"</formula>
    </cfRule>
  </conditionalFormatting>
  <conditionalFormatting sqref="Z20">
    <cfRule type="cellIs" dxfId="172" priority="140" operator="equal">
      <formula>"NÃO"</formula>
    </cfRule>
    <cfRule type="cellIs" dxfId="171" priority="141" operator="equal">
      <formula>"SIM"</formula>
    </cfRule>
  </conditionalFormatting>
  <conditionalFormatting sqref="Y20">
    <cfRule type="cellIs" dxfId="170" priority="139" operator="equal">
      <formula>"OPORTUNIDADE"</formula>
    </cfRule>
  </conditionalFormatting>
  <conditionalFormatting sqref="Y20">
    <cfRule type="cellIs" dxfId="169" priority="137" operator="equal">
      <formula>"NÃO"</formula>
    </cfRule>
    <cfRule type="cellIs" dxfId="168" priority="138" operator="equal">
      <formula>"SIM"</formula>
    </cfRule>
  </conditionalFormatting>
  <conditionalFormatting sqref="Z19">
    <cfRule type="cellIs" dxfId="167" priority="136" operator="equal">
      <formula>"OPORTUNIDADE"</formula>
    </cfRule>
  </conditionalFormatting>
  <conditionalFormatting sqref="Z19">
    <cfRule type="cellIs" dxfId="166" priority="134" operator="equal">
      <formula>"NÃO"</formula>
    </cfRule>
    <cfRule type="cellIs" dxfId="165" priority="135" operator="equal">
      <formula>"SIM"</formula>
    </cfRule>
  </conditionalFormatting>
  <conditionalFormatting sqref="Z19">
    <cfRule type="cellIs" dxfId="164" priority="118" operator="equal">
      <formula>"OPORTUNIDADE"</formula>
    </cfRule>
  </conditionalFormatting>
  <conditionalFormatting sqref="Z19">
    <cfRule type="cellIs" dxfId="163" priority="116" operator="equal">
      <formula>"NÃO"</formula>
    </cfRule>
    <cfRule type="cellIs" dxfId="162" priority="117" operator="equal">
      <formula>"SIM"</formula>
    </cfRule>
  </conditionalFormatting>
  <conditionalFormatting sqref="Z19">
    <cfRule type="cellIs" dxfId="161" priority="115" operator="equal">
      <formula>"OPORTUNIDADE"</formula>
    </cfRule>
  </conditionalFormatting>
  <conditionalFormatting sqref="Z19">
    <cfRule type="cellIs" dxfId="160" priority="113" operator="equal">
      <formula>"NÃO"</formula>
    </cfRule>
    <cfRule type="cellIs" dxfId="159" priority="114" operator="equal">
      <formula>"SIM"</formula>
    </cfRule>
  </conditionalFormatting>
  <conditionalFormatting sqref="Z19">
    <cfRule type="cellIs" dxfId="158" priority="112" operator="equal">
      <formula>"OPORTUNIDADE"</formula>
    </cfRule>
  </conditionalFormatting>
  <conditionalFormatting sqref="Z19">
    <cfRule type="cellIs" dxfId="157" priority="110" operator="equal">
      <formula>"NÃO"</formula>
    </cfRule>
    <cfRule type="cellIs" dxfId="156" priority="111" operator="equal">
      <formula>"SIM"</formula>
    </cfRule>
  </conditionalFormatting>
  <conditionalFormatting sqref="Z19">
    <cfRule type="cellIs" dxfId="155" priority="109" operator="equal">
      <formula>"OPORTUNIDADE"</formula>
    </cfRule>
  </conditionalFormatting>
  <conditionalFormatting sqref="Z19">
    <cfRule type="cellIs" dxfId="154" priority="107" operator="equal">
      <formula>"NÃO"</formula>
    </cfRule>
    <cfRule type="cellIs" dxfId="153" priority="108" operator="equal">
      <formula>"SIM"</formula>
    </cfRule>
  </conditionalFormatting>
  <conditionalFormatting sqref="Z19">
    <cfRule type="cellIs" dxfId="152" priority="106" operator="equal">
      <formula>"OPORTUNIDADE"</formula>
    </cfRule>
  </conditionalFormatting>
  <conditionalFormatting sqref="Z19">
    <cfRule type="cellIs" dxfId="151" priority="104" operator="equal">
      <formula>"NÃO"</formula>
    </cfRule>
    <cfRule type="cellIs" dxfId="150" priority="105" operator="equal">
      <formula>"SIM"</formula>
    </cfRule>
  </conditionalFormatting>
  <conditionalFormatting sqref="Z19">
    <cfRule type="cellIs" dxfId="149" priority="103" operator="equal">
      <formula>"OPORTUNIDADE"</formula>
    </cfRule>
  </conditionalFormatting>
  <conditionalFormatting sqref="Z19">
    <cfRule type="cellIs" dxfId="148" priority="101" operator="equal">
      <formula>"NÃO"</formula>
    </cfRule>
    <cfRule type="cellIs" dxfId="147" priority="102" operator="equal">
      <formula>"SIM"</formula>
    </cfRule>
  </conditionalFormatting>
  <conditionalFormatting sqref="Z19">
    <cfRule type="cellIs" dxfId="146" priority="100" operator="equal">
      <formula>"OPORTUNIDADE"</formula>
    </cfRule>
  </conditionalFormatting>
  <conditionalFormatting sqref="Z19">
    <cfRule type="cellIs" dxfId="145" priority="98" operator="equal">
      <formula>"NÃO"</formula>
    </cfRule>
    <cfRule type="cellIs" dxfId="144" priority="99" operator="equal">
      <formula>"SIM"</formula>
    </cfRule>
  </conditionalFormatting>
  <conditionalFormatting sqref="Z19">
    <cfRule type="cellIs" dxfId="143" priority="97" operator="equal">
      <formula>"OPORTUNIDADE"</formula>
    </cfRule>
  </conditionalFormatting>
  <conditionalFormatting sqref="Z19">
    <cfRule type="cellIs" dxfId="142" priority="95" operator="equal">
      <formula>"NÃO"</formula>
    </cfRule>
    <cfRule type="cellIs" dxfId="141" priority="96" operator="equal">
      <formula>"SIM"</formula>
    </cfRule>
  </conditionalFormatting>
  <conditionalFormatting sqref="Z19">
    <cfRule type="cellIs" dxfId="140" priority="94" operator="equal">
      <formula>"OPORTUNIDADE"</formula>
    </cfRule>
  </conditionalFormatting>
  <conditionalFormatting sqref="Z19">
    <cfRule type="cellIs" dxfId="139" priority="92" operator="equal">
      <formula>"NÃO"</formula>
    </cfRule>
    <cfRule type="cellIs" dxfId="138" priority="93" operator="equal">
      <formula>"SIM"</formula>
    </cfRule>
  </conditionalFormatting>
  <conditionalFormatting sqref="Z19">
    <cfRule type="cellIs" dxfId="137" priority="88" operator="equal">
      <formula>"OPORTUNIDADE"</formula>
    </cfRule>
  </conditionalFormatting>
  <conditionalFormatting sqref="Z19">
    <cfRule type="cellIs" dxfId="136" priority="86" operator="equal">
      <formula>"NÃO"</formula>
    </cfRule>
    <cfRule type="cellIs" dxfId="135" priority="87" operator="equal">
      <formula>"SIM"</formula>
    </cfRule>
  </conditionalFormatting>
  <conditionalFormatting sqref="Z19">
    <cfRule type="cellIs" dxfId="134" priority="85" operator="equal">
      <formula>"OPORTUNIDADE"</formula>
    </cfRule>
  </conditionalFormatting>
  <conditionalFormatting sqref="Z19">
    <cfRule type="cellIs" dxfId="133" priority="83" operator="equal">
      <formula>"NÃO"</formula>
    </cfRule>
    <cfRule type="cellIs" dxfId="132" priority="84" operator="equal">
      <formula>"SIM"</formula>
    </cfRule>
  </conditionalFormatting>
  <conditionalFormatting sqref="Y19">
    <cfRule type="cellIs" dxfId="131" priority="52" operator="equal">
      <formula>"OPORTUNIDADE"</formula>
    </cfRule>
  </conditionalFormatting>
  <conditionalFormatting sqref="Y19">
    <cfRule type="cellIs" dxfId="130" priority="50" operator="equal">
      <formula>"NÃO"</formula>
    </cfRule>
    <cfRule type="cellIs" dxfId="129" priority="51" operator="equal">
      <formula>"SIM"</formula>
    </cfRule>
  </conditionalFormatting>
  <conditionalFormatting sqref="Y22:Z22">
    <cfRule type="cellIs" dxfId="128" priority="49" operator="equal">
      <formula>"OPORTUNIDADE"</formula>
    </cfRule>
  </conditionalFormatting>
  <conditionalFormatting sqref="Y22:Z22">
    <cfRule type="cellIs" dxfId="127" priority="47" operator="equal">
      <formula>"NÃO"</formula>
    </cfRule>
    <cfRule type="cellIs" dxfId="126" priority="48" operator="equal">
      <formula>"SIM"</formula>
    </cfRule>
  </conditionalFormatting>
  <conditionalFormatting sqref="BP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Z30">
    <cfRule type="cellIs" dxfId="125" priority="39" operator="equal">
      <formula>"OPORTUNIDADE"</formula>
    </cfRule>
  </conditionalFormatting>
  <conditionalFormatting sqref="Z30">
    <cfRule type="cellIs" dxfId="124" priority="37" operator="equal">
      <formula>"NÃO"</formula>
    </cfRule>
    <cfRule type="cellIs" dxfId="123" priority="38" operator="equal">
      <formula>"SIM"</formula>
    </cfRule>
  </conditionalFormatting>
  <conditionalFormatting sqref="BK1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Z27">
    <cfRule type="cellIs" dxfId="122" priority="32" operator="equal">
      <formula>"OPORTUNIDADE"</formula>
    </cfRule>
  </conditionalFormatting>
  <conditionalFormatting sqref="Z27">
    <cfRule type="cellIs" dxfId="121" priority="30" operator="equal">
      <formula>"NÃO"</formula>
    </cfRule>
    <cfRule type="cellIs" dxfId="120" priority="31" operator="equal">
      <formula>"SIM"</formula>
    </cfRule>
  </conditionalFormatting>
  <conditionalFormatting sqref="Z28">
    <cfRule type="cellIs" dxfId="119" priority="26" operator="equal">
      <formula>"OPORTUNIDADE"</formula>
    </cfRule>
  </conditionalFormatting>
  <conditionalFormatting sqref="Z28">
    <cfRule type="cellIs" dxfId="118" priority="24" operator="equal">
      <formula>"NÃO"</formula>
    </cfRule>
    <cfRule type="cellIs" dxfId="117" priority="25" operator="equal">
      <formula>"SIM"</formula>
    </cfRule>
  </conditionalFormatting>
  <conditionalFormatting sqref="Z29">
    <cfRule type="cellIs" dxfId="116" priority="23" operator="equal">
      <formula>"OPORTUNIDADE"</formula>
    </cfRule>
  </conditionalFormatting>
  <conditionalFormatting sqref="Z29">
    <cfRule type="cellIs" dxfId="115" priority="21" operator="equal">
      <formula>"NÃO"</formula>
    </cfRule>
    <cfRule type="cellIs" dxfId="114" priority="22" operator="equal">
      <formula>"SIM"</formula>
    </cfRule>
  </conditionalFormatting>
  <conditionalFormatting sqref="BK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Z29">
    <cfRule type="cellIs" dxfId="113" priority="15" operator="equal">
      <formula>"OPORTUNIDADE"</formula>
    </cfRule>
  </conditionalFormatting>
  <conditionalFormatting sqref="Z29">
    <cfRule type="cellIs" dxfId="112" priority="13" operator="equal">
      <formula>"NÃO"</formula>
    </cfRule>
    <cfRule type="cellIs" dxfId="111" priority="14" operator="equal">
      <formula>"SIM"</formula>
    </cfRule>
  </conditionalFormatting>
  <conditionalFormatting sqref="Z30">
    <cfRule type="cellIs" dxfId="110" priority="12" operator="equal">
      <formula>"OPORTUNIDADE"</formula>
    </cfRule>
  </conditionalFormatting>
  <conditionalFormatting sqref="Z30">
    <cfRule type="cellIs" dxfId="109" priority="10" operator="equal">
      <formula>"NÃO"</formula>
    </cfRule>
    <cfRule type="cellIs" dxfId="108" priority="11" operator="equal">
      <formula>"SIM"</formula>
    </cfRule>
  </conditionalFormatting>
  <conditionalFormatting sqref="Z31">
    <cfRule type="cellIs" dxfId="107" priority="9" operator="equal">
      <formula>"OPORTUNIDADE"</formula>
    </cfRule>
  </conditionalFormatting>
  <conditionalFormatting sqref="Z31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K1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2" t="s">
        <v>1282</v>
      </c>
      <c r="D5" s="353"/>
      <c r="E5" s="353"/>
      <c r="F5" s="353"/>
      <c r="G5" s="353"/>
      <c r="H5" s="353"/>
      <c r="I5" s="353"/>
      <c r="J5" s="354"/>
      <c r="K5" s="355" t="s">
        <v>1283</v>
      </c>
      <c r="L5" s="356"/>
      <c r="M5" s="356"/>
      <c r="N5" s="356"/>
      <c r="O5" s="357" t="s">
        <v>1284</v>
      </c>
      <c r="P5" s="358"/>
      <c r="Q5" s="359"/>
    </row>
    <row r="6" spans="1:17" s="93" customFormat="1" ht="15.75" customHeight="1">
      <c r="A6" s="87" t="s">
        <v>1285</v>
      </c>
      <c r="B6" s="94" t="s">
        <v>1286</v>
      </c>
      <c r="C6" s="95" t="s">
        <v>1164</v>
      </c>
      <c r="D6" s="96" t="s">
        <v>1165</v>
      </c>
      <c r="E6" s="95" t="s">
        <v>1287</v>
      </c>
      <c r="F6" s="95" t="s">
        <v>1155</v>
      </c>
      <c r="G6" s="95" t="s">
        <v>1159</v>
      </c>
      <c r="H6" s="153" t="s">
        <v>628</v>
      </c>
      <c r="I6" s="131" t="s">
        <v>1160</v>
      </c>
      <c r="J6" s="131" t="s">
        <v>1161</v>
      </c>
      <c r="K6" s="139" t="s">
        <v>1155</v>
      </c>
      <c r="L6" s="139" t="s">
        <v>1288</v>
      </c>
      <c r="M6" s="139" t="s">
        <v>628</v>
      </c>
      <c r="N6" s="140" t="s">
        <v>1159</v>
      </c>
      <c r="O6" s="246" t="s">
        <v>1202</v>
      </c>
      <c r="P6" s="157"/>
      <c r="Q6" s="193" t="s">
        <v>1289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Contrato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1</v>
      </c>
      <c r="P20" s="90"/>
      <c r="Q20" s="145" t="str">
        <f>IF($A$2=1,IF(FN_MC!BJ18="","*",FN_MC!BJ18),IF(FN_MC!BK18="","*",FN_MC!BK18))</f>
        <v>*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1</v>
      </c>
      <c r="P23" s="90"/>
      <c r="Q23" s="145" t="str">
        <f>IF($A$2=1,IF(FN_MC!BJ21="","*",FN_MC!BJ21),IF(FN_MC!BK21="","*",FN_MC!BK21))</f>
        <v>*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0.16666666666666666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1</v>
      </c>
      <c r="P24" s="90"/>
      <c r="Q24" s="145" t="str">
        <f>IF($A$2=1,IF(FN_MC!BJ22="","*",FN_MC!BJ22),IF(FN_MC!BK22="","*",FN_MC!BK22))</f>
        <v>*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1</v>
      </c>
      <c r="P25" s="90"/>
      <c r="Q25" s="145" t="str">
        <f>IF($A$2=1,IF(FN_MC!BJ23="","*",FN_MC!BJ23),IF(FN_MC!BK23="","*",FN_MC!BK23))</f>
        <v>*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1</v>
      </c>
      <c r="P26" s="90"/>
      <c r="Q26" s="145" t="str">
        <f>IF($A$2=1,IF(FN_MC!BJ24="","*",FN_MC!BJ24),IF(FN_MC!BK24="","*",FN_MC!BK24))</f>
        <v>*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1</v>
      </c>
      <c r="P27" s="90"/>
      <c r="Q27" s="145" t="str">
        <f>IF($A$2=1,IF(FN_MC!BJ25="","*",FN_MC!BJ25),IF(FN_MC!BK25="","*",FN_MC!BK25))</f>
        <v>*</v>
      </c>
    </row>
    <row r="28" spans="1:17" hidden="1">
      <c r="A28" s="97">
        <f>IF(FN_MC!B26="","*",FN_MC!B26)</f>
        <v>45993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1</v>
      </c>
      <c r="P28" s="90"/>
      <c r="Q28" s="145" t="str">
        <f>IF($A$2=1,IF(FN_MC!BJ26="","*",FN_MC!BJ26),IF(FN_MC!BK26="","*",FN_MC!BK26))</f>
        <v>*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1</v>
      </c>
      <c r="P29" s="90"/>
      <c r="Q29" s="145" t="str">
        <f>IF($A$2=1,IF(FN_MC!BJ27="","*",FN_MC!BJ27),IF(FN_MC!BK27="","*",FN_MC!BK27))</f>
        <v>*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1</v>
      </c>
      <c r="P30" s="90"/>
      <c r="Q30" s="145" t="str">
        <f>IF($A$2=1,IF(FN_MC!BJ28="","*",FN_MC!BJ28),IF(FN_MC!BK28="","*",FN_MC!BK28))</f>
        <v>*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1</v>
      </c>
      <c r="P31" s="90"/>
      <c r="Q31" s="145" t="str">
        <f>IF($A$2=1,IF(FN_MC!BJ29="","*",FN_MC!BJ29),IF(FN_MC!BK29="","*",FN_MC!BK29))</f>
        <v>*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1</v>
      </c>
      <c r="P32" s="90"/>
      <c r="Q32" s="145" t="str">
        <f>IF($A$2=1,IF(FN_MC!BJ30="","*",FN_MC!BJ30),IF(FN_MC!BK30="","*",FN_MC!BK30))</f>
        <v>*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1</v>
      </c>
      <c r="P33" s="90"/>
      <c r="Q33" s="145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4" t="str">
        <f>IF(FN_MC!K33="","*",FN_MC!K33)</f>
        <v>*</v>
      </c>
      <c r="I35" s="132" t="str">
        <f>IF(FN_MC!O33="","*",FN_MC!O33)</f>
        <v>*</v>
      </c>
      <c r="J35" s="132" t="str">
        <f>IF(FN_MC!P33="","*",FN_MC!P33)</f>
        <v>*</v>
      </c>
      <c r="K35" s="141" t="str">
        <f>IF(FN_MC!AK33="","*",FN_MC!AK33)</f>
        <v>-</v>
      </c>
      <c r="L35" s="141" t="str">
        <f>IF(FN_MC!AM33="","*",FN_MC!AM33)</f>
        <v>-</v>
      </c>
      <c r="M35" s="141" t="str">
        <f>IF(FN_MC!AP33="","*",FN_MC!AP33)</f>
        <v>-</v>
      </c>
      <c r="N35" s="141" t="str">
        <f>IF(FN_MC!AM33="","*",FN_MC!AM33)</f>
        <v>-</v>
      </c>
      <c r="O35" s="174">
        <f>FN_MC!BH33</f>
        <v>0</v>
      </c>
      <c r="P35" s="90"/>
      <c r="Q35" s="145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4" t="str">
        <f>IF(FN_MC!K34="","*",FN_MC!K34)</f>
        <v>*</v>
      </c>
      <c r="I36" s="132" t="str">
        <f>IF(FN_MC!O34="","*",FN_MC!O34)</f>
        <v>*</v>
      </c>
      <c r="J36" s="132" t="str">
        <f>IF(FN_MC!P34="","*",FN_MC!P34)</f>
        <v>*</v>
      </c>
      <c r="K36" s="141" t="str">
        <f>IF(FN_MC!AK34="","*",FN_MC!AK34)</f>
        <v>-</v>
      </c>
      <c r="L36" s="141" t="str">
        <f>IF(FN_MC!AM34="","*",FN_MC!AM34)</f>
        <v>-</v>
      </c>
      <c r="M36" s="141" t="str">
        <f>IF(FN_MC!AP34="","*",FN_MC!AP34)</f>
        <v>-</v>
      </c>
      <c r="N36" s="141" t="str">
        <f>IF(FN_MC!AM34="","*",FN_MC!AM34)</f>
        <v>-</v>
      </c>
      <c r="O36" s="174">
        <f>FN_MC!BH34</f>
        <v>0</v>
      </c>
      <c r="P36" s="90"/>
      <c r="Q36" s="145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4" t="str">
        <f>IF(FN_MC!K35="","*",FN_MC!K35)</f>
        <v>*</v>
      </c>
      <c r="I37" s="132" t="str">
        <f>IF(FN_MC!O35="","*",FN_MC!O35)</f>
        <v>*</v>
      </c>
      <c r="J37" s="132" t="str">
        <f>IF(FN_MC!P35="","*",FN_MC!P35)</f>
        <v>*</v>
      </c>
      <c r="K37" s="141" t="str">
        <f>IF(FN_MC!AK35="","*",FN_MC!AK35)</f>
        <v>-</v>
      </c>
      <c r="L37" s="141" t="str">
        <f>IF(FN_MC!AM35="","*",FN_MC!AM35)</f>
        <v>-</v>
      </c>
      <c r="M37" s="141" t="str">
        <f>IF(FN_MC!AP35="","*",FN_MC!AP35)</f>
        <v>-</v>
      </c>
      <c r="N37" s="141" t="str">
        <f>IF(FN_MC!AM35="","*",FN_MC!AM35)</f>
        <v>-</v>
      </c>
      <c r="O37" s="174">
        <f>FN_MC!BH35</f>
        <v>0</v>
      </c>
      <c r="P37" s="90"/>
      <c r="Q37" s="145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4" t="str">
        <f>IF(FN_MC!K36="","*",FN_MC!K36)</f>
        <v>*</v>
      </c>
      <c r="I38" s="132" t="str">
        <f>IF(FN_MC!O36="","*",FN_MC!O36)</f>
        <v>*</v>
      </c>
      <c r="J38" s="132" t="str">
        <f>IF(FN_MC!P36="","*",FN_MC!P36)</f>
        <v>*</v>
      </c>
      <c r="K38" s="141" t="str">
        <f>IF(FN_MC!AK36="","*",FN_MC!AK36)</f>
        <v>-</v>
      </c>
      <c r="L38" s="141" t="str">
        <f>IF(FN_MC!AM36="","*",FN_MC!AM36)</f>
        <v>-</v>
      </c>
      <c r="M38" s="141" t="str">
        <f>IF(FN_MC!AP36="","*",FN_MC!AP36)</f>
        <v>-</v>
      </c>
      <c r="N38" s="141" t="str">
        <f>IF(FN_MC!AM36="","*",FN_MC!AM36)</f>
        <v>-</v>
      </c>
      <c r="O38" s="174">
        <f>FN_MC!BH36</f>
        <v>0</v>
      </c>
      <c r="P38" s="90"/>
      <c r="Q38" s="145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 t="str">
        <f>IF(FN_MC!B39="","*",FN_MC!B39)</f>
        <v>*</v>
      </c>
      <c r="B41" s="98" t="str">
        <f>IF(FN_MC!X39="","*",FN_MC!X39)</f>
        <v>*</v>
      </c>
      <c r="C41" s="99" t="str">
        <f>IF(FN_MC!S39="","*",FN_MC!S39)</f>
        <v>-</v>
      </c>
      <c r="D41" s="99" t="str">
        <f>IF(FN_MC!T39="","*",FN_MC!T39)</f>
        <v>-</v>
      </c>
      <c r="E41" s="99" t="str">
        <f>IF(FN_MC!D39="","*",FN_MC!D39)</f>
        <v>*</v>
      </c>
      <c r="F41" s="99" t="str">
        <f>IF(FN_MC!H39="","*",FN_MC!H39)</f>
        <v>*</v>
      </c>
      <c r="G41" s="99" t="str">
        <f>IF(FN_MC!M39="","*",FN_MC!M39)</f>
        <v>-</v>
      </c>
      <c r="H41" s="154" t="str">
        <f>IF(FN_MC!K39="","*",FN_MC!K39)</f>
        <v>*</v>
      </c>
      <c r="I41" s="132" t="str">
        <f>IF(FN_MC!O39="","*",FN_MC!O39)</f>
        <v>*</v>
      </c>
      <c r="J41" s="132" t="str">
        <f>IF(FN_MC!P39="","*",FN_MC!P39)</f>
        <v>*</v>
      </c>
      <c r="K41" s="141" t="str">
        <f>IF(FN_MC!AK39="","*",FN_MC!AK39)</f>
        <v>-</v>
      </c>
      <c r="L41" s="141" t="str">
        <f>IF(FN_MC!AM39="","*",FN_MC!AM39)</f>
        <v>-</v>
      </c>
      <c r="M41" s="141" t="str">
        <f>IF(FN_MC!AP39="","*",FN_MC!AP39)</f>
        <v>-</v>
      </c>
      <c r="N41" s="141" t="str">
        <f>IF(FN_MC!AM39="","*",FN_MC!AM39)</f>
        <v>-</v>
      </c>
      <c r="O41" s="174">
        <f>FN_MC!BH39</f>
        <v>0</v>
      </c>
      <c r="P41" s="90"/>
      <c r="Q41" s="145" t="str">
        <f>IF($A$2=1,IF(FN_MC!BJ39="","*",FN_MC!BJ39),IF(FN_MC!BK39="","*",FN_MC!BK39))</f>
        <v>*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4" t="str">
        <f>IF(FN_MC!K40="","*",FN_MC!K40)</f>
        <v>*</v>
      </c>
      <c r="I42" s="132" t="str">
        <f>IF(FN_MC!O40="","*",FN_MC!O40)</f>
        <v>*</v>
      </c>
      <c r="J42" s="132" t="str">
        <f>IF(FN_MC!P40="","*",FN_MC!P40)</f>
        <v>*</v>
      </c>
      <c r="K42" s="141" t="str">
        <f>IF(FN_MC!AK40="","*",FN_MC!AK40)</f>
        <v>-</v>
      </c>
      <c r="L42" s="141" t="str">
        <f>IF(FN_MC!AM40="","*",FN_MC!AM40)</f>
        <v>-</v>
      </c>
      <c r="M42" s="141" t="str">
        <f>IF(FN_MC!AP40="","*",FN_MC!AP40)</f>
        <v>-</v>
      </c>
      <c r="N42" s="141" t="str">
        <f>IF(FN_MC!AM40="","*",FN_MC!AM40)</f>
        <v>-</v>
      </c>
      <c r="O42" s="174">
        <f>FN_MC!BH40</f>
        <v>0</v>
      </c>
      <c r="P42" s="90"/>
      <c r="Q42" s="145" t="str">
        <f>IF($A$2=1,IF(FN_MC!BJ40="","*",FN_MC!BJ40),IF(FN_MC!BK40="","*",FN_MC!BK40))</f>
        <v>*</v>
      </c>
    </row>
    <row r="43" spans="1:18" hidden="1">
      <c r="A43" s="97" t="str">
        <f>IF(FN_MC!B41="","*",FN_MC!B41)</f>
        <v>*</v>
      </c>
      <c r="B43" s="98" t="str">
        <f>IF(FN_MC!X41="","*",FN_MC!X41)</f>
        <v>*</v>
      </c>
      <c r="C43" s="99" t="str">
        <f>IF(FN_MC!S41="","*",FN_MC!S41)</f>
        <v>-</v>
      </c>
      <c r="D43" s="99" t="str">
        <f>IF(FN_MC!T41="","*",FN_MC!T41)</f>
        <v>-</v>
      </c>
      <c r="E43" s="99" t="str">
        <f>IF(FN_MC!D41="","*",FN_MC!D41)</f>
        <v>*</v>
      </c>
      <c r="F43" s="99" t="str">
        <f>IF(FN_MC!H41="","*",FN_MC!H41)</f>
        <v>*</v>
      </c>
      <c r="G43" s="99" t="str">
        <f>IF(FN_MC!M41="","*",FN_MC!M41)</f>
        <v>-</v>
      </c>
      <c r="H43" s="154" t="str">
        <f>IF(FN_MC!K41="","*",FN_MC!K41)</f>
        <v>*</v>
      </c>
      <c r="I43" s="132" t="str">
        <f>IF(FN_MC!O41="","*",FN_MC!O41)</f>
        <v>*</v>
      </c>
      <c r="J43" s="132" t="str">
        <f>IF(FN_MC!P41="","*",FN_MC!P41)</f>
        <v>*</v>
      </c>
      <c r="K43" s="141" t="str">
        <f>IF(FN_MC!AK41="","*",FN_MC!AK41)</f>
        <v>-</v>
      </c>
      <c r="L43" s="141" t="str">
        <f>IF(FN_MC!AM41="","*",FN_MC!AM41)</f>
        <v>-</v>
      </c>
      <c r="M43" s="141" t="str">
        <f>IF(FN_MC!AP41="","*",FN_MC!AP41)</f>
        <v>-</v>
      </c>
      <c r="N43" s="141" t="str">
        <f>IF(FN_MC!AM41="","*",FN_MC!AM41)</f>
        <v>-</v>
      </c>
      <c r="O43" s="174">
        <f>FN_MC!BH41</f>
        <v>0</v>
      </c>
      <c r="P43" s="90"/>
      <c r="Q43" s="145" t="str">
        <f>IF($A$2=1,IF(FN_MC!BJ41="","*",FN_MC!BJ41),IF(FN_MC!BK41="","*",FN_MC!BK41))</f>
        <v>*</v>
      </c>
    </row>
    <row r="44" spans="1:18" hidden="1">
      <c r="A44" s="97" t="str">
        <f>IF(FN_MC!B42="","*",FN_MC!B42)</f>
        <v>*</v>
      </c>
      <c r="B44" s="98" t="str">
        <f>IF(FN_MC!X42="","*",FN_MC!X42)</f>
        <v>*</v>
      </c>
      <c r="C44" s="99" t="str">
        <f>IF(FN_MC!S42="","*",FN_MC!S42)</f>
        <v>-</v>
      </c>
      <c r="D44" s="99" t="str">
        <f>IF(FN_MC!T42="","*",FN_MC!T42)</f>
        <v>-</v>
      </c>
      <c r="E44" s="99" t="str">
        <f>IF(FN_MC!D42="","*",FN_MC!D42)</f>
        <v>*</v>
      </c>
      <c r="F44" s="99" t="str">
        <f>IF(FN_MC!H42="","*",FN_MC!H42)</f>
        <v>*</v>
      </c>
      <c r="G44" s="99" t="str">
        <f>IF(FN_MC!M42="","*",FN_MC!M42)</f>
        <v>-</v>
      </c>
      <c r="H44" s="154" t="str">
        <f>IF(FN_MC!K42="","*",FN_MC!K42)</f>
        <v>*</v>
      </c>
      <c r="I44" s="132" t="str">
        <f>IF(FN_MC!O42="","*",FN_MC!O42)</f>
        <v>*</v>
      </c>
      <c r="J44" s="132" t="str">
        <f>IF(FN_MC!P42="","*",FN_MC!P42)</f>
        <v>*</v>
      </c>
      <c r="K44" s="141" t="str">
        <f>IF(FN_MC!AK42="","*",FN_MC!AK42)</f>
        <v>-</v>
      </c>
      <c r="L44" s="141" t="str">
        <f>IF(FN_MC!AM42="","*",FN_MC!AM42)</f>
        <v>-</v>
      </c>
      <c r="M44" s="141" t="str">
        <f>IF(FN_MC!AP42="","*",FN_MC!AP42)</f>
        <v>-</v>
      </c>
      <c r="N44" s="141" t="str">
        <f>IF(FN_MC!AM42="","*",FN_MC!AM42)</f>
        <v>-</v>
      </c>
      <c r="O44" s="174">
        <f>FN_MC!BH42</f>
        <v>0</v>
      </c>
      <c r="P44" s="90"/>
      <c r="Q44" s="145" t="str">
        <f>IF($A$2=1,IF(FN_MC!BJ42="","*",FN_MC!BJ42),IF(FN_MC!BK42="","*",FN_MC!BK42))</f>
        <v>*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4" t="str">
        <f>IF(FN_MC!K43="","*",FN_MC!K43)</f>
        <v>*</v>
      </c>
      <c r="I45" s="132" t="str">
        <f>IF(FN_MC!O43="","*",FN_MC!O43)</f>
        <v>*</v>
      </c>
      <c r="J45" s="132" t="str">
        <f>IF(FN_MC!P43="","*",FN_MC!P43)</f>
        <v>*</v>
      </c>
      <c r="K45" s="141" t="str">
        <f>IF(FN_MC!AK43="","*",FN_MC!AK43)</f>
        <v>-</v>
      </c>
      <c r="L45" s="141" t="str">
        <f>IF(FN_MC!AM43="","*",FN_MC!AM43)</f>
        <v>-</v>
      </c>
      <c r="M45" s="141" t="str">
        <f>IF(FN_MC!AP43="","*",FN_MC!AP43)</f>
        <v>-</v>
      </c>
      <c r="N45" s="141" t="str">
        <f>IF(FN_MC!AM43="","*",FN_MC!AM43)</f>
        <v>-</v>
      </c>
      <c r="O45" s="174">
        <f>FN_MC!BH43</f>
        <v>0</v>
      </c>
      <c r="P45" s="90"/>
      <c r="Q45" s="145" t="str">
        <f>IF($A$2=1,IF(FN_MC!BJ43="","*",FN_MC!BJ43),IF(FN_MC!BK43="","*",FN_MC!BK43))</f>
        <v>*</v>
      </c>
    </row>
    <row r="46" spans="1:18" hidden="1">
      <c r="A46" s="97" t="str">
        <f>IF(FN_MC!B44="","*",FN_MC!B44)</f>
        <v>*</v>
      </c>
      <c r="B46" s="98" t="str">
        <f>IF(FN_MC!X44="","*",FN_MC!X44)</f>
        <v>*</v>
      </c>
      <c r="C46" s="99" t="str">
        <f>IF(FN_MC!S44="","*",FN_MC!S44)</f>
        <v>-</v>
      </c>
      <c r="D46" s="99" t="str">
        <f>IF(FN_MC!T44="","*",FN_MC!T44)</f>
        <v>-</v>
      </c>
      <c r="E46" s="99" t="str">
        <f>IF(FN_MC!D44="","*",FN_MC!D44)</f>
        <v>*</v>
      </c>
      <c r="F46" s="99" t="str">
        <f>IF(FN_MC!H44="","*",FN_MC!H44)</f>
        <v>*</v>
      </c>
      <c r="G46" s="99" t="str">
        <f>IF(FN_MC!M44="","*",FN_MC!M44)</f>
        <v>-</v>
      </c>
      <c r="H46" s="154" t="str">
        <f>IF(FN_MC!K44="","*",FN_MC!K44)</f>
        <v>*</v>
      </c>
      <c r="I46" s="132" t="str">
        <f>IF(FN_MC!O44="","*",FN_MC!O44)</f>
        <v>*</v>
      </c>
      <c r="J46" s="132" t="str">
        <f>IF(FN_MC!P44="","*",FN_MC!P44)</f>
        <v>*</v>
      </c>
      <c r="K46" s="141" t="str">
        <f>IF(FN_MC!AK44="","*",FN_MC!AK44)</f>
        <v>-</v>
      </c>
      <c r="L46" s="141" t="str">
        <f>IF(FN_MC!AM44="","*",FN_MC!AM44)</f>
        <v>-</v>
      </c>
      <c r="M46" s="141" t="str">
        <f>IF(FN_MC!AP44="","*",FN_MC!AP44)</f>
        <v>-</v>
      </c>
      <c r="N46" s="141" t="str">
        <f>IF(FN_MC!AM44="","*",FN_MC!AM44)</f>
        <v>-</v>
      </c>
      <c r="O46" s="174">
        <f>FN_MC!BH44</f>
        <v>0</v>
      </c>
      <c r="P46" s="90"/>
      <c r="Q46" s="145" t="str">
        <f>IF($A$2=1,IF(FN_MC!BJ44="","*",FN_MC!BJ44),IF(FN_MC!BK44="","*",FN_MC!BK44))</f>
        <v>*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4" t="str">
        <f>IF(FN_MC!K46="","*",FN_MC!K46)</f>
        <v>*</v>
      </c>
      <c r="I48" s="132" t="str">
        <f>IF(FN_MC!O46="","*",FN_MC!O46)</f>
        <v>*</v>
      </c>
      <c r="J48" s="132" t="str">
        <f>IF(FN_MC!P46="","*",FN_MC!P46)</f>
        <v>*</v>
      </c>
      <c r="K48" s="141" t="str">
        <f>IF(FN_MC!AK46="","*",FN_MC!AK46)</f>
        <v>-</v>
      </c>
      <c r="L48" s="141" t="str">
        <f>IF(FN_MC!AM46="","*",FN_MC!AM46)</f>
        <v>-</v>
      </c>
      <c r="M48" s="141" t="str">
        <f>IF(FN_MC!AP46="","*",FN_MC!AP46)</f>
        <v>-</v>
      </c>
      <c r="N48" s="141" t="str">
        <f>IF(FN_MC!AM46="","*",FN_MC!AM46)</f>
        <v>-</v>
      </c>
      <c r="O48" s="174">
        <f>FN_MC!BH46</f>
        <v>0</v>
      </c>
      <c r="P48" s="90"/>
      <c r="Q48" s="145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4" t="str">
        <f>IF(FN_MC!K47="","*",FN_MC!K47)</f>
        <v>*</v>
      </c>
      <c r="I49" s="132" t="str">
        <f>IF(FN_MC!O47="","*",FN_MC!O47)</f>
        <v>*</v>
      </c>
      <c r="J49" s="132" t="str">
        <f>IF(FN_MC!P47="","*",FN_MC!P47)</f>
        <v>*</v>
      </c>
      <c r="K49" s="141" t="str">
        <f>IF(FN_MC!AK47="","*",FN_MC!AK47)</f>
        <v>-</v>
      </c>
      <c r="L49" s="141" t="str">
        <f>IF(FN_MC!AM47="","*",FN_MC!AM47)</f>
        <v>-</v>
      </c>
      <c r="M49" s="141" t="str">
        <f>IF(FN_MC!AP47="","*",FN_MC!AP47)</f>
        <v>-</v>
      </c>
      <c r="N49" s="141" t="str">
        <f>IF(FN_MC!AM47="","*",FN_MC!AM47)</f>
        <v>-</v>
      </c>
      <c r="O49" s="174">
        <f>FN_MC!BH47</f>
        <v>0</v>
      </c>
      <c r="P49" s="90"/>
      <c r="Q49" s="145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4" t="str">
        <f>IF(FN_MC!K48="","*",FN_MC!K48)</f>
        <v>*</v>
      </c>
      <c r="I50" s="132" t="str">
        <f>IF(FN_MC!O48="","*",FN_MC!O48)</f>
        <v>*</v>
      </c>
      <c r="J50" s="132" t="str">
        <f>IF(FN_MC!P48="","*",FN_MC!P48)</f>
        <v>*</v>
      </c>
      <c r="K50" s="141" t="str">
        <f>IF(FN_MC!AK48="","*",FN_MC!AK48)</f>
        <v>-</v>
      </c>
      <c r="L50" s="141" t="str">
        <f>IF(FN_MC!AM48="","*",FN_MC!AM48)</f>
        <v>-</v>
      </c>
      <c r="M50" s="141" t="str">
        <f>IF(FN_MC!AP48="","*",FN_MC!AP48)</f>
        <v>-</v>
      </c>
      <c r="N50" s="141" t="str">
        <f>IF(FN_MC!AM48="","*",FN_MC!AM48)</f>
        <v>-</v>
      </c>
      <c r="O50" s="174">
        <f>FN_MC!BH48</f>
        <v>0</v>
      </c>
      <c r="P50" s="90"/>
      <c r="Q50" s="145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4" t="str">
        <f>IF(FN_MC!K49="","*",FN_MC!K49)</f>
        <v>*</v>
      </c>
      <c r="I51" s="132" t="str">
        <f>IF(FN_MC!O49="","*",FN_MC!O49)</f>
        <v>*</v>
      </c>
      <c r="J51" s="132" t="str">
        <f>IF(FN_MC!P49="","*",FN_MC!P49)</f>
        <v>*</v>
      </c>
      <c r="K51" s="141" t="str">
        <f>IF(FN_MC!AK49="","*",FN_MC!AK49)</f>
        <v>-</v>
      </c>
      <c r="L51" s="141" t="str">
        <f>IF(FN_MC!AM49="","*",FN_MC!AM49)</f>
        <v>-</v>
      </c>
      <c r="M51" s="141" t="str">
        <f>IF(FN_MC!AP49="","*",FN_MC!AP49)</f>
        <v>-</v>
      </c>
      <c r="N51" s="141" t="str">
        <f>IF(FN_MC!AM49="","*",FN_MC!AM49)</f>
        <v>-</v>
      </c>
      <c r="O51" s="174">
        <f>FN_MC!BH49</f>
        <v>0</v>
      </c>
      <c r="P51" s="90"/>
      <c r="Q51" s="145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4" t="str">
        <f>IF(FN_MC!K50="","*",FN_MC!K50)</f>
        <v>*</v>
      </c>
      <c r="I52" s="132" t="str">
        <f>IF(FN_MC!O50="","*",FN_MC!O50)</f>
        <v>*</v>
      </c>
      <c r="J52" s="132" t="str">
        <f>IF(FN_MC!P50="","*",FN_MC!P50)</f>
        <v>*</v>
      </c>
      <c r="K52" s="141" t="str">
        <f>IF(FN_MC!AK50="","*",FN_MC!AK50)</f>
        <v>-</v>
      </c>
      <c r="L52" s="141" t="str">
        <f>IF(FN_MC!AM50="","*",FN_MC!AM50)</f>
        <v>-</v>
      </c>
      <c r="M52" s="141" t="str">
        <f>IF(FN_MC!AP50="","*",FN_MC!AP50)</f>
        <v>-</v>
      </c>
      <c r="N52" s="141" t="str">
        <f>IF(FN_MC!AM50="","*",FN_MC!AM50)</f>
        <v>-</v>
      </c>
      <c r="O52" s="174">
        <f>FN_MC!BH50</f>
        <v>0</v>
      </c>
      <c r="P52" s="90"/>
      <c r="Q52" s="145" t="str">
        <f>IF($A$2=1,IF(FN_MC!BJ50="","*",FN_MC!BJ50),IF(FN_MC!BK50="","*",FN_MC!BK50))</f>
        <v>*</v>
      </c>
    </row>
    <row r="53" spans="1:17" hidden="1">
      <c r="A53" s="97" t="str">
        <f>IF(FN_MC!B51="","*",FN_MC!B51)</f>
        <v>*</v>
      </c>
      <c r="B53" s="98" t="str">
        <f>IF(FN_MC!X51="","*",FN_MC!X51)</f>
        <v>*</v>
      </c>
      <c r="C53" s="99" t="str">
        <f>IF(FN_MC!S51="","*",FN_MC!S51)</f>
        <v>-</v>
      </c>
      <c r="D53" s="99" t="str">
        <f>IF(FN_MC!T51="","*",FN_MC!T51)</f>
        <v>-</v>
      </c>
      <c r="E53" s="99" t="str">
        <f>IF(FN_MC!D51="","*",FN_MC!D51)</f>
        <v>*</v>
      </c>
      <c r="F53" s="99" t="str">
        <f>IF(FN_MC!H51="","*",FN_MC!H51)</f>
        <v>*</v>
      </c>
      <c r="G53" s="99" t="str">
        <f>IF(FN_MC!M51="","*",FN_MC!M51)</f>
        <v>-</v>
      </c>
      <c r="H53" s="154" t="str">
        <f>IF(FN_MC!K51="","*",FN_MC!K51)</f>
        <v>*</v>
      </c>
      <c r="I53" s="132" t="str">
        <f>IF(FN_MC!O51="","*",FN_MC!O51)</f>
        <v>*</v>
      </c>
      <c r="J53" s="132" t="str">
        <f>IF(FN_MC!P51="","*",FN_MC!P51)</f>
        <v>*</v>
      </c>
      <c r="K53" s="141" t="str">
        <f>IF(FN_MC!AK51="","*",FN_MC!AK51)</f>
        <v>-</v>
      </c>
      <c r="L53" s="141" t="str">
        <f>IF(FN_MC!AM51="","*",FN_MC!AM51)</f>
        <v>-</v>
      </c>
      <c r="M53" s="141" t="str">
        <f>IF(FN_MC!AP51="","*",FN_MC!AP51)</f>
        <v>-</v>
      </c>
      <c r="N53" s="141" t="str">
        <f>IF(FN_MC!AM51="","*",FN_MC!AM51)</f>
        <v>-</v>
      </c>
      <c r="O53" s="174">
        <f>FN_MC!BH51</f>
        <v>0</v>
      </c>
      <c r="P53" s="90"/>
      <c r="Q53" s="145" t="str">
        <f>IF($A$2=1,IF(FN_MC!BJ51="","*",FN_MC!BJ51),IF(FN_MC!BK51="","*",FN_MC!BK51))</f>
        <v>*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4" t="str">
        <f>IF(FN_MC!K52="","*",FN_MC!K52)</f>
        <v>*</v>
      </c>
      <c r="I54" s="132" t="str">
        <f>IF(FN_MC!O52="","*",FN_MC!O52)</f>
        <v>*</v>
      </c>
      <c r="J54" s="132" t="str">
        <f>IF(FN_MC!P52="","*",FN_MC!P52)</f>
        <v>*</v>
      </c>
      <c r="K54" s="141" t="str">
        <f>IF(FN_MC!AK52="","*",FN_MC!AK52)</f>
        <v>-</v>
      </c>
      <c r="L54" s="141" t="str">
        <f>IF(FN_MC!AM52="","*",FN_MC!AM52)</f>
        <v>-</v>
      </c>
      <c r="M54" s="141" t="str">
        <f>IF(FN_MC!AP52="","*",FN_MC!AP52)</f>
        <v>-</v>
      </c>
      <c r="N54" s="141" t="str">
        <f>IF(FN_MC!AM52="","*",FN_MC!AM52)</f>
        <v>-</v>
      </c>
      <c r="O54" s="174">
        <f>FN_MC!BH52</f>
        <v>0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4" t="str">
        <f>IF(FN_MC!K53="","*",FN_MC!K53)</f>
        <v>*</v>
      </c>
      <c r="I55" s="132" t="str">
        <f>IF(FN_MC!O53="","*",FN_MC!O53)</f>
        <v>*</v>
      </c>
      <c r="J55" s="132" t="str">
        <f>IF(FN_MC!P53="","*",FN_MC!P53)</f>
        <v>*</v>
      </c>
      <c r="K55" s="141" t="str">
        <f>IF(FN_MC!AK53="","*",FN_MC!AK53)</f>
        <v>-</v>
      </c>
      <c r="L55" s="141" t="str">
        <f>IF(FN_MC!AM53="","*",FN_MC!AM53)</f>
        <v>-</v>
      </c>
      <c r="M55" s="141" t="str">
        <f>IF(FN_MC!AP53="","*",FN_MC!AP53)</f>
        <v>-</v>
      </c>
      <c r="N55" s="141" t="str">
        <f>IF(FN_MC!AM53="","*",FN_MC!AM53)</f>
        <v>-</v>
      </c>
      <c r="O55" s="174">
        <f>FN_MC!BH53</f>
        <v>0</v>
      </c>
      <c r="P55" s="90"/>
      <c r="Q55" s="145" t="str">
        <f>IF($A$2=1,IF(FN_MC!BJ53="","*",FN_MC!BJ53),IF(FN_MC!BK53="","*",FN_MC!BK53))</f>
        <v>*</v>
      </c>
    </row>
    <row r="56" spans="1:17" ht="39" hidden="1" customHeight="1">
      <c r="A56" s="97" t="str">
        <f>IF(FN_MC!B54="","*",FN_MC!B54)</f>
        <v>*</v>
      </c>
      <c r="B56" s="98" t="str">
        <f>IF(FN_MC!X54="","*",FN_MC!X54)</f>
        <v>*</v>
      </c>
      <c r="C56" s="99" t="str">
        <f>IF(FN_MC!S54="","*",FN_MC!S54)</f>
        <v>-</v>
      </c>
      <c r="D56" s="99" t="str">
        <f>IF(FN_MC!T54="","*",FN_MC!T54)</f>
        <v>-</v>
      </c>
      <c r="E56" s="99" t="str">
        <f>IF(FN_MC!D54="","*",FN_MC!D54)</f>
        <v>*</v>
      </c>
      <c r="F56" s="99" t="str">
        <f>IF(FN_MC!H54="","*",FN_MC!H54)</f>
        <v>*</v>
      </c>
      <c r="G56" s="99" t="str">
        <f>IF(FN_MC!M54="","*",FN_MC!M54)</f>
        <v>-</v>
      </c>
      <c r="H56" s="154" t="str">
        <f>IF(FN_MC!K54="","*",FN_MC!K54)</f>
        <v>*</v>
      </c>
      <c r="I56" s="132" t="str">
        <f>IF(FN_MC!O54="","*",FN_MC!O54)</f>
        <v>*</v>
      </c>
      <c r="J56" s="132" t="str">
        <f>IF(FN_MC!P54="","*",FN_MC!P54)</f>
        <v>*</v>
      </c>
      <c r="K56" s="141" t="str">
        <f>IF(FN_MC!AK54="","*",FN_MC!AK54)</f>
        <v>-</v>
      </c>
      <c r="L56" s="141" t="str">
        <f>IF(FN_MC!AM54="","*",FN_MC!AM54)</f>
        <v>-</v>
      </c>
      <c r="M56" s="141" t="str">
        <f>IF(FN_MC!AP54="","*",FN_MC!AP54)</f>
        <v>-</v>
      </c>
      <c r="N56" s="141" t="str">
        <f>IF(FN_MC!AM54="","*",FN_MC!AM54)</f>
        <v>-</v>
      </c>
      <c r="O56" s="174">
        <f>FN_MC!BH54</f>
        <v>0</v>
      </c>
      <c r="P56" s="90"/>
      <c r="Q56" s="145" t="str">
        <f>IF($A$2=1,IF(FN_MC!BJ54="","*",FN_MC!BJ54),IF(FN_MC!BK54="","*",FN_MC!BK54))</f>
        <v>*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4" t="str">
        <f>IF(FN_MC!K55="","*",FN_MC!K55)</f>
        <v>*</v>
      </c>
      <c r="I57" s="132" t="str">
        <f>IF(FN_MC!O55="","*",FN_MC!O55)</f>
        <v>*</v>
      </c>
      <c r="J57" s="132" t="str">
        <f>IF(FN_MC!P55="","*",FN_MC!P55)</f>
        <v>*</v>
      </c>
      <c r="K57" s="141" t="str">
        <f>IF(FN_MC!AK55="","*",FN_MC!AK55)</f>
        <v>-</v>
      </c>
      <c r="L57" s="141" t="str">
        <f>IF(FN_MC!AM55="","*",FN_MC!AM55)</f>
        <v>-</v>
      </c>
      <c r="M57" s="141" t="str">
        <f>IF(FN_MC!AP55="","*",FN_MC!AP55)</f>
        <v>-</v>
      </c>
      <c r="N57" s="141" t="str">
        <f>IF(FN_MC!AM55="","*",FN_MC!AM55)</f>
        <v>-</v>
      </c>
      <c r="O57" s="174">
        <f>FN_MC!BH55</f>
        <v>0</v>
      </c>
      <c r="P57" s="90"/>
      <c r="Q57" s="145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4" t="str">
        <f>IF(FN_MC!K56="","*",FN_MC!K56)</f>
        <v>*</v>
      </c>
      <c r="I58" s="132" t="str">
        <f>IF(FN_MC!O56="","*",FN_MC!O56)</f>
        <v>*</v>
      </c>
      <c r="J58" s="132" t="str">
        <f>IF(FN_MC!P56="","*",FN_MC!P56)</f>
        <v>*</v>
      </c>
      <c r="K58" s="141" t="str">
        <f>IF(FN_MC!AK56="","*",FN_MC!AK56)</f>
        <v>-</v>
      </c>
      <c r="L58" s="141" t="str">
        <f>IF(FN_MC!AM56="","*",FN_MC!AM56)</f>
        <v>-</v>
      </c>
      <c r="M58" s="141" t="str">
        <f>IF(FN_MC!AP56="","*",FN_MC!AP56)</f>
        <v>-</v>
      </c>
      <c r="N58" s="141" t="str">
        <f>IF(FN_MC!AM56="","*",FN_MC!AM56)</f>
        <v>-</v>
      </c>
      <c r="O58" s="174">
        <f>FN_MC!BH56</f>
        <v>0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 t="str">
        <f>IF(FN_MC!B60="","*",FN_MC!B60)</f>
        <v>*</v>
      </c>
      <c r="B62" s="98" t="str">
        <f>IF(FN_MC!X60="","*",FN_MC!X60)</f>
        <v>*</v>
      </c>
      <c r="C62" s="99" t="str">
        <f>IF(FN_MC!S60="","*",FN_MC!S60)</f>
        <v>-</v>
      </c>
      <c r="D62" s="99" t="str">
        <f>IF(FN_MC!T60="","*",FN_MC!T60)</f>
        <v>-</v>
      </c>
      <c r="E62" s="99" t="str">
        <f>IF(FN_MC!D60="","*",FN_MC!D60)</f>
        <v>*</v>
      </c>
      <c r="F62" s="99" t="str">
        <f>IF(FN_MC!H60="","*",FN_MC!H60)</f>
        <v>*</v>
      </c>
      <c r="G62" s="99" t="str">
        <f>IF(FN_MC!M60="","*",FN_MC!M60)</f>
        <v>-</v>
      </c>
      <c r="H62" s="154" t="str">
        <f>IF(FN_MC!K60="","*",FN_MC!K60)</f>
        <v>*</v>
      </c>
      <c r="I62" s="132" t="str">
        <f>IF(FN_MC!O60="","*",FN_MC!O60)</f>
        <v>*</v>
      </c>
      <c r="J62" s="132" t="str">
        <f>IF(FN_MC!P60="","*",FN_MC!P60)</f>
        <v>*</v>
      </c>
      <c r="K62" s="141" t="str">
        <f>IF(FN_MC!AK60="","*",FN_MC!AK60)</f>
        <v>-</v>
      </c>
      <c r="L62" s="141" t="str">
        <f>IF(FN_MC!AM60="","*",FN_MC!AM60)</f>
        <v>-</v>
      </c>
      <c r="M62" s="141" t="str">
        <f>IF(FN_MC!AP60="","*",FN_MC!AP60)</f>
        <v>-</v>
      </c>
      <c r="N62" s="141" t="str">
        <f>IF(FN_MC!AM60="","*",FN_MC!AM60)</f>
        <v>-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 t="str">
        <f>IF(FN_MC!B61="","*",FN_MC!B61)</f>
        <v>*</v>
      </c>
      <c r="B63" s="98" t="str">
        <f>IF(FN_MC!X61="","*",FN_MC!X61)</f>
        <v>*</v>
      </c>
      <c r="C63" s="99" t="str">
        <f>IF(FN_MC!S61="","*",FN_MC!S61)</f>
        <v>-</v>
      </c>
      <c r="D63" s="99" t="str">
        <f>IF(FN_MC!T61="","*",FN_MC!T61)</f>
        <v>-</v>
      </c>
      <c r="E63" s="99" t="str">
        <f>IF(FN_MC!D61="","*",FN_MC!D61)</f>
        <v>*</v>
      </c>
      <c r="F63" s="99" t="str">
        <f>IF(FN_MC!H61="","*",FN_MC!H61)</f>
        <v>*</v>
      </c>
      <c r="G63" s="99" t="str">
        <f>IF(FN_MC!M61="","*",FN_MC!M61)</f>
        <v>-</v>
      </c>
      <c r="H63" s="154" t="str">
        <f>IF(FN_MC!K61="","*",FN_MC!K61)</f>
        <v>*</v>
      </c>
      <c r="I63" s="132" t="str">
        <f>IF(FN_MC!O61="","*",FN_MC!O61)</f>
        <v>*</v>
      </c>
      <c r="J63" s="132" t="str">
        <f>IF(FN_MC!P61="","*",FN_MC!P61)</f>
        <v>*</v>
      </c>
      <c r="K63" s="141" t="str">
        <f>IF(FN_MC!AK61="","*",FN_MC!AK61)</f>
        <v>-</v>
      </c>
      <c r="L63" s="141" t="str">
        <f>IF(FN_MC!AM61="","*",FN_MC!AM61)</f>
        <v>-</v>
      </c>
      <c r="M63" s="141" t="str">
        <f>IF(FN_MC!AP61="","*",FN_MC!AP61)</f>
        <v>-</v>
      </c>
      <c r="N63" s="141" t="str">
        <f>IF(FN_MC!AM61="","*",FN_MC!AM61)</f>
        <v>-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 t="str">
        <f>IF(FN_MC!B63="","*",FN_MC!B63)</f>
        <v>*</v>
      </c>
      <c r="B65" s="98" t="str">
        <f>IF(FN_MC!X63="","*",FN_MC!X63)</f>
        <v>*</v>
      </c>
      <c r="C65" s="99" t="str">
        <f>IF(FN_MC!S63="","*",FN_MC!S63)</f>
        <v>-</v>
      </c>
      <c r="D65" s="99" t="str">
        <f>IF(FN_MC!T63="","*",FN_MC!T63)</f>
        <v>-</v>
      </c>
      <c r="E65" s="99" t="str">
        <f>IF(FN_MC!D63="","*",FN_MC!D63)</f>
        <v>*</v>
      </c>
      <c r="F65" s="99" t="str">
        <f>IF(FN_MC!H63="","*",FN_MC!H63)</f>
        <v>*</v>
      </c>
      <c r="G65" s="99" t="str">
        <f>IF(FN_MC!M63="","*",FN_MC!M63)</f>
        <v>-</v>
      </c>
      <c r="H65" s="154" t="str">
        <f>IF(FN_MC!K63="","*",FN_MC!K63)</f>
        <v>*</v>
      </c>
      <c r="I65" s="132" t="str">
        <f>IF(FN_MC!O63="","*",FN_MC!O63)</f>
        <v>*</v>
      </c>
      <c r="J65" s="132" t="str">
        <f>IF(FN_MC!P63="","*",FN_MC!P63)</f>
        <v>*</v>
      </c>
      <c r="K65" s="141" t="str">
        <f>IF(FN_MC!AK63="","*",FN_MC!AK63)</f>
        <v>-</v>
      </c>
      <c r="L65" s="141" t="str">
        <f>IF(FN_MC!AM63="","*",FN_MC!AM63)</f>
        <v>-</v>
      </c>
      <c r="M65" s="141" t="str">
        <f>IF(FN_MC!AP63="","*",FN_MC!AP63)</f>
        <v>-</v>
      </c>
      <c r="N65" s="141" t="str">
        <f>IF(FN_MC!AM63="","*",FN_MC!AM63)</f>
        <v>-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 t="str">
        <f>IF(FN_MC!B65="","*",FN_MC!B65)</f>
        <v>*</v>
      </c>
      <c r="B67" s="98" t="str">
        <f>IF(FN_MC!X65="","*",FN_MC!X65)</f>
        <v>*</v>
      </c>
      <c r="C67" s="99" t="str">
        <f>IF(FN_MC!S65="","*",FN_MC!S65)</f>
        <v>-</v>
      </c>
      <c r="D67" s="99" t="str">
        <f>IF(FN_MC!T65="","*",FN_MC!T65)</f>
        <v>-</v>
      </c>
      <c r="E67" s="99" t="str">
        <f>IF(FN_MC!D65="","*",FN_MC!D65)</f>
        <v>*</v>
      </c>
      <c r="F67" s="99" t="str">
        <f>IF(FN_MC!H65="","*",FN_MC!H65)</f>
        <v>*</v>
      </c>
      <c r="G67" s="99" t="str">
        <f>IF(FN_MC!M65="","*",FN_MC!M65)</f>
        <v>-</v>
      </c>
      <c r="H67" s="154" t="str">
        <f>IF(FN_MC!K65="","*",FN_MC!K65)</f>
        <v>*</v>
      </c>
      <c r="I67" s="132" t="str">
        <f>IF(FN_MC!O65="","*",FN_MC!O65)</f>
        <v>*</v>
      </c>
      <c r="J67" s="132" t="str">
        <f>IF(FN_MC!P65="","*",FN_MC!P65)</f>
        <v>*</v>
      </c>
      <c r="K67" s="141" t="str">
        <f>IF(FN_MC!AK65="","*",FN_MC!AK65)</f>
        <v>-</v>
      </c>
      <c r="L67" s="141" t="str">
        <f>IF(FN_MC!AM65="","*",FN_MC!AM65)</f>
        <v>-</v>
      </c>
      <c r="M67" s="141" t="str">
        <f>IF(FN_MC!AP65="","*",FN_MC!AP65)</f>
        <v>-</v>
      </c>
      <c r="N67" s="141" t="str">
        <f>IF(FN_MC!AM65="","*",FN_MC!AM65)</f>
        <v>-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 t="str">
        <f>IF(FN_MC!B69="","*",FN_MC!B69)</f>
        <v>*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 t="str">
        <f>IF(FN_MC!B70="","*",FN_MC!B70)</f>
        <v>*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1289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F3008" sqref="F300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0"/>
      <c r="B1" s="361"/>
      <c r="C1" s="362"/>
      <c r="L1" s="101"/>
      <c r="M1" s="124"/>
      <c r="N1" s="294"/>
      <c r="O1" s="294"/>
      <c r="P1" s="170"/>
      <c r="Q1" s="363" t="s">
        <v>1212</v>
      </c>
      <c r="R1" s="364"/>
      <c r="U1" s="102"/>
      <c r="V1" s="365" t="s">
        <v>1290</v>
      </c>
      <c r="W1" s="365"/>
      <c r="X1" s="365"/>
      <c r="Y1" s="104"/>
    </row>
    <row r="2" spans="1:25" s="100" customFormat="1" ht="11.25" customHeight="1">
      <c r="A2" s="105" t="s">
        <v>1291</v>
      </c>
      <c r="B2" s="105" t="s">
        <v>1286</v>
      </c>
      <c r="C2" s="105" t="s">
        <v>605</v>
      </c>
      <c r="D2" s="106" t="s">
        <v>1164</v>
      </c>
      <c r="E2" s="106" t="s">
        <v>1165</v>
      </c>
      <c r="F2" s="106" t="s">
        <v>1285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8</v>
      </c>
      <c r="M2" s="126" t="s">
        <v>4</v>
      </c>
      <c r="N2" s="295" t="s">
        <v>1157</v>
      </c>
      <c r="O2" s="295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1292</v>
      </c>
      <c r="U2" s="108" t="s">
        <v>1167</v>
      </c>
      <c r="V2" s="103">
        <f ca="1">TODAY()-1</f>
        <v>45992</v>
      </c>
      <c r="W2" s="103">
        <f ca="1">V2-1</f>
        <v>45991</v>
      </c>
      <c r="X2" s="103">
        <f ca="1">W2-1</f>
        <v>45990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6">
        <f>IF(FN_MC!K6="","*",FN_MC!K6)</f>
        <v>506</v>
      </c>
      <c r="O4" s="296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6">
        <f>IF(FN_MC!K7="","*",FN_MC!K7)</f>
        <v>538.24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6">
        <f>IF(FN_MC!K8="","*",FN_MC!K8)</f>
        <v>334.1</v>
      </c>
      <c r="O6" s="296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2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6">
        <f>IF(FN_MC!K9="","*",FN_MC!K9)</f>
        <v>290</v>
      </c>
      <c r="O7" s="296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180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6">
        <f>IF(FN_MC!K11="","*",FN_MC!K11)</f>
        <v>64.563999999999993</v>
      </c>
      <c r="O9" s="296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1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6">
        <f>IF(FN_MC!K12="","*",FN_MC!K12)</f>
        <v>64.563999999999993</v>
      </c>
      <c r="O10" s="296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>
        <f ca="1">_xlfn.XLOOKUP(G10&amp;$V$2,BS_CONTROLE[CHAVE],BS_CONTROLE[Quantidade_11],"-")</f>
        <v>312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6">
        <f>IF(FN_MC!K13="","*",FN_MC!K13)</f>
        <v>294</v>
      </c>
      <c r="O11" s="296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6">
        <f>IF(FN_MC!K14="","*",FN_MC!K14)</f>
        <v>175</v>
      </c>
      <c r="O12" s="296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>
        <f ca="1">_xlfn.XLOOKUP(G12&amp;$V$2,BS_CONTROLE[CHAVE],BS_CONTROLE[Quantidade_11],"-")</f>
        <v>1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6">
        <f>IF(FN_MC!K15="","*",FN_MC!K15)</f>
        <v>1882</v>
      </c>
      <c r="O13" s="296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>
        <f ca="1">_xlfn.XLOOKUP(G13&amp;$V$2,BS_CONTROLE[CHAVE],BS_CONTROLE[Quantidade_11],"-")</f>
        <v>0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6" t="str">
        <f>IF(FN_MC!K16="","*",FN_MC!K16)</f>
        <v>*</v>
      </c>
      <c r="O14" s="296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6" t="str">
        <f>IF(FN_MC!K17="","*",FN_MC!K17)</f>
        <v>*</v>
      </c>
      <c r="O15" s="296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SIM</v>
      </c>
      <c r="B16" s="109" t="str">
        <f>IF(FN_MC!X18="","*",FN_MC!X18)</f>
        <v>Contrato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6">
        <f>IF(FN_MC!K18="","*",FN_MC!K18)</f>
        <v>615.41999999999996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6">
        <f>IF(FN_MC!K19="","*",FN_MC!K19)</f>
        <v>501</v>
      </c>
      <c r="O17" s="296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180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6">
        <f>IF(FN_MC!K20="","*",FN_MC!K20)</f>
        <v>501</v>
      </c>
      <c r="O18" s="296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6">
        <f>IF(FN_MC!K21="","*",FN_MC!K21)</f>
        <v>444.98</v>
      </c>
      <c r="O19" s="296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6">
        <f>IF(FN_MC!K22="","*",FN_MC!K22)</f>
        <v>416.2</v>
      </c>
      <c r="O20" s="296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0.16666666666666666</v>
      </c>
      <c r="S20" s="110" t="str">
        <f>IF(FN_MC!Q22="","*",CONCATENATE(FN_MC!Q22," ",FN_MC!R22))</f>
        <v>2000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6">
        <f>IF(FN_MC!K23="","*",FN_MC!K23)</f>
        <v>311.89999999999998</v>
      </c>
      <c r="O21" s="296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2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6">
        <f>IF(FN_MC!K24="","*",FN_MC!K24)</f>
        <v>221.8</v>
      </c>
      <c r="O22" s="296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6">
        <f>IF(FN_MC!K25="","*",FN_MC!K25)</f>
        <v>221.8</v>
      </c>
      <c r="O23" s="296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6">
        <f>IF(FN_MC!K26="","*",FN_MC!K26)</f>
        <v>200</v>
      </c>
      <c r="O24" s="296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840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6">
        <f>IF(FN_MC!K27="","*",FN_MC!K27)</f>
        <v>64.563999999999993</v>
      </c>
      <c r="O25" s="296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1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6">
        <f>IF(FN_MC!K28="","*",FN_MC!K28)</f>
        <v>252</v>
      </c>
      <c r="O26" s="296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>
        <f ca="1">_xlfn.XLOOKUP(G26&amp;$V$2,BS_CONTROLE[CHAVE],BS_CONTROLE[Quantidade_11],"-")</f>
        <v>1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6">
        <f>IF(FN_MC!K29="","*",FN_MC!K29)</f>
        <v>251</v>
      </c>
      <c r="O27" s="296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6">
        <f>IF(FN_MC!K30="","*",FN_MC!K30)</f>
        <v>1290</v>
      </c>
      <c r="O28" s="296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6">
        <f>IF(FN_MC!K31="","*",FN_MC!K31)</f>
        <v>1882</v>
      </c>
      <c r="O29" s="296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6" t="str">
        <f>IF(FN_MC!K32="","*",FN_MC!K32)</f>
        <v>*</v>
      </c>
      <c r="O30" s="296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*</v>
      </c>
      <c r="B31" s="109" t="str">
        <f>IF(FN_MC!X33="","*",FN_MC!X33)</f>
        <v>*</v>
      </c>
      <c r="C31" s="109" t="str">
        <f>IF(FN_MC!Z33="","*",FN_MC!Z33)</f>
        <v>*</v>
      </c>
      <c r="D31" s="110" t="str">
        <f>IF(FN_MC!S33="","*",FN_MC!S33)</f>
        <v>-</v>
      </c>
      <c r="E31" s="110" t="str">
        <f>IF(FN_MC!T33="","*",FN_MC!T33)</f>
        <v>-</v>
      </c>
      <c r="F31" s="110" t="str">
        <f>IF(FN_MC!B33="","*",FN_MC!B33)</f>
        <v>*</v>
      </c>
      <c r="G31" s="110" t="str">
        <f>IF(FN_MC!D33="","*",FN_MC!D33)</f>
        <v>*</v>
      </c>
      <c r="H31" s="110" t="str">
        <f>IF(FN_MC!F33="","*",FN_MC!F33)</f>
        <v>*</v>
      </c>
      <c r="I31" s="110" t="str">
        <f>IF(FN_MC!H33="","*",FN_MC!H33)</f>
        <v>*</v>
      </c>
      <c r="J31" s="110" t="str">
        <f>IF(FN_MC!I33="","*",FN_MC!I33)</f>
        <v>*</v>
      </c>
      <c r="K31" s="110" t="str">
        <f>IF(FN_MC!M33="","*",FN_MC!M33)</f>
        <v>-</v>
      </c>
      <c r="L31" s="110" t="str">
        <f>IF(FN_MC!N33="","*",FN_MC!N33)</f>
        <v>-</v>
      </c>
      <c r="M31" s="111" t="str">
        <f>IF(FN_MC!J33="","*",FN_MC!J33)</f>
        <v>*</v>
      </c>
      <c r="N31" s="296" t="str">
        <f>IF(FN_MC!K33="","*",FN_MC!K33)</f>
        <v>*</v>
      </c>
      <c r="O31" s="296" t="str">
        <f>IF(FN_MC!L33="","*",FN_MC!L33)</f>
        <v>-</v>
      </c>
      <c r="P31" s="111"/>
      <c r="Q31" s="128" t="str">
        <f>IF(FN_MC!O33="","*",FN_MC!O33)</f>
        <v>*</v>
      </c>
      <c r="R31" s="128" t="str">
        <f>IF(FN_MC!P33="","*",FN_MC!P33)</f>
        <v>*</v>
      </c>
      <c r="S31" s="110" t="str">
        <f>IF(FN_MC!Q33="","*",CONCATENATE(FN_MC!Q33," ",FN_MC!R33))</f>
        <v>*</v>
      </c>
      <c r="T31" s="110" t="str">
        <f>IF(FN_MC!V33="","*",FN_MC!V33)</f>
        <v>*</v>
      </c>
      <c r="U31" s="110" t="str">
        <f>IF(FN_MC!W33="","*",FN_MC!W33)</f>
        <v>*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*</v>
      </c>
      <c r="B32" s="109" t="str">
        <f>IF(FN_MC!X34="","*",FN_MC!X34)</f>
        <v>*</v>
      </c>
      <c r="C32" s="109" t="str">
        <f>IF(FN_MC!Z34="","*",FN_MC!Z34)</f>
        <v>*</v>
      </c>
      <c r="D32" s="110" t="str">
        <f>IF(FN_MC!S34="","*",FN_MC!S34)</f>
        <v>-</v>
      </c>
      <c r="E32" s="110" t="str">
        <f>IF(FN_MC!T34="","*",FN_MC!T34)</f>
        <v>-</v>
      </c>
      <c r="F32" s="110" t="str">
        <f>IF(FN_MC!B34="","*",FN_MC!B34)</f>
        <v>*</v>
      </c>
      <c r="G32" s="110" t="str">
        <f>IF(FN_MC!D34="","*",FN_MC!D34)</f>
        <v>*</v>
      </c>
      <c r="H32" s="110" t="str">
        <f>IF(FN_MC!F34="","*",FN_MC!F34)</f>
        <v>*</v>
      </c>
      <c r="I32" s="110" t="str">
        <f>IF(FN_MC!H34="","*",FN_MC!H34)</f>
        <v>*</v>
      </c>
      <c r="J32" s="110" t="str">
        <f>IF(FN_MC!I34="","*",FN_MC!I34)</f>
        <v>*</v>
      </c>
      <c r="K32" s="110" t="str">
        <f>IF(FN_MC!M34="","*",FN_MC!M34)</f>
        <v>-</v>
      </c>
      <c r="L32" s="110" t="str">
        <f>IF(FN_MC!N34="","*",FN_MC!N34)</f>
        <v>-</v>
      </c>
      <c r="M32" s="111" t="str">
        <f>IF(FN_MC!J34="","*",FN_MC!J34)</f>
        <v>*</v>
      </c>
      <c r="N32" s="296" t="str">
        <f>IF(FN_MC!K34="","*",FN_MC!K34)</f>
        <v>*</v>
      </c>
      <c r="O32" s="296" t="str">
        <f>IF(FN_MC!L34="","*",FN_MC!L34)</f>
        <v>-</v>
      </c>
      <c r="P32" s="111"/>
      <c r="Q32" s="128" t="str">
        <f>IF(FN_MC!O34="","*",FN_MC!O34)</f>
        <v>*</v>
      </c>
      <c r="R32" s="128" t="str">
        <f>IF(FN_MC!P34="","*",FN_MC!P34)</f>
        <v>*</v>
      </c>
      <c r="S32" s="110" t="str">
        <f>IF(FN_MC!Q34="","*",CONCATENATE(FN_MC!Q34," ",FN_MC!R34))</f>
        <v>*</v>
      </c>
      <c r="T32" s="110" t="str">
        <f>IF(FN_MC!V34="","*",FN_MC!V34)</f>
        <v>*</v>
      </c>
      <c r="U32" s="110" t="str">
        <f>IF(FN_MC!W34="","*",FN_MC!W34)</f>
        <v>*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*</v>
      </c>
      <c r="B33" s="109" t="str">
        <f>IF(FN_MC!X35="","*",FN_MC!X35)</f>
        <v>*</v>
      </c>
      <c r="C33" s="109" t="str">
        <f>IF(FN_MC!Z35="","*",FN_MC!Z35)</f>
        <v>*</v>
      </c>
      <c r="D33" s="110" t="str">
        <f>IF(FN_MC!S35="","*",FN_MC!S35)</f>
        <v>-</v>
      </c>
      <c r="E33" s="110" t="str">
        <f>IF(FN_MC!T35="","*",FN_MC!T35)</f>
        <v>-</v>
      </c>
      <c r="F33" s="110" t="str">
        <f>IF(FN_MC!B35="","*",FN_MC!B35)</f>
        <v>*</v>
      </c>
      <c r="G33" s="110" t="str">
        <f>IF(FN_MC!D35="","*",FN_MC!D35)</f>
        <v>*</v>
      </c>
      <c r="H33" s="110" t="str">
        <f>IF(FN_MC!F35="","*",FN_MC!F35)</f>
        <v>*</v>
      </c>
      <c r="I33" s="110" t="str">
        <f>IF(FN_MC!H35="","*",FN_MC!H35)</f>
        <v>*</v>
      </c>
      <c r="J33" s="110" t="str">
        <f>IF(FN_MC!I35="","*",FN_MC!I35)</f>
        <v>*</v>
      </c>
      <c r="K33" s="110" t="str">
        <f>IF(FN_MC!M35="","*",FN_MC!M35)</f>
        <v>-</v>
      </c>
      <c r="L33" s="110" t="str">
        <f>IF(FN_MC!N35="","*",FN_MC!N35)</f>
        <v>-</v>
      </c>
      <c r="M33" s="111" t="str">
        <f>IF(FN_MC!J35="","*",FN_MC!J35)</f>
        <v>*</v>
      </c>
      <c r="N33" s="296" t="str">
        <f>IF(FN_MC!K35="","*",FN_MC!K35)</f>
        <v>*</v>
      </c>
      <c r="O33" s="296" t="str">
        <f>IF(FN_MC!L35="","*",FN_MC!L35)</f>
        <v>-</v>
      </c>
      <c r="P33" s="111"/>
      <c r="Q33" s="128" t="str">
        <f>IF(FN_MC!O35="","*",FN_MC!O35)</f>
        <v>*</v>
      </c>
      <c r="R33" s="128" t="str">
        <f>IF(FN_MC!P35="","*",FN_MC!P35)</f>
        <v>*</v>
      </c>
      <c r="S33" s="110" t="str">
        <f>IF(FN_MC!Q35="","*",CONCATENATE(FN_MC!Q35," ",FN_MC!R35))</f>
        <v>*</v>
      </c>
      <c r="T33" s="110" t="str">
        <f>IF(FN_MC!V35="","*",FN_MC!V35)</f>
        <v>*</v>
      </c>
      <c r="U33" s="110" t="str">
        <f>IF(FN_MC!W35="","*",FN_MC!W35)</f>
        <v>*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*</v>
      </c>
      <c r="B34" s="109" t="str">
        <f>IF(FN_MC!X36="","*",FN_MC!X36)</f>
        <v>*</v>
      </c>
      <c r="C34" s="109" t="str">
        <f>IF(FN_MC!Z36="","*",FN_MC!Z36)</f>
        <v>*</v>
      </c>
      <c r="D34" s="110" t="str">
        <f>IF(FN_MC!S36="","*",FN_MC!S36)</f>
        <v>-</v>
      </c>
      <c r="E34" s="110" t="str">
        <f>IF(FN_MC!T36="","*",FN_MC!T36)</f>
        <v>-</v>
      </c>
      <c r="F34" s="110" t="str">
        <f>IF(FN_MC!B36="","*",FN_MC!B36)</f>
        <v>*</v>
      </c>
      <c r="G34" s="110" t="str">
        <f>IF(FN_MC!D36="","*",FN_MC!D36)</f>
        <v>*</v>
      </c>
      <c r="H34" s="110" t="str">
        <f>IF(FN_MC!F36="","*",FN_MC!F36)</f>
        <v>*</v>
      </c>
      <c r="I34" s="110" t="str">
        <f>IF(FN_MC!H36="","*",FN_MC!H36)</f>
        <v>*</v>
      </c>
      <c r="J34" s="110" t="str">
        <f>IF(FN_MC!I36="","*",FN_MC!I36)</f>
        <v>*</v>
      </c>
      <c r="K34" s="110" t="str">
        <f>IF(FN_MC!M36="","*",FN_MC!M36)</f>
        <v>-</v>
      </c>
      <c r="L34" s="110" t="str">
        <f>IF(FN_MC!N36="","*",FN_MC!N36)</f>
        <v>-</v>
      </c>
      <c r="M34" s="111" t="str">
        <f>IF(FN_MC!J36="","*",FN_MC!J36)</f>
        <v>*</v>
      </c>
      <c r="N34" s="296" t="str">
        <f>IF(FN_MC!K36="","*",FN_MC!K36)</f>
        <v>*</v>
      </c>
      <c r="O34" s="296" t="str">
        <f>IF(FN_MC!L36="","*",FN_MC!L36)</f>
        <v>-</v>
      </c>
      <c r="P34" s="111"/>
      <c r="Q34" s="128" t="str">
        <f>IF(FN_MC!O36="","*",FN_MC!O36)</f>
        <v>*</v>
      </c>
      <c r="R34" s="128" t="str">
        <f>IF(FN_MC!P36="","*",FN_MC!P36)</f>
        <v>*</v>
      </c>
      <c r="S34" s="110" t="str">
        <f>IF(FN_MC!Q36="","*",CONCATENATE(FN_MC!Q36," ",FN_MC!R36))</f>
        <v>*</v>
      </c>
      <c r="T34" s="110" t="str">
        <f>IF(FN_MC!V36="","*",FN_MC!V36)</f>
        <v>*</v>
      </c>
      <c r="U34" s="110" t="str">
        <f>IF(FN_MC!W36="","*",FN_MC!W36)</f>
        <v>*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*</v>
      </c>
      <c r="B37" s="109" t="str">
        <f>IF(FN_MC!X39="","*",FN_MC!X39)</f>
        <v>*</v>
      </c>
      <c r="C37" s="109" t="str">
        <f>IF(FN_MC!Z39="","*",FN_MC!Z39)</f>
        <v>*</v>
      </c>
      <c r="D37" s="110" t="str">
        <f>IF(FN_MC!S39="","*",FN_MC!S39)</f>
        <v>-</v>
      </c>
      <c r="E37" s="110" t="str">
        <f>IF(FN_MC!T39="","*",FN_MC!T39)</f>
        <v>-</v>
      </c>
      <c r="F37" s="110" t="str">
        <f>IF(FN_MC!B39="","*",FN_MC!B39)</f>
        <v>*</v>
      </c>
      <c r="G37" s="110" t="str">
        <f>IF(FN_MC!D39="","*",FN_MC!D39)</f>
        <v>*</v>
      </c>
      <c r="H37" s="110" t="str">
        <f>IF(FN_MC!F39="","*",FN_MC!F39)</f>
        <v>*</v>
      </c>
      <c r="I37" s="110" t="str">
        <f>IF(FN_MC!H39="","*",FN_MC!H39)</f>
        <v>*</v>
      </c>
      <c r="J37" s="110" t="str">
        <f>IF(FN_MC!I39="","*",FN_MC!I39)</f>
        <v>*</v>
      </c>
      <c r="K37" s="110" t="str">
        <f>IF(FN_MC!M39="","*",FN_MC!M39)</f>
        <v>-</v>
      </c>
      <c r="L37" s="110" t="str">
        <f>IF(FN_MC!N39="","*",FN_MC!N39)</f>
        <v>-</v>
      </c>
      <c r="M37" s="111" t="str">
        <f>IF(FN_MC!J39="","*",FN_MC!J39)</f>
        <v>*</v>
      </c>
      <c r="N37" s="296" t="str">
        <f>IF(FN_MC!K39="","*",FN_MC!K39)</f>
        <v>*</v>
      </c>
      <c r="O37" s="296" t="str">
        <f>IF(FN_MC!L39="","*",FN_MC!L39)</f>
        <v>-</v>
      </c>
      <c r="P37" s="111"/>
      <c r="Q37" s="128" t="str">
        <f>IF(FN_MC!O39="","*",FN_MC!O39)</f>
        <v>*</v>
      </c>
      <c r="R37" s="128" t="str">
        <f>IF(FN_MC!P39="","*",FN_MC!P39)</f>
        <v>*</v>
      </c>
      <c r="S37" s="110" t="str">
        <f>IF(FN_MC!Q39="","*",CONCATENATE(FN_MC!Q39," ",FN_MC!R39))</f>
        <v>*</v>
      </c>
      <c r="T37" s="110" t="str">
        <f>IF(FN_MC!V39="","*",FN_MC!V39)</f>
        <v>*</v>
      </c>
      <c r="U37" s="110" t="str">
        <f>IF(FN_MC!W39="","*",FN_MC!W39)</f>
        <v>*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*</v>
      </c>
      <c r="B38" s="109" t="str">
        <f>IF(FN_MC!X40="","*",FN_MC!X40)</f>
        <v>*</v>
      </c>
      <c r="C38" s="109" t="str">
        <f>IF(FN_MC!Z40="","*",FN_MC!Z40)</f>
        <v>*</v>
      </c>
      <c r="D38" s="110" t="str">
        <f>IF(FN_MC!S40="","*",FN_MC!S40)</f>
        <v>-</v>
      </c>
      <c r="E38" s="110" t="str">
        <f>IF(FN_MC!T40="","*",FN_MC!T40)</f>
        <v>-</v>
      </c>
      <c r="F38" s="110" t="str">
        <f>IF(FN_MC!B40="","*",FN_MC!B40)</f>
        <v>*</v>
      </c>
      <c r="G38" s="110" t="str">
        <f>IF(FN_MC!D40="","*",FN_MC!D40)</f>
        <v>*</v>
      </c>
      <c r="H38" s="110" t="str">
        <f>IF(FN_MC!F40="","*",FN_MC!F40)</f>
        <v>*</v>
      </c>
      <c r="I38" s="110" t="str">
        <f>IF(FN_MC!H40="","*",FN_MC!H40)</f>
        <v>*</v>
      </c>
      <c r="J38" s="110" t="str">
        <f>IF(FN_MC!I40="","*",FN_MC!I40)</f>
        <v>*</v>
      </c>
      <c r="K38" s="110" t="str">
        <f>IF(FN_MC!M40="","*",FN_MC!M40)</f>
        <v>-</v>
      </c>
      <c r="L38" s="110" t="str">
        <f>IF(FN_MC!N40="","*",FN_MC!N40)</f>
        <v>-</v>
      </c>
      <c r="M38" s="111" t="str">
        <f>IF(FN_MC!J40="","*",FN_MC!J40)</f>
        <v>*</v>
      </c>
      <c r="N38" s="296" t="str">
        <f>IF(FN_MC!K40="","*",FN_MC!K40)</f>
        <v>*</v>
      </c>
      <c r="O38" s="296" t="str">
        <f>IF(FN_MC!L40="","*",FN_MC!L40)</f>
        <v>-</v>
      </c>
      <c r="P38" s="111"/>
      <c r="Q38" s="128" t="str">
        <f>IF(FN_MC!O40="","*",FN_MC!O40)</f>
        <v>*</v>
      </c>
      <c r="R38" s="128" t="str">
        <f>IF(FN_MC!P40="","*",FN_MC!P40)</f>
        <v>*</v>
      </c>
      <c r="S38" s="110" t="str">
        <f>IF(FN_MC!Q40="","*",CONCATENATE(FN_MC!Q40," ",FN_MC!R40))</f>
        <v>*</v>
      </c>
      <c r="T38" s="110" t="str">
        <f>IF(FN_MC!V40="","*",FN_MC!V40)</f>
        <v>*</v>
      </c>
      <c r="U38" s="110" t="str">
        <f>IF(FN_MC!W40="","*",FN_MC!W40)</f>
        <v>*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*</v>
      </c>
      <c r="B39" s="109" t="str">
        <f>IF(FN_MC!X41="","*",FN_MC!X41)</f>
        <v>*</v>
      </c>
      <c r="C39" s="109" t="str">
        <f>IF(FN_MC!Z41="","*",FN_MC!Z41)</f>
        <v>*</v>
      </c>
      <c r="D39" s="110" t="str">
        <f>IF(FN_MC!S41="","*",FN_MC!S41)</f>
        <v>-</v>
      </c>
      <c r="E39" s="110" t="str">
        <f>IF(FN_MC!T41="","*",FN_MC!T41)</f>
        <v>-</v>
      </c>
      <c r="F39" s="110" t="str">
        <f>IF(FN_MC!B41="","*",FN_MC!B41)</f>
        <v>*</v>
      </c>
      <c r="G39" s="110" t="str">
        <f>IF(FN_MC!D41="","*",FN_MC!D41)</f>
        <v>*</v>
      </c>
      <c r="H39" s="110" t="str">
        <f>IF(FN_MC!F41="","*",FN_MC!F41)</f>
        <v>*</v>
      </c>
      <c r="I39" s="110" t="str">
        <f>IF(FN_MC!H41="","*",FN_MC!H41)</f>
        <v>*</v>
      </c>
      <c r="J39" s="110" t="str">
        <f>IF(FN_MC!I41="","*",FN_MC!I41)</f>
        <v>*</v>
      </c>
      <c r="K39" s="110" t="str">
        <f>IF(FN_MC!M41="","*",FN_MC!M41)</f>
        <v>-</v>
      </c>
      <c r="L39" s="110" t="str">
        <f>IF(FN_MC!N41="","*",FN_MC!N41)</f>
        <v>-</v>
      </c>
      <c r="M39" s="111" t="str">
        <f>IF(FN_MC!J41="","*",FN_MC!J41)</f>
        <v>*</v>
      </c>
      <c r="N39" s="296" t="str">
        <f>IF(FN_MC!K41="","*",FN_MC!K41)</f>
        <v>*</v>
      </c>
      <c r="O39" s="296" t="str">
        <f>IF(FN_MC!L41="","*",FN_MC!L41)</f>
        <v>-</v>
      </c>
      <c r="P39" s="111"/>
      <c r="Q39" s="128" t="str">
        <f>IF(FN_MC!O41="","*",FN_MC!O41)</f>
        <v>*</v>
      </c>
      <c r="R39" s="128" t="str">
        <f>IF(FN_MC!P41="","*",FN_MC!P41)</f>
        <v>*</v>
      </c>
      <c r="S39" s="110" t="str">
        <f>IF(FN_MC!Q41="","*",CONCATENATE(FN_MC!Q41," ",FN_MC!R41))</f>
        <v>*</v>
      </c>
      <c r="T39" s="110" t="str">
        <f>IF(FN_MC!V41="","*",FN_MC!V41)</f>
        <v>*</v>
      </c>
      <c r="U39" s="110" t="str">
        <f>IF(FN_MC!W41="","*",FN_MC!W41)</f>
        <v>*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*</v>
      </c>
      <c r="B40" s="109" t="str">
        <f>IF(FN_MC!X42="","*",FN_MC!X42)</f>
        <v>*</v>
      </c>
      <c r="C40" s="109" t="str">
        <f>IF(FN_MC!Z42="","*",FN_MC!Z42)</f>
        <v>*</v>
      </c>
      <c r="D40" s="110" t="str">
        <f>IF(FN_MC!S42="","*",FN_MC!S42)</f>
        <v>-</v>
      </c>
      <c r="E40" s="110" t="str">
        <f>IF(FN_MC!T42="","*",FN_MC!T42)</f>
        <v>-</v>
      </c>
      <c r="F40" s="110" t="str">
        <f>IF(FN_MC!B42="","*",FN_MC!B42)</f>
        <v>*</v>
      </c>
      <c r="G40" s="110" t="str">
        <f>IF(FN_MC!D42="","*",FN_MC!D42)</f>
        <v>*</v>
      </c>
      <c r="H40" s="110" t="str">
        <f>IF(FN_MC!F42="","*",FN_MC!F42)</f>
        <v>*</v>
      </c>
      <c r="I40" s="110" t="str">
        <f>IF(FN_MC!H42="","*",FN_MC!H42)</f>
        <v>*</v>
      </c>
      <c r="J40" s="110" t="str">
        <f>IF(FN_MC!I42="","*",FN_MC!I42)</f>
        <v>*</v>
      </c>
      <c r="K40" s="110" t="str">
        <f>IF(FN_MC!M42="","*",FN_MC!M42)</f>
        <v>-</v>
      </c>
      <c r="L40" s="110" t="str">
        <f>IF(FN_MC!N42="","*",FN_MC!N42)</f>
        <v>-</v>
      </c>
      <c r="M40" s="111" t="str">
        <f>IF(FN_MC!J42="","*",FN_MC!J42)</f>
        <v>*</v>
      </c>
      <c r="N40" s="296" t="str">
        <f>IF(FN_MC!K42="","*",FN_MC!K42)</f>
        <v>*</v>
      </c>
      <c r="O40" s="296" t="str">
        <f>IF(FN_MC!L42="","*",FN_MC!L42)</f>
        <v>-</v>
      </c>
      <c r="P40" s="111"/>
      <c r="Q40" s="128" t="str">
        <f>IF(FN_MC!O42="","*",FN_MC!O42)</f>
        <v>*</v>
      </c>
      <c r="R40" s="128" t="str">
        <f>IF(FN_MC!P42="","*",FN_MC!P42)</f>
        <v>*</v>
      </c>
      <c r="S40" s="110" t="str">
        <f>IF(FN_MC!Q42="","*",CONCATENATE(FN_MC!Q42," ",FN_MC!R42))</f>
        <v>*</v>
      </c>
      <c r="T40" s="110" t="str">
        <f>IF(FN_MC!V42="","*",FN_MC!V42)</f>
        <v>*</v>
      </c>
      <c r="U40" s="110" t="str">
        <f>IF(FN_MC!W42="","*",FN_MC!W42)</f>
        <v>*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*</v>
      </c>
      <c r="B41" s="109" t="str">
        <f>IF(FN_MC!X43="","*",FN_MC!X43)</f>
        <v>*</v>
      </c>
      <c r="C41" s="109" t="str">
        <f>IF(FN_MC!Z43="","*",FN_MC!Z43)</f>
        <v>*</v>
      </c>
      <c r="D41" s="110" t="str">
        <f>IF(FN_MC!S43="","*",FN_MC!S43)</f>
        <v>-</v>
      </c>
      <c r="E41" s="110" t="str">
        <f>IF(FN_MC!T43="","*",FN_MC!T43)</f>
        <v>-</v>
      </c>
      <c r="F41" s="110" t="str">
        <f>IF(FN_MC!B43="","*",FN_MC!B43)</f>
        <v>*</v>
      </c>
      <c r="G41" s="110" t="str">
        <f>IF(FN_MC!D43="","*",FN_MC!D43)</f>
        <v>*</v>
      </c>
      <c r="H41" s="110" t="str">
        <f>IF(FN_MC!F43="","*",FN_MC!F43)</f>
        <v>*</v>
      </c>
      <c r="I41" s="110" t="str">
        <f>IF(FN_MC!H43="","*",FN_MC!H43)</f>
        <v>*</v>
      </c>
      <c r="J41" s="110" t="str">
        <f>IF(FN_MC!I43="","*",FN_MC!I43)</f>
        <v>*</v>
      </c>
      <c r="K41" s="110" t="str">
        <f>IF(FN_MC!M43="","*",FN_MC!M43)</f>
        <v>-</v>
      </c>
      <c r="L41" s="110" t="str">
        <f>IF(FN_MC!N43="","*",FN_MC!N43)</f>
        <v>-</v>
      </c>
      <c r="M41" s="111" t="str">
        <f>IF(FN_MC!J43="","*",FN_MC!J43)</f>
        <v>*</v>
      </c>
      <c r="N41" s="296" t="str">
        <f>IF(FN_MC!K43="","*",FN_MC!K43)</f>
        <v>*</v>
      </c>
      <c r="O41" s="296" t="str">
        <f>IF(FN_MC!L43="","*",FN_MC!L43)</f>
        <v>-</v>
      </c>
      <c r="P41" s="111"/>
      <c r="Q41" s="128" t="str">
        <f>IF(FN_MC!O43="","*",FN_MC!O43)</f>
        <v>*</v>
      </c>
      <c r="R41" s="128" t="str">
        <f>IF(FN_MC!P43="","*",FN_MC!P43)</f>
        <v>*</v>
      </c>
      <c r="S41" s="110" t="str">
        <f>IF(FN_MC!Q43="","*",CONCATENATE(FN_MC!Q43," ",FN_MC!R43))</f>
        <v>*</v>
      </c>
      <c r="T41" s="110" t="str">
        <f>IF(FN_MC!V43="","*",FN_MC!V43)</f>
        <v>*</v>
      </c>
      <c r="U41" s="110" t="str">
        <f>IF(FN_MC!W43="","*",FN_MC!W43)</f>
        <v>*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*</v>
      </c>
      <c r="B42" s="109" t="str">
        <f>IF(FN_MC!X44="","*",FN_MC!X44)</f>
        <v>*</v>
      </c>
      <c r="C42" s="109" t="str">
        <f>IF(FN_MC!Z44="","*",FN_MC!Z44)</f>
        <v>*</v>
      </c>
      <c r="D42" s="110" t="str">
        <f>IF(FN_MC!S44="","*",FN_MC!S44)</f>
        <v>-</v>
      </c>
      <c r="E42" s="110" t="str">
        <f>IF(FN_MC!T44="","*",FN_MC!T44)</f>
        <v>-</v>
      </c>
      <c r="F42" s="110" t="str">
        <f>IF(FN_MC!B44="","*",FN_MC!B44)</f>
        <v>*</v>
      </c>
      <c r="G42" s="110" t="str">
        <f>IF(FN_MC!D44="","*",FN_MC!D44)</f>
        <v>*</v>
      </c>
      <c r="H42" s="110" t="str">
        <f>IF(FN_MC!F44="","*",FN_MC!F44)</f>
        <v>*</v>
      </c>
      <c r="I42" s="110" t="str">
        <f>IF(FN_MC!H44="","*",FN_MC!H44)</f>
        <v>*</v>
      </c>
      <c r="J42" s="110" t="str">
        <f>IF(FN_MC!I44="","*",FN_MC!I44)</f>
        <v>*</v>
      </c>
      <c r="K42" s="110" t="str">
        <f>IF(FN_MC!M44="","*",FN_MC!M44)</f>
        <v>-</v>
      </c>
      <c r="L42" s="110" t="str">
        <f>IF(FN_MC!N44="","*",FN_MC!N44)</f>
        <v>-</v>
      </c>
      <c r="M42" s="111" t="str">
        <f>IF(FN_MC!J44="","*",FN_MC!J44)</f>
        <v>*</v>
      </c>
      <c r="N42" s="296" t="str">
        <f>IF(FN_MC!K44="","*",FN_MC!K44)</f>
        <v>*</v>
      </c>
      <c r="O42" s="296" t="str">
        <f>IF(FN_MC!L44="","*",FN_MC!L44)</f>
        <v>-</v>
      </c>
      <c r="P42" s="111"/>
      <c r="Q42" s="128" t="str">
        <f>IF(FN_MC!O44="","*",FN_MC!O44)</f>
        <v>*</v>
      </c>
      <c r="R42" s="128" t="str">
        <f>IF(FN_MC!P44="","*",FN_MC!P44)</f>
        <v>*</v>
      </c>
      <c r="S42" s="110" t="str">
        <f>IF(FN_MC!Q44="","*",CONCATENATE(FN_MC!Q44," ",FN_MC!R44))</f>
        <v>*</v>
      </c>
      <c r="T42" s="110" t="str">
        <f>IF(FN_MC!V44="","*",FN_MC!V44)</f>
        <v>*</v>
      </c>
      <c r="U42" s="110" t="str">
        <f>IF(FN_MC!W44="","*",FN_MC!W44)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6" t="str">
        <f>IF(FN_MC!K45="","*",FN_MC!K45)</f>
        <v>*</v>
      </c>
      <c r="O43" s="296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*</v>
      </c>
      <c r="B44" s="109" t="str">
        <f>IF(FN_MC!X46="","*",FN_MC!X46)</f>
        <v>*</v>
      </c>
      <c r="C44" s="109" t="str">
        <f>IF(FN_MC!Z46="","*",FN_MC!Z46)</f>
        <v>*</v>
      </c>
      <c r="D44" s="110" t="str">
        <f>IF(FN_MC!S46="","*",FN_MC!S46)</f>
        <v>-</v>
      </c>
      <c r="E44" s="110" t="str">
        <f>IF(FN_MC!T46="","*",FN_MC!T46)</f>
        <v>-</v>
      </c>
      <c r="F44" s="110" t="str">
        <f>IF(FN_MC!B46="","*",FN_MC!B46)</f>
        <v>*</v>
      </c>
      <c r="G44" s="110" t="str">
        <f>IF(FN_MC!D46="","*",FN_MC!D46)</f>
        <v>*</v>
      </c>
      <c r="H44" s="110" t="str">
        <f>IF(FN_MC!F46="","*",FN_MC!F46)</f>
        <v>*</v>
      </c>
      <c r="I44" s="110" t="str">
        <f>IF(FN_MC!H46="","*",FN_MC!H46)</f>
        <v>*</v>
      </c>
      <c r="J44" s="110" t="str">
        <f>IF(FN_MC!I46="","*",FN_MC!I46)</f>
        <v>*</v>
      </c>
      <c r="K44" s="110" t="str">
        <f>IF(FN_MC!M46="","*",FN_MC!M46)</f>
        <v>-</v>
      </c>
      <c r="L44" s="110" t="str">
        <f>IF(FN_MC!N46="","*",FN_MC!N46)</f>
        <v>-</v>
      </c>
      <c r="M44" s="111" t="str">
        <f>IF(FN_MC!J46="","*",FN_MC!J46)</f>
        <v>*</v>
      </c>
      <c r="N44" s="296" t="str">
        <f>IF(FN_MC!K46="","*",FN_MC!K46)</f>
        <v>*</v>
      </c>
      <c r="O44" s="296" t="str">
        <f>IF(FN_MC!L46="","*",FN_MC!L46)</f>
        <v>-</v>
      </c>
      <c r="P44" s="111"/>
      <c r="Q44" s="128" t="str">
        <f>IF(FN_MC!O46="","*",FN_MC!O46)</f>
        <v>*</v>
      </c>
      <c r="R44" s="128" t="str">
        <f>IF(FN_MC!P46="","*",FN_MC!P46)</f>
        <v>*</v>
      </c>
      <c r="S44" s="110" t="str">
        <f>IF(FN_MC!Q46="","*",CONCATENATE(FN_MC!Q46," ",FN_MC!R46))</f>
        <v>*</v>
      </c>
      <c r="T44" s="110" t="str">
        <f>IF(FN_MC!V46="","*",FN_MC!V46)</f>
        <v>*</v>
      </c>
      <c r="U44" s="110" t="str">
        <f>IF(FN_MC!W46="","*",FN_MC!W46)</f>
        <v>*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*</v>
      </c>
      <c r="B45" s="109" t="str">
        <f>IF(FN_MC!X47="","*",FN_MC!X47)</f>
        <v>*</v>
      </c>
      <c r="C45" s="109" t="str">
        <f>IF(FN_MC!Z47="","*",FN_MC!Z47)</f>
        <v>*</v>
      </c>
      <c r="D45" s="110" t="str">
        <f>IF(FN_MC!S47="","*",FN_MC!S47)</f>
        <v>-</v>
      </c>
      <c r="E45" s="110" t="str">
        <f>IF(FN_MC!T47="","*",FN_MC!T47)</f>
        <v>-</v>
      </c>
      <c r="F45" s="110" t="str">
        <f>IF(FN_MC!B47="","*",FN_MC!B47)</f>
        <v>*</v>
      </c>
      <c r="G45" s="110" t="str">
        <f>IF(FN_MC!D47="","*",FN_MC!D47)</f>
        <v>*</v>
      </c>
      <c r="H45" s="110" t="str">
        <f>IF(FN_MC!F47="","*",FN_MC!F47)</f>
        <v>*</v>
      </c>
      <c r="I45" s="110" t="str">
        <f>IF(FN_MC!H47="","*",FN_MC!H47)</f>
        <v>*</v>
      </c>
      <c r="J45" s="110" t="str">
        <f>IF(FN_MC!I47="","*",FN_MC!I47)</f>
        <v>*</v>
      </c>
      <c r="K45" s="110" t="str">
        <f>IF(FN_MC!M47="","*",FN_MC!M47)</f>
        <v>-</v>
      </c>
      <c r="L45" s="110" t="str">
        <f>IF(FN_MC!N47="","*",FN_MC!N47)</f>
        <v>-</v>
      </c>
      <c r="M45" s="111" t="str">
        <f>IF(FN_MC!J47="","*",FN_MC!J47)</f>
        <v>*</v>
      </c>
      <c r="N45" s="296" t="str">
        <f>IF(FN_MC!K47="","*",FN_MC!K47)</f>
        <v>*</v>
      </c>
      <c r="O45" s="296" t="str">
        <f>IF(FN_MC!L47="","*",FN_MC!L47)</f>
        <v>-</v>
      </c>
      <c r="P45" s="111"/>
      <c r="Q45" s="128" t="str">
        <f>IF(FN_MC!O47="","*",FN_MC!O47)</f>
        <v>*</v>
      </c>
      <c r="R45" s="128" t="str">
        <f>IF(FN_MC!P47="","*",FN_MC!P47)</f>
        <v>*</v>
      </c>
      <c r="S45" s="110" t="str">
        <f>IF(FN_MC!Q47="","*",CONCATENATE(FN_MC!Q47," ",FN_MC!R47))</f>
        <v>*</v>
      </c>
      <c r="T45" s="110" t="str">
        <f>IF(FN_MC!V47="","*",FN_MC!V47)</f>
        <v>*</v>
      </c>
      <c r="U45" s="110" t="str">
        <f>IF(FN_MC!W47="","*",FN_MC!W47)</f>
        <v>*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*</v>
      </c>
      <c r="B46" s="109" t="str">
        <f>IF(FN_MC!X48="","*",FN_MC!X48)</f>
        <v>*</v>
      </c>
      <c r="C46" s="109" t="str">
        <f>IF(FN_MC!Z48="","*",FN_MC!Z48)</f>
        <v>*</v>
      </c>
      <c r="D46" s="110" t="str">
        <f>IF(FN_MC!S48="","*",FN_MC!S48)</f>
        <v>-</v>
      </c>
      <c r="E46" s="110" t="str">
        <f>IF(FN_MC!T48="","*",FN_MC!T48)</f>
        <v>-</v>
      </c>
      <c r="F46" s="110" t="str">
        <f>IF(FN_MC!B48="","*",FN_MC!B48)</f>
        <v>*</v>
      </c>
      <c r="G46" s="110" t="str">
        <f>IF(FN_MC!D48="","*",FN_MC!D48)</f>
        <v>*</v>
      </c>
      <c r="H46" s="110" t="str">
        <f>IF(FN_MC!F48="","*",FN_MC!F48)</f>
        <v>*</v>
      </c>
      <c r="I46" s="110" t="str">
        <f>IF(FN_MC!H48="","*",FN_MC!H48)</f>
        <v>*</v>
      </c>
      <c r="J46" s="110" t="str">
        <f>IF(FN_MC!I48="","*",FN_MC!I48)</f>
        <v>*</v>
      </c>
      <c r="K46" s="110" t="str">
        <f>IF(FN_MC!M48="","*",FN_MC!M48)</f>
        <v>-</v>
      </c>
      <c r="L46" s="110" t="str">
        <f>IF(FN_MC!N48="","*",FN_MC!N48)</f>
        <v>-</v>
      </c>
      <c r="M46" s="111" t="str">
        <f>IF(FN_MC!J48="","*",FN_MC!J48)</f>
        <v>*</v>
      </c>
      <c r="N46" s="296" t="str">
        <f>IF(FN_MC!K48="","*",FN_MC!K48)</f>
        <v>*</v>
      </c>
      <c r="O46" s="296" t="str">
        <f>IF(FN_MC!L48="","*",FN_MC!L48)</f>
        <v>-</v>
      </c>
      <c r="P46" s="111"/>
      <c r="Q46" s="128" t="str">
        <f>IF(FN_MC!O48="","*",FN_MC!O48)</f>
        <v>*</v>
      </c>
      <c r="R46" s="128" t="str">
        <f>IF(FN_MC!P48="","*",FN_MC!P48)</f>
        <v>*</v>
      </c>
      <c r="S46" s="110" t="str">
        <f>IF(FN_MC!Q48="","*",CONCATENATE(FN_MC!Q48," ",FN_MC!R48))</f>
        <v>*</v>
      </c>
      <c r="T46" s="110" t="str">
        <f>IF(FN_MC!V48="","*",FN_MC!V48)</f>
        <v>*</v>
      </c>
      <c r="U46" s="110" t="str">
        <f>IF(FN_MC!W48="","*",FN_MC!W48)</f>
        <v>*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*</v>
      </c>
      <c r="B47" s="109" t="str">
        <f>IF(FN_MC!X49="","*",FN_MC!X49)</f>
        <v>*</v>
      </c>
      <c r="C47" s="109" t="str">
        <f>IF(FN_MC!Z49="","*",FN_MC!Z49)</f>
        <v>*</v>
      </c>
      <c r="D47" s="110" t="str">
        <f>IF(FN_MC!S49="","*",FN_MC!S49)</f>
        <v>-</v>
      </c>
      <c r="E47" s="110" t="str">
        <f>IF(FN_MC!T49="","*",FN_MC!T49)</f>
        <v>-</v>
      </c>
      <c r="F47" s="110" t="str">
        <f>IF(FN_MC!B49="","*",FN_MC!B49)</f>
        <v>*</v>
      </c>
      <c r="G47" s="110" t="str">
        <f>IF(FN_MC!D49="","*",FN_MC!D49)</f>
        <v>*</v>
      </c>
      <c r="H47" s="110" t="str">
        <f>IF(FN_MC!F49="","*",FN_MC!F49)</f>
        <v>*</v>
      </c>
      <c r="I47" s="110" t="str">
        <f>IF(FN_MC!H49="","*",FN_MC!H49)</f>
        <v>*</v>
      </c>
      <c r="J47" s="110" t="str">
        <f>IF(FN_MC!I49="","*",FN_MC!I49)</f>
        <v>*</v>
      </c>
      <c r="K47" s="110" t="str">
        <f>IF(FN_MC!M49="","*",FN_MC!M49)</f>
        <v>-</v>
      </c>
      <c r="L47" s="110" t="str">
        <f>IF(FN_MC!N49="","*",FN_MC!N49)</f>
        <v>-</v>
      </c>
      <c r="M47" s="111" t="str">
        <f>IF(FN_MC!J49="","*",FN_MC!J49)</f>
        <v>*</v>
      </c>
      <c r="N47" s="296" t="str">
        <f>IF(FN_MC!K49="","*",FN_MC!K49)</f>
        <v>*</v>
      </c>
      <c r="O47" s="296" t="str">
        <f>IF(FN_MC!L49="","*",FN_MC!L49)</f>
        <v>-</v>
      </c>
      <c r="P47" s="111"/>
      <c r="Q47" s="128" t="str">
        <f>IF(FN_MC!O49="","*",FN_MC!O49)</f>
        <v>*</v>
      </c>
      <c r="R47" s="128" t="str">
        <f>IF(FN_MC!P49="","*",FN_MC!P49)</f>
        <v>*</v>
      </c>
      <c r="S47" s="110" t="str">
        <f>IF(FN_MC!Q49="","*",CONCATENATE(FN_MC!Q49," ",FN_MC!R49))</f>
        <v>*</v>
      </c>
      <c r="T47" s="110" t="str">
        <f>IF(FN_MC!V49="","*",FN_MC!V49)</f>
        <v>*</v>
      </c>
      <c r="U47" s="110" t="str">
        <f>IF(FN_MC!W49="","*",FN_MC!W49)</f>
        <v>*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*</v>
      </c>
      <c r="B48" s="109" t="str">
        <f>IF(FN_MC!X50="","*",FN_MC!X50)</f>
        <v>*</v>
      </c>
      <c r="C48" s="109" t="str">
        <f>IF(FN_MC!Z50="","*",FN_MC!Z50)</f>
        <v>*</v>
      </c>
      <c r="D48" s="110" t="str">
        <f>IF(FN_MC!S50="","*",FN_MC!S50)</f>
        <v>-</v>
      </c>
      <c r="E48" s="110" t="str">
        <f>IF(FN_MC!T50="","*",FN_MC!T50)</f>
        <v>-</v>
      </c>
      <c r="F48" s="110" t="str">
        <f>IF(FN_MC!B50="","*",FN_MC!B50)</f>
        <v>*</v>
      </c>
      <c r="G48" s="110" t="str">
        <f>IF(FN_MC!D50="","*",FN_MC!D50)</f>
        <v>*</v>
      </c>
      <c r="H48" s="110" t="str">
        <f>IF(FN_MC!F50="","*",FN_MC!F50)</f>
        <v>*</v>
      </c>
      <c r="I48" s="110" t="str">
        <f>IF(FN_MC!H50="","*",FN_MC!H50)</f>
        <v>*</v>
      </c>
      <c r="J48" s="110" t="str">
        <f>IF(FN_MC!I50="","*",FN_MC!I50)</f>
        <v>*</v>
      </c>
      <c r="K48" s="110" t="str">
        <f>IF(FN_MC!M50="","*",FN_MC!M50)</f>
        <v>-</v>
      </c>
      <c r="L48" s="110" t="str">
        <f>IF(FN_MC!N50="","*",FN_MC!N50)</f>
        <v>-</v>
      </c>
      <c r="M48" s="111" t="str">
        <f>IF(FN_MC!J50="","*",FN_MC!J50)</f>
        <v>*</v>
      </c>
      <c r="N48" s="296" t="str">
        <f>IF(FN_MC!K50="","*",FN_MC!K50)</f>
        <v>*</v>
      </c>
      <c r="O48" s="296" t="str">
        <f>IF(FN_MC!L50="","*",FN_MC!L50)</f>
        <v>-</v>
      </c>
      <c r="P48" s="111"/>
      <c r="Q48" s="128" t="str">
        <f>IF(FN_MC!O50="","*",FN_MC!O50)</f>
        <v>*</v>
      </c>
      <c r="R48" s="128" t="str">
        <f>IF(FN_MC!P50="","*",FN_MC!P50)</f>
        <v>*</v>
      </c>
      <c r="S48" s="110" t="str">
        <f>IF(FN_MC!Q50="","*",CONCATENATE(FN_MC!Q50," ",FN_MC!R50))</f>
        <v>*</v>
      </c>
      <c r="T48" s="110" t="str">
        <f>IF(FN_MC!V50="","*",FN_MC!V50)</f>
        <v>*</v>
      </c>
      <c r="U48" s="110" t="str">
        <f>IF(FN_MC!W50="","*",FN_MC!W50)</f>
        <v>*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*</v>
      </c>
      <c r="B49" s="109" t="str">
        <f>IF(FN_MC!X51="","*",FN_MC!X51)</f>
        <v>*</v>
      </c>
      <c r="C49" s="109" t="str">
        <f>IF(FN_MC!Z51="","*",FN_MC!Z51)</f>
        <v>*</v>
      </c>
      <c r="D49" s="110" t="str">
        <f>IF(FN_MC!S51="","*",FN_MC!S51)</f>
        <v>-</v>
      </c>
      <c r="E49" s="110" t="str">
        <f>IF(FN_MC!T51="","*",FN_MC!T51)</f>
        <v>-</v>
      </c>
      <c r="F49" s="110" t="str">
        <f>IF(FN_MC!B51="","*",FN_MC!B51)</f>
        <v>*</v>
      </c>
      <c r="G49" s="110" t="str">
        <f>IF(FN_MC!D51="","*",FN_MC!D51)</f>
        <v>*</v>
      </c>
      <c r="H49" s="110" t="str">
        <f>IF(FN_MC!F51="","*",FN_MC!F51)</f>
        <v>*</v>
      </c>
      <c r="I49" s="110" t="str">
        <f>IF(FN_MC!H51="","*",FN_MC!H51)</f>
        <v>*</v>
      </c>
      <c r="J49" s="110" t="str">
        <f>IF(FN_MC!I51="","*",FN_MC!I51)</f>
        <v>*</v>
      </c>
      <c r="K49" s="110" t="str">
        <f>IF(FN_MC!M51="","*",FN_MC!M51)</f>
        <v>-</v>
      </c>
      <c r="L49" s="110" t="str">
        <f>IF(FN_MC!N51="","*",FN_MC!N51)</f>
        <v>-</v>
      </c>
      <c r="M49" s="111" t="str">
        <f>IF(FN_MC!J51="","*",FN_MC!J51)</f>
        <v>*</v>
      </c>
      <c r="N49" s="296" t="str">
        <f>IF(FN_MC!K51="","*",FN_MC!K51)</f>
        <v>*</v>
      </c>
      <c r="O49" s="296" t="str">
        <f>IF(FN_MC!L51="","*",FN_MC!L51)</f>
        <v>-</v>
      </c>
      <c r="P49" s="111"/>
      <c r="Q49" s="128" t="str">
        <f>IF(FN_MC!O51="","*",FN_MC!O51)</f>
        <v>*</v>
      </c>
      <c r="R49" s="128" t="str">
        <f>IF(FN_MC!P51="","*",FN_MC!P51)</f>
        <v>*</v>
      </c>
      <c r="S49" s="110" t="str">
        <f>IF(FN_MC!Q51="","*",CONCATENATE(FN_MC!Q51," ",FN_MC!R51))</f>
        <v>*</v>
      </c>
      <c r="T49" s="110" t="str">
        <f>IF(FN_MC!V51="","*",FN_MC!V51)</f>
        <v>*</v>
      </c>
      <c r="U49" s="110" t="str">
        <f>IF(FN_MC!W51="","*",FN_MC!W51)</f>
        <v>*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*</v>
      </c>
      <c r="B50" s="109" t="str">
        <f>IF(FN_MC!X52="","*",FN_MC!X52)</f>
        <v>*</v>
      </c>
      <c r="C50" s="109" t="str">
        <f>IF(FN_MC!Z52="","*",FN_MC!Z52)</f>
        <v>*</v>
      </c>
      <c r="D50" s="110" t="str">
        <f>IF(FN_MC!S52="","*",FN_MC!S52)</f>
        <v>-</v>
      </c>
      <c r="E50" s="110" t="str">
        <f>IF(FN_MC!T52="","*",FN_MC!T52)</f>
        <v>-</v>
      </c>
      <c r="F50" s="110" t="str">
        <f>IF(FN_MC!B52="","*",FN_MC!B52)</f>
        <v>*</v>
      </c>
      <c r="G50" s="110" t="str">
        <f>IF(FN_MC!D52="","*",FN_MC!D52)</f>
        <v>*</v>
      </c>
      <c r="H50" s="110" t="str">
        <f>IF(FN_MC!F52="","*",FN_MC!F52)</f>
        <v>*</v>
      </c>
      <c r="I50" s="110" t="str">
        <f>IF(FN_MC!H52="","*",FN_MC!H52)</f>
        <v>*</v>
      </c>
      <c r="J50" s="110" t="str">
        <f>IF(FN_MC!I52="","*",FN_MC!I52)</f>
        <v>*</v>
      </c>
      <c r="K50" s="110" t="str">
        <f>IF(FN_MC!M52="","*",FN_MC!M52)</f>
        <v>-</v>
      </c>
      <c r="L50" s="110" t="str">
        <f>IF(FN_MC!N52="","*",FN_MC!N52)</f>
        <v>-</v>
      </c>
      <c r="M50" s="111" t="str">
        <f>IF(FN_MC!J52="","*",FN_MC!J52)</f>
        <v>*</v>
      </c>
      <c r="N50" s="296" t="str">
        <f>IF(FN_MC!K52="","*",FN_MC!K52)</f>
        <v>*</v>
      </c>
      <c r="O50" s="296" t="str">
        <f>IF(FN_MC!L52="","*",FN_MC!L52)</f>
        <v>-</v>
      </c>
      <c r="P50" s="111"/>
      <c r="Q50" s="128" t="str">
        <f>IF(FN_MC!O52="","*",FN_MC!O52)</f>
        <v>*</v>
      </c>
      <c r="R50" s="128" t="str">
        <f>IF(FN_MC!P52="","*",FN_MC!P52)</f>
        <v>*</v>
      </c>
      <c r="S50" s="110" t="str">
        <f>IF(FN_MC!Q52="","*",CONCATENATE(FN_MC!Q52," ",FN_MC!R52))</f>
        <v>*</v>
      </c>
      <c r="T50" s="110" t="str">
        <f>IF(FN_MC!V52="","*",FN_MC!V52)</f>
        <v>*</v>
      </c>
      <c r="U50" s="110" t="str">
        <f>IF(FN_MC!W52="","*",FN_MC!W52)</f>
        <v>*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*</v>
      </c>
      <c r="B51" s="109" t="str">
        <f>IF(FN_MC!X53="","*",FN_MC!X53)</f>
        <v>*</v>
      </c>
      <c r="C51" s="109" t="str">
        <f>IF(FN_MC!Z53="","*",FN_MC!Z53)</f>
        <v>*</v>
      </c>
      <c r="D51" s="110" t="str">
        <f>IF(FN_MC!S53="","*",FN_MC!S53)</f>
        <v>-</v>
      </c>
      <c r="E51" s="110" t="str">
        <f>IF(FN_MC!T53="","*",FN_MC!T53)</f>
        <v>-</v>
      </c>
      <c r="F51" s="110" t="str">
        <f>IF(FN_MC!B53="","*",FN_MC!B53)</f>
        <v>*</v>
      </c>
      <c r="G51" s="110" t="str">
        <f>IF(FN_MC!D53="","*",FN_MC!D53)</f>
        <v>*</v>
      </c>
      <c r="H51" s="110" t="str">
        <f>IF(FN_MC!F53="","*",FN_MC!F53)</f>
        <v>*</v>
      </c>
      <c r="I51" s="110" t="str">
        <f>IF(FN_MC!H53="","*",FN_MC!H53)</f>
        <v>*</v>
      </c>
      <c r="J51" s="110" t="str">
        <f>IF(FN_MC!I53="","*",FN_MC!I53)</f>
        <v>*</v>
      </c>
      <c r="K51" s="110" t="str">
        <f>IF(FN_MC!M53="","*",FN_MC!M53)</f>
        <v>-</v>
      </c>
      <c r="L51" s="110" t="str">
        <f>IF(FN_MC!N53="","*",FN_MC!N53)</f>
        <v>-</v>
      </c>
      <c r="M51" s="111" t="str">
        <f>IF(FN_MC!J53="","*",FN_MC!J53)</f>
        <v>*</v>
      </c>
      <c r="N51" s="296" t="str">
        <f>IF(FN_MC!K53="","*",FN_MC!K53)</f>
        <v>*</v>
      </c>
      <c r="O51" s="296" t="str">
        <f>IF(FN_MC!L53="","*",FN_MC!L53)</f>
        <v>-</v>
      </c>
      <c r="P51" s="111"/>
      <c r="Q51" s="128" t="str">
        <f>IF(FN_MC!O53="","*",FN_MC!O53)</f>
        <v>*</v>
      </c>
      <c r="R51" s="128" t="str">
        <f>IF(FN_MC!P53="","*",FN_MC!P53)</f>
        <v>*</v>
      </c>
      <c r="S51" s="110" t="str">
        <f>IF(FN_MC!Q53="","*",CONCATENATE(FN_MC!Q53," ",FN_MC!R53))</f>
        <v>*</v>
      </c>
      <c r="T51" s="110" t="str">
        <f>IF(FN_MC!V53="","*",FN_MC!V53)</f>
        <v>*</v>
      </c>
      <c r="U51" s="110" t="str">
        <f>IF(FN_MC!W53="","*",FN_MC!W53)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*</v>
      </c>
      <c r="C52" s="109" t="str">
        <f>IF(FN_MC!Z54="","*",FN_MC!Z54)</f>
        <v>*</v>
      </c>
      <c r="D52" s="110" t="str">
        <f>IF(FN_MC!S54="","*",FN_MC!S54)</f>
        <v>-</v>
      </c>
      <c r="E52" s="110" t="str">
        <f>IF(FN_MC!T54="","*",FN_MC!T54)</f>
        <v>-</v>
      </c>
      <c r="F52" s="110" t="str">
        <f>IF(FN_MC!B54="","*",FN_MC!B54)</f>
        <v>*</v>
      </c>
      <c r="G52" s="110" t="str">
        <f>IF(FN_MC!D54="","*",FN_MC!D54)</f>
        <v>*</v>
      </c>
      <c r="H52" s="110" t="str">
        <f>IF(FN_MC!F54="","*",FN_MC!F54)</f>
        <v>*</v>
      </c>
      <c r="I52" s="110" t="str">
        <f>IF(FN_MC!H54="","*",FN_MC!H54)</f>
        <v>*</v>
      </c>
      <c r="J52" s="110" t="str">
        <f>IF(FN_MC!I54="","*",FN_MC!I54)</f>
        <v>*</v>
      </c>
      <c r="K52" s="110" t="str">
        <f>IF(FN_MC!M54="","*",FN_MC!M54)</f>
        <v>-</v>
      </c>
      <c r="L52" s="110" t="str">
        <f>IF(FN_MC!N54="","*",FN_MC!N54)</f>
        <v>-</v>
      </c>
      <c r="M52" s="111" t="str">
        <f>IF(FN_MC!J54="","*",FN_MC!J54)</f>
        <v>*</v>
      </c>
      <c r="N52" s="296" t="str">
        <f>IF(FN_MC!K54="","*",FN_MC!K54)</f>
        <v>*</v>
      </c>
      <c r="O52" s="296" t="str">
        <f>IF(FN_MC!L54="","*",FN_MC!L54)</f>
        <v>-</v>
      </c>
      <c r="P52" s="111"/>
      <c r="Q52" s="128" t="str">
        <f>IF(FN_MC!O54="","*",FN_MC!O54)</f>
        <v>*</v>
      </c>
      <c r="R52" s="128" t="str">
        <f>IF(FN_MC!P54="","*",FN_MC!P54)</f>
        <v>*</v>
      </c>
      <c r="S52" s="110" t="str">
        <f>IF(FN_MC!Q54="","*",CONCATENATE(FN_MC!Q54," ",FN_MC!R54))</f>
        <v>*</v>
      </c>
      <c r="T52" s="110" t="str">
        <f>IF(FN_MC!V54="","*",FN_MC!V54)</f>
        <v>*</v>
      </c>
      <c r="U52" s="110" t="str">
        <f>IF(FN_MC!W54="","*",FN_MC!W54)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*</v>
      </c>
      <c r="B53" s="109" t="str">
        <f>IF(FN_MC!X55="","*",FN_MC!X55)</f>
        <v>*</v>
      </c>
      <c r="C53" s="109" t="str">
        <f>IF(FN_MC!Z55="","*",FN_MC!Z55)</f>
        <v>*</v>
      </c>
      <c r="D53" s="110" t="str">
        <f>IF(FN_MC!S55="","*",FN_MC!S55)</f>
        <v>-</v>
      </c>
      <c r="E53" s="110" t="str">
        <f>IF(FN_MC!T55="","*",FN_MC!T55)</f>
        <v>-</v>
      </c>
      <c r="F53" s="110" t="str">
        <f>IF(FN_MC!B55="","*",FN_MC!B55)</f>
        <v>*</v>
      </c>
      <c r="G53" s="110" t="str">
        <f>IF(FN_MC!D55="","*",FN_MC!D55)</f>
        <v>*</v>
      </c>
      <c r="H53" s="110" t="str">
        <f>IF(FN_MC!F55="","*",FN_MC!F55)</f>
        <v>*</v>
      </c>
      <c r="I53" s="110" t="str">
        <f>IF(FN_MC!H55="","*",FN_MC!H55)</f>
        <v>*</v>
      </c>
      <c r="J53" s="110" t="str">
        <f>IF(FN_MC!I55="","*",FN_MC!I55)</f>
        <v>*</v>
      </c>
      <c r="K53" s="110" t="str">
        <f>IF(FN_MC!M55="","*",FN_MC!M55)</f>
        <v>-</v>
      </c>
      <c r="L53" s="110" t="str">
        <f>IF(FN_MC!N55="","*",FN_MC!N55)</f>
        <v>-</v>
      </c>
      <c r="M53" s="111" t="str">
        <f>IF(FN_MC!J55="","*",FN_MC!J55)</f>
        <v>*</v>
      </c>
      <c r="N53" s="296" t="str">
        <f>IF(FN_MC!K55="","*",FN_MC!K55)</f>
        <v>*</v>
      </c>
      <c r="O53" s="296" t="str">
        <f>IF(FN_MC!L55="","*",FN_MC!L55)</f>
        <v>-</v>
      </c>
      <c r="P53" s="111"/>
      <c r="Q53" s="128" t="str">
        <f>IF(FN_MC!O55="","*",FN_MC!O55)</f>
        <v>*</v>
      </c>
      <c r="R53" s="128" t="str">
        <f>IF(FN_MC!P55="","*",FN_MC!P55)</f>
        <v>*</v>
      </c>
      <c r="S53" s="110" t="str">
        <f>IF(FN_MC!Q55="","*",CONCATENATE(FN_MC!Q55," ",FN_MC!R55))</f>
        <v>*</v>
      </c>
      <c r="T53" s="110" t="str">
        <f>IF(FN_MC!V55="","*",FN_MC!V55)</f>
        <v>*</v>
      </c>
      <c r="U53" s="110" t="str">
        <f>IF(FN_MC!W55="","*",FN_MC!W55)</f>
        <v>*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*</v>
      </c>
      <c r="B54" s="109" t="str">
        <f>IF(FN_MC!X56="","*",FN_MC!X56)</f>
        <v>*</v>
      </c>
      <c r="C54" s="109" t="str">
        <f>IF(FN_MC!Z56="","*",FN_MC!Z56)</f>
        <v>*</v>
      </c>
      <c r="D54" s="110" t="str">
        <f>IF(FN_MC!S56="","*",FN_MC!S56)</f>
        <v>-</v>
      </c>
      <c r="E54" s="110" t="str">
        <f>IF(FN_MC!T56="","*",FN_MC!T56)</f>
        <v>-</v>
      </c>
      <c r="F54" s="110" t="str">
        <f>IF(FN_MC!B56="","*",FN_MC!B56)</f>
        <v>*</v>
      </c>
      <c r="G54" s="110" t="str">
        <f>IF(FN_MC!D56="","*",FN_MC!D56)</f>
        <v>*</v>
      </c>
      <c r="H54" s="110" t="str">
        <f>IF(FN_MC!F56="","*",FN_MC!F56)</f>
        <v>*</v>
      </c>
      <c r="I54" s="110" t="str">
        <f>IF(FN_MC!H56="","*",FN_MC!H56)</f>
        <v>*</v>
      </c>
      <c r="J54" s="110" t="str">
        <f>IF(FN_MC!I56="","*",FN_MC!I56)</f>
        <v>*</v>
      </c>
      <c r="K54" s="110" t="str">
        <f>IF(FN_MC!M56="","*",FN_MC!M56)</f>
        <v>-</v>
      </c>
      <c r="L54" s="110" t="str">
        <f>IF(FN_MC!N56="","*",FN_MC!N56)</f>
        <v>-</v>
      </c>
      <c r="M54" s="111" t="str">
        <f>IF(FN_MC!J56="","*",FN_MC!J56)</f>
        <v>*</v>
      </c>
      <c r="N54" s="296" t="str">
        <f>IF(FN_MC!K56="","*",FN_MC!K56)</f>
        <v>*</v>
      </c>
      <c r="O54" s="296" t="str">
        <f>IF(FN_MC!L56="","*",FN_MC!L56)</f>
        <v>-</v>
      </c>
      <c r="P54" s="111"/>
      <c r="Q54" s="128" t="str">
        <f>IF(FN_MC!O56="","*",FN_MC!O56)</f>
        <v>*</v>
      </c>
      <c r="R54" s="128" t="str">
        <f>IF(FN_MC!P56="","*",FN_MC!P56)</f>
        <v>*</v>
      </c>
      <c r="S54" s="110" t="str">
        <f>IF(FN_MC!Q56="","*",CONCATENATE(FN_MC!Q56," ",FN_MC!R56))</f>
        <v>*</v>
      </c>
      <c r="T54" s="110" t="str">
        <f>IF(FN_MC!V56="","*",FN_MC!V56)</f>
        <v>*</v>
      </c>
      <c r="U54" s="110" t="str">
        <f>IF(FN_MC!W56="","*",FN_MC!W56)</f>
        <v>*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6" t="str">
        <f>IF(FN_MC!K58="","*",FN_MC!K58)</f>
        <v>*</v>
      </c>
      <c r="O56" s="296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6" t="str">
        <f>IF(FN_MC!K59="","*",FN_MC!K59)</f>
        <v>*</v>
      </c>
      <c r="O57" s="296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*</v>
      </c>
      <c r="C58" s="109" t="str">
        <f>IF(FN_MC!Z60="","*",FN_MC!Z60)</f>
        <v>*</v>
      </c>
      <c r="D58" s="110" t="str">
        <f>IF(FN_MC!S60="","*",FN_MC!S60)</f>
        <v>-</v>
      </c>
      <c r="E58" s="110" t="str">
        <f>IF(FN_MC!T60="","*",FN_MC!T60)</f>
        <v>-</v>
      </c>
      <c r="F58" s="110" t="str">
        <f>IF(FN_MC!B60="","*",FN_MC!B60)</f>
        <v>*</v>
      </c>
      <c r="G58" s="110" t="str">
        <f>IF(FN_MC!D60="","*",FN_MC!D60)</f>
        <v>*</v>
      </c>
      <c r="H58" s="110" t="str">
        <f>IF(FN_MC!F60="","*",FN_MC!F60)</f>
        <v>*</v>
      </c>
      <c r="I58" s="110" t="str">
        <f>IF(FN_MC!H60="","*",FN_MC!H60)</f>
        <v>*</v>
      </c>
      <c r="J58" s="110" t="str">
        <f>IF(FN_MC!I60="","*",FN_MC!I60)</f>
        <v>*</v>
      </c>
      <c r="K58" s="110" t="str">
        <f>IF(FN_MC!M60="","*",FN_MC!M60)</f>
        <v>-</v>
      </c>
      <c r="L58" s="110" t="str">
        <f>IF(FN_MC!N60="","*",FN_MC!N60)</f>
        <v>-</v>
      </c>
      <c r="M58" s="111" t="str">
        <f>IF(FN_MC!J60="","*",FN_MC!J60)</f>
        <v>*</v>
      </c>
      <c r="N58" s="296" t="str">
        <f>IF(FN_MC!K60="","*",FN_MC!K60)</f>
        <v>*</v>
      </c>
      <c r="O58" s="296" t="str">
        <f>IF(FN_MC!L60="","*",FN_MC!L60)</f>
        <v>-</v>
      </c>
      <c r="P58" s="111"/>
      <c r="Q58" s="128" t="str">
        <f>IF(FN_MC!O60="","*",FN_MC!O60)</f>
        <v>*</v>
      </c>
      <c r="R58" s="128" t="str">
        <f>IF(FN_MC!P60="","*",FN_MC!P60)</f>
        <v>*</v>
      </c>
      <c r="S58" s="110" t="str">
        <f>IF(FN_MC!Q60="","*",CONCATENATE(FN_MC!Q60," ",FN_MC!R60))</f>
        <v>*</v>
      </c>
      <c r="T58" s="110" t="str">
        <f>IF(FN_MC!V60="","*",FN_MC!V60)</f>
        <v>*</v>
      </c>
      <c r="U58" s="110" t="str">
        <f>IF(FN_MC!W60="","*",FN_MC!W60)</f>
        <v>*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*</v>
      </c>
      <c r="C59" s="109" t="str">
        <f>IF(FN_MC!Z61="","*",FN_MC!Z61)</f>
        <v>*</v>
      </c>
      <c r="D59" s="110" t="str">
        <f>IF(FN_MC!S61="","*",FN_MC!S61)</f>
        <v>-</v>
      </c>
      <c r="E59" s="110" t="str">
        <f>IF(FN_MC!T61="","*",FN_MC!T61)</f>
        <v>-</v>
      </c>
      <c r="F59" s="110" t="str">
        <f>IF(FN_MC!B61="","*",FN_MC!B61)</f>
        <v>*</v>
      </c>
      <c r="G59" s="110" t="str">
        <f>IF(FN_MC!D61="","*",FN_MC!D61)</f>
        <v>*</v>
      </c>
      <c r="H59" s="110" t="str">
        <f>IF(FN_MC!F61="","*",FN_MC!F61)</f>
        <v>*</v>
      </c>
      <c r="I59" s="110" t="str">
        <f>IF(FN_MC!H61="","*",FN_MC!H61)</f>
        <v>*</v>
      </c>
      <c r="J59" s="110" t="str">
        <f>IF(FN_MC!I61="","*",FN_MC!I61)</f>
        <v>*</v>
      </c>
      <c r="K59" s="110" t="str">
        <f>IF(FN_MC!M61="","*",FN_MC!M61)</f>
        <v>-</v>
      </c>
      <c r="L59" s="110" t="str">
        <f>IF(FN_MC!N61="","*",FN_MC!N61)</f>
        <v>-</v>
      </c>
      <c r="M59" s="111" t="str">
        <f>IF(FN_MC!J61="","*",FN_MC!J61)</f>
        <v>*</v>
      </c>
      <c r="N59" s="296" t="str">
        <f>IF(FN_MC!K61="","*",FN_MC!K61)</f>
        <v>*</v>
      </c>
      <c r="O59" s="296" t="str">
        <f>IF(FN_MC!L61="","*",FN_MC!L61)</f>
        <v>-</v>
      </c>
      <c r="P59" s="111"/>
      <c r="Q59" s="128" t="str">
        <f>IF(FN_MC!O61="","*",FN_MC!O61)</f>
        <v>*</v>
      </c>
      <c r="R59" s="128" t="str">
        <f>IF(FN_MC!P61="","*",FN_MC!P61)</f>
        <v>*</v>
      </c>
      <c r="S59" s="110" t="str">
        <f>IF(FN_MC!Q61="","*",CONCATENATE(FN_MC!Q61," ",FN_MC!R61))</f>
        <v>*</v>
      </c>
      <c r="T59" s="110" t="str">
        <f>IF(FN_MC!V61="","*",FN_MC!V61)</f>
        <v>*</v>
      </c>
      <c r="U59" s="110" t="str">
        <f>IF(FN_MC!W61="","*",FN_MC!W61)</f>
        <v>*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6" t="str">
        <f>IF(FN_MC!K62="","*",FN_MC!K62)</f>
        <v>*</v>
      </c>
      <c r="O60" s="296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*</v>
      </c>
      <c r="C61" s="109" t="str">
        <f>IF(FN_MC!Z63="","*",FN_MC!Z63)</f>
        <v>*</v>
      </c>
      <c r="D61" s="110" t="str">
        <f>IF(FN_MC!S63="","*",FN_MC!S63)</f>
        <v>-</v>
      </c>
      <c r="E61" s="110" t="str">
        <f>IF(FN_MC!T63="","*",FN_MC!T63)</f>
        <v>-</v>
      </c>
      <c r="F61" s="110" t="str">
        <f>IF(FN_MC!B63="","*",FN_MC!B63)</f>
        <v>*</v>
      </c>
      <c r="G61" s="110" t="str">
        <f>IF(FN_MC!D63="","*",FN_MC!D63)</f>
        <v>*</v>
      </c>
      <c r="H61" s="110" t="str">
        <f>IF(FN_MC!F63="","*",FN_MC!F63)</f>
        <v>*</v>
      </c>
      <c r="I61" s="110" t="str">
        <f>IF(FN_MC!H63="","*",FN_MC!H63)</f>
        <v>*</v>
      </c>
      <c r="J61" s="110" t="str">
        <f>IF(FN_MC!I63="","*",FN_MC!I63)</f>
        <v>*</v>
      </c>
      <c r="K61" s="110" t="str">
        <f>IF(FN_MC!M63="","*",FN_MC!M63)</f>
        <v>-</v>
      </c>
      <c r="L61" s="110" t="str">
        <f>IF(FN_MC!N63="","*",FN_MC!N63)</f>
        <v>-</v>
      </c>
      <c r="M61" s="111" t="str">
        <f>IF(FN_MC!J63="","*",FN_MC!J63)</f>
        <v>*</v>
      </c>
      <c r="N61" s="296" t="str">
        <f>IF(FN_MC!K63="","*",FN_MC!K63)</f>
        <v>*</v>
      </c>
      <c r="O61" s="296" t="str">
        <f>IF(FN_MC!L63="","*",FN_MC!L63)</f>
        <v>-</v>
      </c>
      <c r="P61" s="111"/>
      <c r="Q61" s="128" t="str">
        <f>IF(FN_MC!O63="","*",FN_MC!O63)</f>
        <v>*</v>
      </c>
      <c r="R61" s="128" t="str">
        <f>IF(FN_MC!P63="","*",FN_MC!P63)</f>
        <v>*</v>
      </c>
      <c r="S61" s="110" t="str">
        <f>IF(FN_MC!Q63="","*",CONCATENATE(FN_MC!Q63," ",FN_MC!R63))</f>
        <v>*</v>
      </c>
      <c r="T61" s="110" t="str">
        <f>IF(FN_MC!V63="","*",FN_MC!V63)</f>
        <v>*</v>
      </c>
      <c r="U61" s="110" t="str">
        <f>IF(FN_MC!W63="","*",FN_MC!W63)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*</v>
      </c>
      <c r="C63" s="109" t="str">
        <f>IF(FN_MC!Z65="","*",FN_MC!Z65)</f>
        <v>*</v>
      </c>
      <c r="D63" s="110" t="str">
        <f>IF(FN_MC!S65="","*",FN_MC!S65)</f>
        <v>-</v>
      </c>
      <c r="E63" s="110" t="str">
        <f>IF(FN_MC!T65="","*",FN_MC!T65)</f>
        <v>-</v>
      </c>
      <c r="F63" s="110" t="str">
        <f>IF(FN_MC!B65="","*",FN_MC!B65)</f>
        <v>*</v>
      </c>
      <c r="G63" s="110" t="str">
        <f>IF(FN_MC!D65="","*",FN_MC!D65)</f>
        <v>*</v>
      </c>
      <c r="H63" s="110" t="str">
        <f>IF(FN_MC!F65="","*",FN_MC!F65)</f>
        <v>*</v>
      </c>
      <c r="I63" s="110" t="str">
        <f>IF(FN_MC!H65="","*",FN_MC!H65)</f>
        <v>*</v>
      </c>
      <c r="J63" s="110" t="str">
        <f>IF(FN_MC!I65="","*",FN_MC!I65)</f>
        <v>*</v>
      </c>
      <c r="K63" s="110" t="str">
        <f>IF(FN_MC!M65="","*",FN_MC!M65)</f>
        <v>-</v>
      </c>
      <c r="L63" s="110" t="str">
        <f>IF(FN_MC!N65="","*",FN_MC!N65)</f>
        <v>-</v>
      </c>
      <c r="M63" s="111" t="str">
        <f>IF(FN_MC!J65="","*",FN_MC!J65)</f>
        <v>*</v>
      </c>
      <c r="N63" s="296" t="str">
        <f>IF(FN_MC!K65="","*",FN_MC!K65)</f>
        <v>*</v>
      </c>
      <c r="O63" s="296" t="str">
        <f>IF(FN_MC!L65="","*",FN_MC!L65)</f>
        <v>-</v>
      </c>
      <c r="P63" s="111"/>
      <c r="Q63" s="128" t="str">
        <f>IF(FN_MC!O65="","*",FN_MC!O65)</f>
        <v>*</v>
      </c>
      <c r="R63" s="128" t="str">
        <f>IF(FN_MC!P65="","*",FN_MC!P65)</f>
        <v>*</v>
      </c>
      <c r="S63" s="110" t="str">
        <f>IF(FN_MC!Q65="","*",CONCATENATE(FN_MC!Q65," ",FN_MC!R65))</f>
        <v>*</v>
      </c>
      <c r="T63" s="110" t="str">
        <f>IF(FN_MC!V65="","*",FN_MC!V65)</f>
        <v>*</v>
      </c>
      <c r="U63" s="110" t="str">
        <f>IF(FN_MC!W65="","*",FN_MC!W65)</f>
        <v>*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6" t="str">
        <f>IF(FN_MC!K66="","*",FN_MC!K66)</f>
        <v>*</v>
      </c>
      <c r="O64" s="296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6" t="str">
        <f>IF(FN_MC!K67="","*",FN_MC!K67)</f>
        <v>*</v>
      </c>
      <c r="O65" s="296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 t="str">
        <f>IF(FN_MC!B69="","*",FN_MC!B69)</f>
        <v>*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6" t="str">
        <f>IF(FN_MC!K69="","*",FN_MC!K69)</f>
        <v>*</v>
      </c>
      <c r="O67" s="296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 t="str">
        <f>IF(FN_MC!B70="","*",FN_MC!B70)</f>
        <v>*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6" t="str">
        <f>IF(FN_MC!K70="","*",FN_MC!K70)</f>
        <v>*</v>
      </c>
      <c r="O68" s="296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6" t="str">
        <f>IF(FN_MC!K72="","*",FN_MC!K72)</f>
        <v>*</v>
      </c>
      <c r="O70" s="296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6" t="str">
        <f>IF(FN_MC!K73="","*",FN_MC!K73)</f>
        <v>*</v>
      </c>
      <c r="O71" s="296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6" t="str">
        <f>IF(FN_MC!K74="","*",FN_MC!K74)</f>
        <v>*</v>
      </c>
      <c r="O72" s="296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6" t="str">
        <f>IF(FN_MC!K75="","*",FN_MC!K75)</f>
        <v>*</v>
      </c>
      <c r="O73" s="296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6" t="str">
        <f>IF(FN_MC!K78="","*",FN_MC!K78)</f>
        <v>*</v>
      </c>
      <c r="O76" s="296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6" t="str">
        <f>IF(FN_MC!K79="","*",FN_MC!K79)</f>
        <v>*</v>
      </c>
      <c r="O77" s="296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6" t="str">
        <f>IF(FN_MC!K80="","*",FN_MC!K80)</f>
        <v>*</v>
      </c>
      <c r="O78" s="296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6" t="str">
        <f>IF(FN_MC!K81="","*",FN_MC!K81)</f>
        <v>*</v>
      </c>
      <c r="O79" s="296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6" t="str">
        <f>IF(FN_MC!K82="","*",FN_MC!K82)</f>
        <v>*</v>
      </c>
      <c r="O80" s="296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6" t="str">
        <f>IF(FN_MC!K83="","*",FN_MC!K83)</f>
        <v>*</v>
      </c>
      <c r="O81" s="296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6" t="str">
        <f>IF(FN_MC!K84="","*",FN_MC!K84)</f>
        <v>*</v>
      </c>
      <c r="O82" s="296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6" t="str">
        <f>IF(FN_MC!K85="","*",FN_MC!K85)</f>
        <v>*</v>
      </c>
      <c r="O83" s="296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6" t="str">
        <f>IF(FN_MC!K86="","*",FN_MC!K86)</f>
        <v>*</v>
      </c>
      <c r="O84" s="296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6" t="str">
        <f>IF(FN_MC!K87="","*",FN_MC!K87)</f>
        <v>*</v>
      </c>
      <c r="O85" s="296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6" t="str">
        <f>IF(FN_MC!K88="","*",FN_MC!K88)</f>
        <v>*</v>
      </c>
      <c r="O86" s="296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6" t="str">
        <f>IF(FN_MC!K89="","*",FN_MC!K89)</f>
        <v>*</v>
      </c>
      <c r="O87" s="296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6" t="str">
        <f>IF(FN_MC!K90="","*",FN_MC!K90)</f>
        <v>*</v>
      </c>
      <c r="O88" s="296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1293</v>
      </c>
    </row>
  </sheetData>
  <autoFilter ref="A2:Y3000" xr:uid="{D1126E52-FA3F-4EAC-A720-DDE9797BEFF6}">
    <filterColumn colId="5">
      <filters>
        <dateGroupItem year="2025" month="12" day="2" dateTimeGrouping="day"/>
      </filters>
    </filterColumn>
    <filterColumn colId="6">
      <filters>
        <filter val="V80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1294</v>
      </c>
      <c r="C2" s="95" t="s">
        <v>1149</v>
      </c>
      <c r="D2" s="95" t="s">
        <v>1151</v>
      </c>
      <c r="E2" s="95" t="s">
        <v>1295</v>
      </c>
      <c r="F2" s="95" t="s">
        <v>1296</v>
      </c>
      <c r="G2" s="95" t="s">
        <v>1297</v>
      </c>
      <c r="H2" s="95" t="s">
        <v>1298</v>
      </c>
      <c r="I2" s="95" t="s">
        <v>1299</v>
      </c>
      <c r="J2" s="95" t="s">
        <v>1300</v>
      </c>
      <c r="K2" s="131" t="s">
        <v>1301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>
      <c r="B16" s="120" t="str">
        <f>IF(FN_MC!Y18="","*",FN_MC!Y18)</f>
        <v>SIM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*</v>
      </c>
      <c r="C31" s="121" t="str">
        <f>IF(FN_MC!B33="","*",FN_MC!B33)</f>
        <v>*</v>
      </c>
      <c r="D31" s="121" t="str">
        <f>IF(FN_MC!D33="","*",FN_MC!D33)</f>
        <v>*</v>
      </c>
      <c r="E31" s="121" t="str">
        <f>IF(FN_MC!H33="","*",FN_MC!H33)</f>
        <v>*</v>
      </c>
      <c r="F31" s="137" t="str">
        <f>IF(FN_MC!M33="","*",FN_MC!M33)</f>
        <v>-</v>
      </c>
      <c r="G31" s="121" t="str">
        <f>IF(FN_MC!I33="","*",FN_MC!I33)</f>
        <v>*</v>
      </c>
      <c r="H31" s="121" t="str">
        <f>IF(FN_MC!AB33="","*",FN_MC!AB33)</f>
        <v>*</v>
      </c>
      <c r="I31" s="121" t="str">
        <f>IF(FN_MC!AC33="","*",FN_MC!AC33)</f>
        <v>*</v>
      </c>
      <c r="J31" s="122" t="str">
        <f>IF(FN_MC!AA33="","*",FN_MC!AA33)</f>
        <v>*</v>
      </c>
      <c r="K31" s="134" t="str">
        <f>IF(FN_MC!AD33="","*",FN_MC!AD33)</f>
        <v>*</v>
      </c>
    </row>
    <row r="32" spans="2:11" s="123" customFormat="1" hidden="1">
      <c r="B32" s="120" t="str">
        <f>IF(FN_MC!Y34="","*",FN_MC!Y34)</f>
        <v>*</v>
      </c>
      <c r="C32" s="121" t="str">
        <f>IF(FN_MC!B34="","*",FN_MC!B34)</f>
        <v>*</v>
      </c>
      <c r="D32" s="121" t="str">
        <f>IF(FN_MC!D34="","*",FN_MC!D34)</f>
        <v>*</v>
      </c>
      <c r="E32" s="121" t="str">
        <f>IF(FN_MC!H34="","*",FN_MC!H34)</f>
        <v>*</v>
      </c>
      <c r="F32" s="137" t="str">
        <f>IF(FN_MC!M34="","*",FN_MC!M34)</f>
        <v>-</v>
      </c>
      <c r="G32" s="121" t="str">
        <f>IF(FN_MC!I34="","*",FN_MC!I34)</f>
        <v>*</v>
      </c>
      <c r="H32" s="121" t="str">
        <f>IF(FN_MC!AB34="","*",FN_MC!AB34)</f>
        <v>*</v>
      </c>
      <c r="I32" s="121" t="str">
        <f>IF(FN_MC!AC34="","*",FN_MC!AC34)</f>
        <v>*</v>
      </c>
      <c r="J32" s="122" t="str">
        <f>IF(FN_MC!AA34="","*",FN_MC!AA34)</f>
        <v>*</v>
      </c>
      <c r="K32" s="134" t="str">
        <f>IF(FN_MC!AD34="","*",FN_MC!AD34)</f>
        <v>*</v>
      </c>
    </row>
    <row r="33" spans="2:11" s="123" customFormat="1" hidden="1">
      <c r="B33" s="120" t="str">
        <f>IF(FN_MC!Y35="","*",FN_MC!Y35)</f>
        <v>*</v>
      </c>
      <c r="C33" s="121" t="str">
        <f>IF(FN_MC!B35="","*",FN_MC!B35)</f>
        <v>*</v>
      </c>
      <c r="D33" s="121" t="str">
        <f>IF(FN_MC!D35="","*",FN_MC!D35)</f>
        <v>*</v>
      </c>
      <c r="E33" s="121" t="str">
        <f>IF(FN_MC!H35="","*",FN_MC!H35)</f>
        <v>*</v>
      </c>
      <c r="F33" s="137" t="str">
        <f>IF(FN_MC!M35="","*",FN_MC!M35)</f>
        <v>-</v>
      </c>
      <c r="G33" s="121" t="str">
        <f>IF(FN_MC!I35="","*",FN_MC!I35)</f>
        <v>*</v>
      </c>
      <c r="H33" s="121" t="str">
        <f>IF(FN_MC!AB35="","*",FN_MC!AB35)</f>
        <v>*</v>
      </c>
      <c r="I33" s="121" t="str">
        <f>IF(FN_MC!AC35="","*",FN_MC!AC35)</f>
        <v>*</v>
      </c>
      <c r="J33" s="122" t="str">
        <f>IF(FN_MC!AA35="","*",FN_MC!AA35)</f>
        <v>*</v>
      </c>
      <c r="K33" s="134" t="str">
        <f>IF(FN_MC!AD35="","*",FN_MC!AD35)</f>
        <v>*</v>
      </c>
    </row>
    <row r="34" spans="2:11" s="123" customFormat="1" hidden="1">
      <c r="B34" s="120" t="str">
        <f>IF(FN_MC!Y36="","*",FN_MC!Y36)</f>
        <v>*</v>
      </c>
      <c r="C34" s="121" t="str">
        <f>IF(FN_MC!B36="","*",FN_MC!B36)</f>
        <v>*</v>
      </c>
      <c r="D34" s="121" t="str">
        <f>IF(FN_MC!D36="","*",FN_MC!D36)</f>
        <v>*</v>
      </c>
      <c r="E34" s="121" t="str">
        <f>IF(FN_MC!H36="","*",FN_MC!H36)</f>
        <v>*</v>
      </c>
      <c r="F34" s="137" t="str">
        <f>IF(FN_MC!M36="","*",FN_MC!M36)</f>
        <v>-</v>
      </c>
      <c r="G34" s="121" t="str">
        <f>IF(FN_MC!I36="","*",FN_MC!I36)</f>
        <v>*</v>
      </c>
      <c r="H34" s="121" t="str">
        <f>IF(FN_MC!AB36="","*",FN_MC!AB36)</f>
        <v>*</v>
      </c>
      <c r="I34" s="121" t="str">
        <f>IF(FN_MC!AC36="","*",FN_MC!AC36)</f>
        <v>*</v>
      </c>
      <c r="J34" s="122" t="str">
        <f>IF(FN_MC!AA36="","*",FN_MC!AA36)</f>
        <v>*</v>
      </c>
      <c r="K34" s="134" t="str">
        <f>IF(FN_MC!AD36="","*",FN_MC!AD36)</f>
        <v>*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*</v>
      </c>
      <c r="C37" s="121" t="str">
        <f>IF(FN_MC!B39="","*",FN_MC!B39)</f>
        <v>*</v>
      </c>
      <c r="D37" s="121" t="str">
        <f>IF(FN_MC!D39="","*",FN_MC!D39)</f>
        <v>*</v>
      </c>
      <c r="E37" s="121" t="str">
        <f>IF(FN_MC!H39="","*",FN_MC!H39)</f>
        <v>*</v>
      </c>
      <c r="F37" s="137" t="str">
        <f>IF(FN_MC!M39="","*",FN_MC!M39)</f>
        <v>-</v>
      </c>
      <c r="G37" s="121" t="str">
        <f>IF(FN_MC!I39="","*",FN_MC!I39)</f>
        <v>*</v>
      </c>
      <c r="H37" s="121" t="str">
        <f>IF(FN_MC!AB39="","*",FN_MC!AB39)</f>
        <v>*</v>
      </c>
      <c r="I37" s="121" t="str">
        <f>IF(FN_MC!AC39="","*",FN_MC!AC39)</f>
        <v>*</v>
      </c>
      <c r="J37" s="122" t="str">
        <f>IF(FN_MC!AA39="","*",FN_MC!AA39)</f>
        <v>*</v>
      </c>
      <c r="K37" s="134" t="str">
        <f>IF(FN_MC!AD39="","*",FN_MC!AD39)</f>
        <v>*</v>
      </c>
    </row>
    <row r="38" spans="2:11" s="123" customFormat="1" hidden="1">
      <c r="B38" s="120" t="str">
        <f>IF(FN_MC!Y40="","*",FN_MC!Y40)</f>
        <v>*</v>
      </c>
      <c r="C38" s="121" t="str">
        <f>IF(FN_MC!B40="","*",FN_MC!B40)</f>
        <v>*</v>
      </c>
      <c r="D38" s="121" t="str">
        <f>IF(FN_MC!D40="","*",FN_MC!D40)</f>
        <v>*</v>
      </c>
      <c r="E38" s="121" t="str">
        <f>IF(FN_MC!H40="","*",FN_MC!H40)</f>
        <v>*</v>
      </c>
      <c r="F38" s="137" t="str">
        <f>IF(FN_MC!M40="","*",FN_MC!M40)</f>
        <v>-</v>
      </c>
      <c r="G38" s="121" t="str">
        <f>IF(FN_MC!I40="","*",FN_MC!I40)</f>
        <v>*</v>
      </c>
      <c r="H38" s="121" t="str">
        <f>IF(FN_MC!AB40="","*",FN_MC!AB40)</f>
        <v>*</v>
      </c>
      <c r="I38" s="121" t="str">
        <f>IF(FN_MC!AC40="","*",FN_MC!AC40)</f>
        <v>*</v>
      </c>
      <c r="J38" s="122" t="str">
        <f>IF(FN_MC!AA40="","*",FN_MC!AA40)</f>
        <v>*</v>
      </c>
      <c r="K38" s="134" t="str">
        <f>IF(FN_MC!AD40="","*",FN_MC!AD40)</f>
        <v>*</v>
      </c>
    </row>
    <row r="39" spans="2:11" s="123" customFormat="1" hidden="1">
      <c r="B39" s="120" t="str">
        <f>IF(FN_MC!Y41="","*",FN_MC!Y41)</f>
        <v>*</v>
      </c>
      <c r="C39" s="121" t="str">
        <f>IF(FN_MC!B41="","*",FN_MC!B41)</f>
        <v>*</v>
      </c>
      <c r="D39" s="121" t="str">
        <f>IF(FN_MC!D41="","*",FN_MC!D41)</f>
        <v>*</v>
      </c>
      <c r="E39" s="121" t="str">
        <f>IF(FN_MC!H41="","*",FN_MC!H41)</f>
        <v>*</v>
      </c>
      <c r="F39" s="137" t="str">
        <f>IF(FN_MC!M41="","*",FN_MC!M41)</f>
        <v>-</v>
      </c>
      <c r="G39" s="121" t="str">
        <f>IF(FN_MC!I41="","*",FN_MC!I41)</f>
        <v>*</v>
      </c>
      <c r="H39" s="121" t="str">
        <f>IF(FN_MC!AB41="","*",FN_MC!AB41)</f>
        <v>*</v>
      </c>
      <c r="I39" s="121" t="str">
        <f>IF(FN_MC!AC41="","*",FN_MC!AC41)</f>
        <v>*</v>
      </c>
      <c r="J39" s="122" t="str">
        <f>IF(FN_MC!AA41="","*",FN_MC!AA41)</f>
        <v>*</v>
      </c>
      <c r="K39" s="134" t="str">
        <f>IF(FN_MC!AD41="","*",FN_MC!AD41)</f>
        <v>*</v>
      </c>
    </row>
    <row r="40" spans="2:11" s="123" customFormat="1" hidden="1">
      <c r="B40" s="120" t="str">
        <f>IF(FN_MC!Y42="","*",FN_MC!Y42)</f>
        <v>*</v>
      </c>
      <c r="C40" s="121" t="str">
        <f>IF(FN_MC!B42="","*",FN_MC!B42)</f>
        <v>*</v>
      </c>
      <c r="D40" s="121" t="str">
        <f>IF(FN_MC!D42="","*",FN_MC!D42)</f>
        <v>*</v>
      </c>
      <c r="E40" s="121" t="str">
        <f>IF(FN_MC!H42="","*",FN_MC!H42)</f>
        <v>*</v>
      </c>
      <c r="F40" s="137" t="str">
        <f>IF(FN_MC!M42="","*",FN_MC!M42)</f>
        <v>-</v>
      </c>
      <c r="G40" s="121" t="str">
        <f>IF(FN_MC!I42="","*",FN_MC!I42)</f>
        <v>*</v>
      </c>
      <c r="H40" s="121" t="str">
        <f>IF(FN_MC!AB42="","*",FN_MC!AB42)</f>
        <v>*</v>
      </c>
      <c r="I40" s="121" t="str">
        <f>IF(FN_MC!AC42="","*",FN_MC!AC42)</f>
        <v>*</v>
      </c>
      <c r="J40" s="122" t="str">
        <f>IF(FN_MC!AA42="","*",FN_MC!AA42)</f>
        <v>*</v>
      </c>
      <c r="K40" s="134" t="str">
        <f>IF(FN_MC!AD42="","*",FN_MC!AD42)</f>
        <v>*</v>
      </c>
    </row>
    <row r="41" spans="2:11" s="123" customFormat="1" hidden="1">
      <c r="B41" s="120" t="str">
        <f>IF(FN_MC!Y43="","*",FN_MC!Y43)</f>
        <v>*</v>
      </c>
      <c r="C41" s="121" t="str">
        <f>IF(FN_MC!B43="","*",FN_MC!B43)</f>
        <v>*</v>
      </c>
      <c r="D41" s="121" t="str">
        <f>IF(FN_MC!D43="","*",FN_MC!D43)</f>
        <v>*</v>
      </c>
      <c r="E41" s="121" t="str">
        <f>IF(FN_MC!H43="","*",FN_MC!H43)</f>
        <v>*</v>
      </c>
      <c r="F41" s="137" t="str">
        <f>IF(FN_MC!M43="","*",FN_MC!M43)</f>
        <v>-</v>
      </c>
      <c r="G41" s="121" t="str">
        <f>IF(FN_MC!I43="","*",FN_MC!I43)</f>
        <v>*</v>
      </c>
      <c r="H41" s="121" t="str">
        <f>IF(FN_MC!AB43="","*",FN_MC!AB43)</f>
        <v>*</v>
      </c>
      <c r="I41" s="121" t="str">
        <f>IF(FN_MC!AC43="","*",FN_MC!AC43)</f>
        <v>*</v>
      </c>
      <c r="J41" s="122" t="str">
        <f>IF(FN_MC!AA43="","*",FN_MC!AA43)</f>
        <v>*</v>
      </c>
      <c r="K41" s="134" t="str">
        <f>IF(FN_MC!AD43="","*",FN_MC!AD43)</f>
        <v>*</v>
      </c>
    </row>
    <row r="42" spans="2:11" s="123" customFormat="1" hidden="1">
      <c r="B42" s="120" t="str">
        <f>IF(FN_MC!Y44="","*",FN_MC!Y44)</f>
        <v>*</v>
      </c>
      <c r="C42" s="121" t="str">
        <f>IF(FN_MC!B44="","*",FN_MC!B44)</f>
        <v>*</v>
      </c>
      <c r="D42" s="121" t="str">
        <f>IF(FN_MC!D44="","*",FN_MC!D44)</f>
        <v>*</v>
      </c>
      <c r="E42" s="121" t="str">
        <f>IF(FN_MC!H44="","*",FN_MC!H44)</f>
        <v>*</v>
      </c>
      <c r="F42" s="137" t="str">
        <f>IF(FN_MC!M44="","*",FN_MC!M44)</f>
        <v>-</v>
      </c>
      <c r="G42" s="121" t="str">
        <f>IF(FN_MC!I44="","*",FN_MC!I44)</f>
        <v>*</v>
      </c>
      <c r="H42" s="121" t="str">
        <f>IF(FN_MC!AB44="","*",FN_MC!AB44)</f>
        <v>*</v>
      </c>
      <c r="I42" s="121" t="str">
        <f>IF(FN_MC!AC44="","*",FN_MC!AC44)</f>
        <v>*</v>
      </c>
      <c r="J42" s="122" t="str">
        <f>IF(FN_MC!AA44="","*",FN_MC!AA44)</f>
        <v>*</v>
      </c>
      <c r="K42" s="134" t="str">
        <f>IF(FN_MC!AD44="","*",FN_MC!AD44)</f>
        <v>*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*</v>
      </c>
      <c r="C44" s="121" t="str">
        <f>IF(FN_MC!B46="","*",FN_MC!B46)</f>
        <v>*</v>
      </c>
      <c r="D44" s="121" t="str">
        <f>IF(FN_MC!D46="","*",FN_MC!D46)</f>
        <v>*</v>
      </c>
      <c r="E44" s="121" t="str">
        <f>IF(FN_MC!H46="","*",FN_MC!H46)</f>
        <v>*</v>
      </c>
      <c r="F44" s="137" t="str">
        <f>IF(FN_MC!M46="","*",FN_MC!M46)</f>
        <v>-</v>
      </c>
      <c r="G44" s="121" t="str">
        <f>IF(FN_MC!I46="","*",FN_MC!I46)</f>
        <v>*</v>
      </c>
      <c r="H44" s="121" t="str">
        <f>IF(FN_MC!AB46="","*",FN_MC!AB46)</f>
        <v>*</v>
      </c>
      <c r="I44" s="121" t="str">
        <f>IF(FN_MC!AC46="","*",FN_MC!AC46)</f>
        <v>*</v>
      </c>
      <c r="J44" s="122" t="str">
        <f>IF(FN_MC!AA48="","*",FN_MC!AA48)</f>
        <v>*</v>
      </c>
      <c r="K44" s="134" t="str">
        <f>IF(FN_MC!AD46="","*",FN_MC!AD46)</f>
        <v>*</v>
      </c>
    </row>
    <row r="45" spans="2:11" s="123" customFormat="1" hidden="1">
      <c r="B45" s="120" t="str">
        <f>IF(FN_MC!Y47="","*",FN_MC!Y47)</f>
        <v>*</v>
      </c>
      <c r="C45" s="121" t="str">
        <f>IF(FN_MC!B47="","*",FN_MC!B47)</f>
        <v>*</v>
      </c>
      <c r="D45" s="121" t="str">
        <f>IF(FN_MC!D47="","*",FN_MC!D47)</f>
        <v>*</v>
      </c>
      <c r="E45" s="121" t="str">
        <f>IF(FN_MC!H47="","*",FN_MC!H47)</f>
        <v>*</v>
      </c>
      <c r="F45" s="137" t="str">
        <f>IF(FN_MC!M47="","*",FN_MC!M47)</f>
        <v>-</v>
      </c>
      <c r="G45" s="121" t="str">
        <f>IF(FN_MC!I47="","*",FN_MC!I47)</f>
        <v>*</v>
      </c>
      <c r="H45" s="121" t="str">
        <f>IF(FN_MC!AB47="","*",FN_MC!AB47)</f>
        <v>*</v>
      </c>
      <c r="I45" s="121" t="str">
        <f>IF(FN_MC!AC47="","*",FN_MC!AC47)</f>
        <v>*</v>
      </c>
      <c r="J45" s="122" t="str">
        <f>IF(FN_MC!AA47="","*",FN_MC!AA47)</f>
        <v>*</v>
      </c>
      <c r="K45" s="134" t="str">
        <f>IF(FN_MC!AD47="","*",FN_MC!AD47)</f>
        <v>*</v>
      </c>
    </row>
    <row r="46" spans="2:11" s="123" customFormat="1" hidden="1">
      <c r="B46" s="120" t="str">
        <f>IF(FN_MC!Y48="","*",FN_MC!Y48)</f>
        <v>*</v>
      </c>
      <c r="C46" s="121" t="str">
        <f>IF(FN_MC!B48="","*",FN_MC!B48)</f>
        <v>*</v>
      </c>
      <c r="D46" s="121" t="str">
        <f>IF(FN_MC!D48="","*",FN_MC!D48)</f>
        <v>*</v>
      </c>
      <c r="E46" s="121" t="str">
        <f>IF(FN_MC!H48="","*",FN_MC!H48)</f>
        <v>*</v>
      </c>
      <c r="F46" s="137" t="str">
        <f>IF(FN_MC!M48="","*",FN_MC!M48)</f>
        <v>-</v>
      </c>
      <c r="G46" s="121" t="str">
        <f>IF(FN_MC!I48="","*",FN_MC!I48)</f>
        <v>*</v>
      </c>
      <c r="H46" s="121" t="str">
        <f>IF(FN_MC!AB48="","*",FN_MC!AB48)</f>
        <v>*</v>
      </c>
      <c r="I46" s="121" t="str">
        <f>IF(FN_MC!AC48="","*",FN_MC!AC48)</f>
        <v>*</v>
      </c>
      <c r="J46" s="122" t="e">
        <f>IF(FN_MC!#REF!="","*",FN_MC!#REF!)</f>
        <v>#REF!</v>
      </c>
      <c r="K46" s="134" t="str">
        <f>IF(FN_MC!AD48="","*",FN_MC!AD48)</f>
        <v>*</v>
      </c>
    </row>
    <row r="47" spans="2:11" s="123" customFormat="1" hidden="1">
      <c r="B47" s="120" t="str">
        <f>IF(FN_MC!Y49="","*",FN_MC!Y49)</f>
        <v>*</v>
      </c>
      <c r="C47" s="121" t="str">
        <f>IF(FN_MC!B49="","*",FN_MC!B49)</f>
        <v>*</v>
      </c>
      <c r="D47" s="121" t="str">
        <f>IF(FN_MC!D49="","*",FN_MC!D49)</f>
        <v>*</v>
      </c>
      <c r="E47" s="121" t="str">
        <f>IF(FN_MC!H49="","*",FN_MC!H49)</f>
        <v>*</v>
      </c>
      <c r="F47" s="137" t="str">
        <f>IF(FN_MC!M49="","*",FN_MC!M49)</f>
        <v>-</v>
      </c>
      <c r="G47" s="121" t="str">
        <f>IF(FN_MC!I49="","*",FN_MC!I49)</f>
        <v>*</v>
      </c>
      <c r="H47" s="121" t="str">
        <f>IF(FN_MC!AB49="","*",FN_MC!AB49)</f>
        <v>*</v>
      </c>
      <c r="I47" s="121" t="str">
        <f>IF(FN_MC!AC49="","*",FN_MC!AC49)</f>
        <v>*</v>
      </c>
      <c r="J47" s="122" t="str">
        <f>IF(FN_MC!AA49="","*",FN_MC!AA49)</f>
        <v>*</v>
      </c>
      <c r="K47" s="134" t="str">
        <f>IF(FN_MC!AD49="","*",FN_MC!AD49)</f>
        <v>*</v>
      </c>
    </row>
    <row r="48" spans="2:11" s="123" customFormat="1" hidden="1">
      <c r="B48" s="120" t="str">
        <f>IF(FN_MC!Y50="","*",FN_MC!Y50)</f>
        <v>*</v>
      </c>
      <c r="C48" s="121" t="str">
        <f>IF(FN_MC!B50="","*",FN_MC!B50)</f>
        <v>*</v>
      </c>
      <c r="D48" s="121" t="str">
        <f>IF(FN_MC!D50="","*",FN_MC!D50)</f>
        <v>*</v>
      </c>
      <c r="E48" s="121" t="str">
        <f>IF(FN_MC!H50="","*",FN_MC!H50)</f>
        <v>*</v>
      </c>
      <c r="F48" s="137" t="str">
        <f>IF(FN_MC!M50="","*",FN_MC!M50)</f>
        <v>-</v>
      </c>
      <c r="G48" s="121" t="str">
        <f>IF(FN_MC!I50="","*",FN_MC!I50)</f>
        <v>*</v>
      </c>
      <c r="H48" s="121" t="str">
        <f>IF(FN_MC!AB50="","*",FN_MC!AB50)</f>
        <v>*</v>
      </c>
      <c r="I48" s="121" t="str">
        <f>IF(FN_MC!AC50="","*",FN_MC!AC50)</f>
        <v>*</v>
      </c>
      <c r="J48" s="122" t="str">
        <f>IF(FN_MC!AA50="","*",FN_MC!AA50)</f>
        <v>*</v>
      </c>
      <c r="K48" s="134" t="str">
        <f>IF(FN_MC!AD50="","*",FN_MC!AD50)</f>
        <v>*</v>
      </c>
    </row>
    <row r="49" spans="2:11" s="123" customFormat="1" hidden="1">
      <c r="B49" s="120" t="str">
        <f>IF(FN_MC!Y51="","*",FN_MC!Y51)</f>
        <v>*</v>
      </c>
      <c r="C49" s="121" t="str">
        <f>IF(FN_MC!B51="","*",FN_MC!B51)</f>
        <v>*</v>
      </c>
      <c r="D49" s="121" t="str">
        <f>IF(FN_MC!D51="","*",FN_MC!D51)</f>
        <v>*</v>
      </c>
      <c r="E49" s="121" t="str">
        <f>IF(FN_MC!H51="","*",FN_MC!H51)</f>
        <v>*</v>
      </c>
      <c r="F49" s="137" t="str">
        <f>IF(FN_MC!M51="","*",FN_MC!M51)</f>
        <v>-</v>
      </c>
      <c r="G49" s="121" t="str">
        <f>IF(FN_MC!I51="","*",FN_MC!I51)</f>
        <v>*</v>
      </c>
      <c r="H49" s="121" t="str">
        <f>IF(FN_MC!AB51="","*",FN_MC!AB51)</f>
        <v>*</v>
      </c>
      <c r="I49" s="121" t="str">
        <f>IF(FN_MC!AC51="","*",FN_MC!AC51)</f>
        <v>*</v>
      </c>
      <c r="J49" s="122" t="str">
        <f>IF(FN_MC!AA51="","*",FN_MC!AA51)</f>
        <v>*</v>
      </c>
      <c r="K49" s="134" t="str">
        <f>IF(FN_MC!AD51="","*",FN_MC!AD51)</f>
        <v>*</v>
      </c>
    </row>
    <row r="50" spans="2:11" s="123" customFormat="1" hidden="1">
      <c r="B50" s="120" t="str">
        <f>IF(FN_MC!Y52="","*",FN_MC!Y52)</f>
        <v>*</v>
      </c>
      <c r="C50" s="121" t="str">
        <f>IF(FN_MC!B52="","*",FN_MC!B52)</f>
        <v>*</v>
      </c>
      <c r="D50" s="121" t="str">
        <f>IF(FN_MC!D52="","*",FN_MC!D52)</f>
        <v>*</v>
      </c>
      <c r="E50" s="121" t="str">
        <f>IF(FN_MC!H52="","*",FN_MC!H52)</f>
        <v>*</v>
      </c>
      <c r="F50" s="137" t="str">
        <f>IF(FN_MC!M52="","*",FN_MC!M52)</f>
        <v>-</v>
      </c>
      <c r="G50" s="121" t="str">
        <f>IF(FN_MC!I52="","*",FN_MC!I52)</f>
        <v>*</v>
      </c>
      <c r="H50" s="121" t="str">
        <f>IF(FN_MC!AB52="","*",FN_MC!AB52)</f>
        <v>*</v>
      </c>
      <c r="I50" s="121" t="str">
        <f>IF(FN_MC!AC52="","*",FN_MC!AC52)</f>
        <v>*</v>
      </c>
      <c r="J50" s="122" t="str">
        <f>IF(FN_MC!AA52="","*",FN_MC!AA52)</f>
        <v>*</v>
      </c>
      <c r="K50" s="134" t="str">
        <f>IF(FN_MC!AD52="","*",FN_MC!AD52)</f>
        <v>*</v>
      </c>
    </row>
    <row r="51" spans="2:11" s="123" customFormat="1" hidden="1">
      <c r="B51" s="120" t="str">
        <f>IF(FN_MC!Y53="","*",FN_MC!Y53)</f>
        <v>*</v>
      </c>
      <c r="C51" s="121" t="str">
        <f>IF(FN_MC!B53="","*",FN_MC!B53)</f>
        <v>*</v>
      </c>
      <c r="D51" s="121" t="str">
        <f>IF(FN_MC!D53="","*",FN_MC!D53)</f>
        <v>*</v>
      </c>
      <c r="E51" s="121" t="str">
        <f>IF(FN_MC!H53="","*",FN_MC!H53)</f>
        <v>*</v>
      </c>
      <c r="F51" s="137" t="str">
        <f>IF(FN_MC!M53="","*",FN_MC!M53)</f>
        <v>-</v>
      </c>
      <c r="G51" s="121" t="str">
        <f>IF(FN_MC!I53="","*",FN_MC!I53)</f>
        <v>*</v>
      </c>
      <c r="H51" s="121" t="str">
        <f>IF(FN_MC!AB53="","*",FN_MC!AB53)</f>
        <v>*</v>
      </c>
      <c r="I51" s="121" t="str">
        <f>IF(FN_MC!AC53="","*",FN_MC!AC53)</f>
        <v>*</v>
      </c>
      <c r="J51" s="122" t="str">
        <f>IF(FN_MC!AA53="","*",FN_MC!AA53)</f>
        <v>*</v>
      </c>
      <c r="K51" s="134" t="str">
        <f>IF(FN_MC!AD53="","*",FN_MC!AD53)</f>
        <v>*</v>
      </c>
    </row>
    <row r="52" spans="2:11" s="123" customFormat="1" hidden="1">
      <c r="B52" s="120" t="str">
        <f>IF(FN_MC!Y54="","*",FN_MC!Y54)</f>
        <v>*</v>
      </c>
      <c r="C52" s="121" t="str">
        <f>IF(FN_MC!B54="","*",FN_MC!B54)</f>
        <v>*</v>
      </c>
      <c r="D52" s="121" t="str">
        <f>IF(FN_MC!D54="","*",FN_MC!D54)</f>
        <v>*</v>
      </c>
      <c r="E52" s="121" t="str">
        <f>IF(FN_MC!H54="","*",FN_MC!H54)</f>
        <v>*</v>
      </c>
      <c r="F52" s="137" t="str">
        <f>IF(FN_MC!M54="","*",FN_MC!M54)</f>
        <v>-</v>
      </c>
      <c r="G52" s="121" t="str">
        <f>IF(FN_MC!I54="","*",FN_MC!I54)</f>
        <v>*</v>
      </c>
      <c r="H52" s="121" t="str">
        <f>IF(FN_MC!AB54="","*",FN_MC!AB54)</f>
        <v>*</v>
      </c>
      <c r="I52" s="121" t="str">
        <f>IF(FN_MC!AC54="","*",FN_MC!AC54)</f>
        <v>*</v>
      </c>
      <c r="J52" s="122" t="str">
        <f>IF(FN_MC!AA54="","*",FN_MC!AA54)</f>
        <v>*</v>
      </c>
      <c r="K52" s="134" t="str">
        <f>IF(FN_MC!AD54="","*",FN_MC!AD54)</f>
        <v>*</v>
      </c>
    </row>
    <row r="53" spans="2:11" s="123" customFormat="1" hidden="1">
      <c r="B53" s="120" t="str">
        <f>IF(FN_MC!Y55="","*",FN_MC!Y55)</f>
        <v>*</v>
      </c>
      <c r="C53" s="121" t="str">
        <f>IF(FN_MC!B55="","*",FN_MC!B55)</f>
        <v>*</v>
      </c>
      <c r="D53" s="121" t="str">
        <f>IF(FN_MC!D55="","*",FN_MC!D55)</f>
        <v>*</v>
      </c>
      <c r="E53" s="121" t="str">
        <f>IF(FN_MC!H55="","*",FN_MC!H55)</f>
        <v>*</v>
      </c>
      <c r="F53" s="137" t="str">
        <f>IF(FN_MC!M55="","*",FN_MC!M55)</f>
        <v>-</v>
      </c>
      <c r="G53" s="121" t="str">
        <f>IF(FN_MC!I55="","*",FN_MC!I55)</f>
        <v>*</v>
      </c>
      <c r="H53" s="121" t="str">
        <f>IF(FN_MC!AB55="","*",FN_MC!AB55)</f>
        <v>*</v>
      </c>
      <c r="I53" s="121" t="str">
        <f>IF(FN_MC!AC55="","*",FN_MC!AC55)</f>
        <v>*</v>
      </c>
      <c r="J53" s="122" t="str">
        <f>IF(FN_MC!AA55="","*",FN_MC!AA55)</f>
        <v>*</v>
      </c>
      <c r="K53" s="134" t="str">
        <f>IF(FN_MC!AD55="","*",FN_MC!AD55)</f>
        <v>*</v>
      </c>
    </row>
    <row r="54" spans="2:11" s="123" customFormat="1" hidden="1">
      <c r="B54" s="120" t="str">
        <f>IF(FN_MC!Y56="","*",FN_MC!Y56)</f>
        <v>*</v>
      </c>
      <c r="C54" s="121" t="str">
        <f>IF(FN_MC!B56="","*",FN_MC!B56)</f>
        <v>*</v>
      </c>
      <c r="D54" s="121" t="str">
        <f>IF(FN_MC!D56="","*",FN_MC!D56)</f>
        <v>*</v>
      </c>
      <c r="E54" s="121" t="str">
        <f>IF(FN_MC!H56="","*",FN_MC!H56)</f>
        <v>*</v>
      </c>
      <c r="F54" s="137" t="str">
        <f>IF(FN_MC!M56="","*",FN_MC!M56)</f>
        <v>-</v>
      </c>
      <c r="G54" s="121" t="str">
        <f>IF(FN_MC!I56="","*",FN_MC!I56)</f>
        <v>*</v>
      </c>
      <c r="H54" s="121" t="str">
        <f>IF(FN_MC!AB56="","*",FN_MC!AB56)</f>
        <v>*</v>
      </c>
      <c r="I54" s="121" t="str">
        <f>IF(FN_MC!AC56="","*",FN_MC!AC56)</f>
        <v>*</v>
      </c>
      <c r="J54" s="122" t="str">
        <f>IF(FN_MC!AA56="","*",FN_MC!AA56)</f>
        <v>*</v>
      </c>
      <c r="K54" s="134" t="str">
        <f>IF(FN_MC!AD56="","*",FN_MC!AD56)</f>
        <v>*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 hidden="1">
      <c r="B58" s="120" t="str">
        <f>IF(FN_MC!Y60="","*",FN_MC!Y60)</f>
        <v>*</v>
      </c>
      <c r="C58" s="121" t="str">
        <f>IF(FN_MC!B60="","*",FN_MC!B60)</f>
        <v>*</v>
      </c>
      <c r="D58" s="121" t="str">
        <f>IF(FN_MC!D60="","*",FN_MC!D60)</f>
        <v>*</v>
      </c>
      <c r="E58" s="121" t="str">
        <f>IF(FN_MC!H60="","*",FN_MC!H60)</f>
        <v>*</v>
      </c>
      <c r="F58" s="137" t="str">
        <f>IF(FN_MC!M60="","*",FN_MC!M60)</f>
        <v>-</v>
      </c>
      <c r="G58" s="121" t="str">
        <f>IF(FN_MC!I60="","*",FN_MC!I60)</f>
        <v>*</v>
      </c>
      <c r="H58" s="121" t="str">
        <f>IF(FN_MC!AB60="","*",FN_MC!AB60)</f>
        <v>*</v>
      </c>
      <c r="I58" s="121" t="str">
        <f>IF(FN_MC!AC60="","*",FN_MC!AC60)</f>
        <v>*</v>
      </c>
      <c r="J58" s="122" t="str">
        <f>IF(FN_MC!AA60="","*",FN_MC!AA60)</f>
        <v>*</v>
      </c>
      <c r="K58" s="134" t="str">
        <f>IF(FN_MC!AD60="","*",FN_MC!AD60)</f>
        <v>*</v>
      </c>
    </row>
    <row r="59" spans="2:11" s="123" customFormat="1" hidden="1">
      <c r="B59" s="120" t="str">
        <f>IF(FN_MC!Y61="","*",FN_MC!Y61)</f>
        <v>*</v>
      </c>
      <c r="C59" s="121" t="str">
        <f>IF(FN_MC!B61="","*",FN_MC!B61)</f>
        <v>*</v>
      </c>
      <c r="D59" s="121" t="str">
        <f>IF(FN_MC!D61="","*",FN_MC!D61)</f>
        <v>*</v>
      </c>
      <c r="E59" s="121" t="str">
        <f>IF(FN_MC!H61="","*",FN_MC!H61)</f>
        <v>*</v>
      </c>
      <c r="F59" s="137" t="str">
        <f>IF(FN_MC!M61="","*",FN_MC!M61)</f>
        <v>-</v>
      </c>
      <c r="G59" s="121" t="str">
        <f>IF(FN_MC!I61="","*",FN_MC!I61)</f>
        <v>*</v>
      </c>
      <c r="H59" s="121" t="str">
        <f>IF(FN_MC!AB61="","*",FN_MC!AB61)</f>
        <v>*</v>
      </c>
      <c r="I59" s="121" t="str">
        <f>IF(FN_MC!AC61="","*",FN_MC!AC61)</f>
        <v>*</v>
      </c>
      <c r="J59" s="122" t="str">
        <f>IF(FN_MC!AA61="","*",FN_MC!AA61)</f>
        <v>*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 hidden="1">
      <c r="B61" s="120" t="str">
        <f>IF(FN_MC!Y63="","*",FN_MC!Y63)</f>
        <v>*</v>
      </c>
      <c r="C61" s="121" t="str">
        <f>IF(FN_MC!B63="","*",FN_MC!B63)</f>
        <v>*</v>
      </c>
      <c r="D61" s="121" t="str">
        <f>IF(FN_MC!D63="","*",FN_MC!D63)</f>
        <v>*</v>
      </c>
      <c r="E61" s="121" t="str">
        <f>IF(FN_MC!H63="","*",FN_MC!H63)</f>
        <v>*</v>
      </c>
      <c r="F61" s="137" t="str">
        <f>IF(FN_MC!M63="","*",FN_MC!M63)</f>
        <v>-</v>
      </c>
      <c r="G61" s="121" t="str">
        <f>IF(FN_MC!I63="","*",FN_MC!I63)</f>
        <v>*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*</v>
      </c>
      <c r="C63" s="121" t="str">
        <f>IF(FN_MC!B65="","*",FN_MC!B65)</f>
        <v>*</v>
      </c>
      <c r="D63" s="121" t="str">
        <f>IF(FN_MC!D65="","*",FN_MC!D65)</f>
        <v>*</v>
      </c>
      <c r="E63" s="121" t="str">
        <f>IF(FN_MC!H65="","*",FN_MC!H65)</f>
        <v>*</v>
      </c>
      <c r="F63" s="137" t="str">
        <f>IF(FN_MC!M65="","*",FN_MC!M65)</f>
        <v>-</v>
      </c>
      <c r="G63" s="121" t="str">
        <f>IF(FN_MC!I65="","*",FN_MC!I65)</f>
        <v>*</v>
      </c>
      <c r="H63" s="121" t="str">
        <f>IF(FN_MC!AB65="","*",FN_MC!AB65)</f>
        <v>*</v>
      </c>
      <c r="I63" s="121" t="str">
        <f>IF(FN_MC!AC65="","*",FN_MC!AC65)</f>
        <v>*</v>
      </c>
      <c r="J63" s="122" t="str">
        <f>IF(FN_MC!AA65="","*",FN_MC!AA65)</f>
        <v>*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 t="str">
        <f>IF(FN_MC!B69="","*",FN_MC!B69)</f>
        <v>*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 t="str">
        <f>IF(FN_MC!B70="","*",FN_MC!B70)</f>
        <v>*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2025-12-02T12:00:31Z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