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58" documentId="8_{B6337239-1A00-434D-AAD0-422EA1FEB5AE}" xr6:coauthVersionLast="47" xr6:coauthVersionMax="47" xr10:uidLastSave="{EC0E1FB2-1F38-4DA8-A276-F7E75826A1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1" i="1" l="1"/>
  <c r="C501" i="1"/>
  <c r="A502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R487" i="1"/>
  <c r="BS487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88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7" i="1" a="1"/>
  <c r="M487" i="1"/>
  <c r="K496" i="12"/>
  <c r="L496" i="12"/>
  <c r="K497" i="12"/>
  <c r="L497" i="12"/>
  <c r="K498" i="12"/>
  <c r="L498" i="12"/>
  <c r="K499" i="12"/>
  <c r="L499" i="12"/>
  <c r="A489" i="1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R487" i="1"/>
  <c r="S487" i="1" a="1"/>
  <c r="S487" i="1"/>
  <c r="D488" i="12" s="1"/>
  <c r="T487" i="1" a="1"/>
  <c r="T487" i="1"/>
  <c r="E488" i="12" s="1"/>
  <c r="U487" i="1"/>
  <c r="R488" i="1"/>
  <c r="S489" i="12" s="1"/>
  <c r="S488" i="1" a="1"/>
  <c r="S488" i="1"/>
  <c r="D489" i="12" s="1"/>
  <c r="T488" i="1" a="1"/>
  <c r="T488" i="1"/>
  <c r="E489" i="12" s="1"/>
  <c r="U488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66" i="12" l="1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8" i="1"/>
  <c r="L489" i="12"/>
  <c r="AM488" i="1"/>
  <c r="K489" i="12"/>
  <c r="AN487" i="1"/>
  <c r="L488" i="12"/>
  <c r="AM487" i="1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<sst xmlns="http://schemas.openxmlformats.org/spreadsheetml/2006/main" count="8220" uniqueCount="2000">
  <si>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</si>
  <si>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</si>
  <si>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</si>
  <si>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</si>
  <si>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</si>
  <si>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</si>
  <si>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</si>
  <si>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</si>
  <si>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</si>
  <si>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</si>
  <si>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</si>
  <si>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</si>
  <si>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</si>
  <si>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</si>
  <si>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</si>
  <si>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</si>
  <si>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</si>
  <si>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</si>
  <si>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</si>
  <si>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</si>
  <si>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</si>
  <si>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</si>
  <si>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</si>
  <si>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</si>
  <si>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</si>
  <si>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</si>
  <si>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</si>
  <si>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</si>
  <si>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</si>
  <si>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</si>
  <si>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</si>
  <si>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</si>
  <si>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</si>
  <si>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</si>
  <si>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</si>
  <si>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</si>
  <si>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</si>
  <si>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</si>
  <si>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</si>
  <si>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</si>
  <si>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</si>
  <si>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</si>
  <si>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</si>
  <si>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</si>
  <si>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</si>
  <si>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</si>
  <si>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</si>
  <si>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</si>
  <si>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</si>
  <si>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</si>
  <si>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</si>
  <si>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</si>
  <si>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</si>
  <si>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</si>
  <si>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</si>
  <si>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</si>
  <si>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</si>
  <si>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</si>
  <si>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</si>
  <si>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</si>
  <si>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</si>
  <si>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</si>
  <si>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</si>
  <si>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</si>
  <si>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</si>
  <si>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</si>
  <si>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</si>
  <si>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</si>
  <si>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</si>
  <si>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</si>
  <si>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</si>
  <si>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</si>
  <si>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</si>
  <si>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</si>
  <si>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</si>
  <si>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</si>
  <si>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</si>
  <si>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</si>
  <si>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</si>
  <si>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</si>
  <si>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</si>
  <si>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</si>
  <si>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</si>
  <si>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</si>
  <si>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</si>
  <si>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</si>
  <si>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</si>
  <si>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</si>
  <si>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</si>
  <si>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</si>
  <si>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</si>
  <si>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</si>
  <si>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</si>
  <si>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</si>
  <si>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</si>
  <si>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</si>
  <si>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</si>
  <si>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</si>
  <si>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</si>
  <si>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</si>
  <si>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</si>
  <si>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</si>
  <si>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</si>
  <si>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</si>
  <si>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</si>
  <si>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</si>
  <si>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</si>
  <si>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</si>
  <si>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</si>
  <si>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</si>
  <si>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</si>
  <si>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</si>
  <si>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</si>
  <si>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</si>
  <si>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</si>
  <si>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</si>
  <si>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</si>
  <si>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</si>
  <si>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</si>
  <si>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</si>
  <si>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</si>
  <si>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</si>
  <si>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</si>
  <si>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</si>
  <si>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</si>
  <si>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</si>
  <si>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</si>
  <si>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</si>
  <si>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</si>
  <si>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</si>
  <si>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</si>
  <si>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</si>
  <si>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</si>
  <si>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</si>
  <si>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</si>
  <si>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</si>
  <si>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</si>
  <si>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</si>
  <si>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</si>
  <si>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</si>
  <si>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</si>
  <si>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</si>
  <si>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</si>
  <si>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</si>
  <si>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</si>
  <si>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</si>
  <si>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</si>
  <si>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</si>
  <si>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</si>
  <si>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</si>
  <si>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</si>
  <si>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</si>
  <si>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</si>
  <si>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</si>
  <si>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</si>
  <si>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</si>
  <si>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</si>
  <si>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</si>
  <si>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</si>
  <si>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</si>
  <si>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</si>
  <si>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</si>
  <si>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</si>
  <si>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</si>
  <si>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</si>
  <si>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</si>
  <si>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</si>
  <si>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</si>
  <si>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</si>
  <si>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</si>
  <si>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</si>
  <si>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</si>
  <si>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</si>
  <si>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</si>
  <si>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</si>
  <si>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</si>
  <si>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</si>
  <si>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</si>
  <si>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</si>
  <si>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</si>
  <si>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</si>
  <si>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</si>
  <si>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</si>
  <si>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</si>
  <si>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</si>
  <si>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</si>
  <si>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</si>
  <si>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</si>
  <si>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</si>
  <si>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</si>
  <si>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</si>
  <si>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</si>
  <si>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</si>
  <si>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</si>
  <si>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</si>
  <si>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</si>
  <si>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</si>
  <si>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</si>
  <si>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</si>
  <si>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</si>
  <si>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</si>
  <si>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</si>
  <si>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</si>
  <si>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</si>
  <si>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</si>
  <si>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</si>
  <si>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</si>
  <si>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</si>
  <si>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</si>
  <si>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</si>
  <si>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</si>
  <si>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</si>
  <si>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</si>
  <si>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</si>
  <si>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</si>
  <si>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</si>
  <si>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</si>
  <si>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</si>
  <si>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</si>
  <si>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</si>
  <si>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</si>
  <si>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</si>
  <si>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</si>
  <si>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</si>
  <si>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</si>
  <si>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</si>
  <si>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</si>
  <si>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</si>
  <si>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</si>
  <si>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</si>
  <si>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</si>
  <si>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</si>
  <si>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</si>
  <si>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</si>
  <si>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</si>
  <si>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</si>
  <si>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</si>
  <si>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</si>
  <si>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</si>
  <si>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</si>
  <si>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</si>
  <si>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</si>
  <si>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</si>
  <si>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</si>
  <si>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</si>
  <si>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</si>
  <si>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</si>
  <si>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</si>
  <si>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</si>
  <si>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</si>
  <si>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</si>
  <si>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</si>
  <si>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</si>
  <si>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</si>
  <si>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</si>
  <si>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</si>
  <si>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</si>
  <si>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</si>
  <si>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</si>
  <si>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</si>
  <si>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</si>
  <si>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</si>
  <si>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</si>
  <si>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</si>
  <si>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</si>
  <si>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</si>
  <si>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</si>
  <si>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</si>
  <si>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</si>
  <si>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</si>
  <si>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</si>
  <si>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</si>
  <si>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</si>
  <si>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</si>
  <si>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</si>
  <si>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</si>
  <si>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</si>
  <si>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</si>
  <si>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</si>
  <si>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</si>
  <si>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</si>
  <si>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</si>
  <si>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</si>
  <si>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</si>
  <si>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</si>
  <si>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</si>
  <si>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</si>
  <si>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</si>
  <si>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</si>
  <si>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</si>
  <si>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</si>
  <si>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</si>
  <si>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</si>
  <si>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</si>
  <si>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</si>
  <si>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</si>
  <si>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</si>
  <si>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</si>
  <si>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</si>
  <si>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</si>
  <si>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</si>
  <si>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</si>
  <si>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</si>
  <si>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</si>
  <si>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</si>
  <si>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</si>
  <si>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</si>
  <si>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</si>
  <si>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</si>
  <si>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</si>
  <si>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</si>
  <si>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</si>
  <si>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</si>
  <si>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</si>
  <si>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</si>
  <si>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</si>
  <si>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</si>
  <si>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</si>
  <si>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</si>
  <si>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</si>
  <si>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</si>
  <si>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</si>
  <si>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</si>
  <si>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</si>
  <si>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</si>
  <si>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</si>
  <si>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</si>
  <si>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</si>
  <si>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</si>
  <si>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</si>
  <si>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</si>
  <si>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</si>
  <si>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</si>
  <si>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</si>
  <si>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</si>
  <si>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</si>
  <si>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</si>
  <si>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</si>
  <si>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</si>
  <si>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</si>
  <si>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</si>
  <si>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</si>
  <si>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</si>
  <si>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</si>
  <si>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</si>
  <si>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</si>
  <si>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</si>
  <si>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</si>
  <si>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</si>
  <si>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</si>
  <si>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</si>
  <si>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</si>
  <si>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</si>
  <si>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</si>
  <si>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</si>
  <si>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</si>
  <si>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</si>
  <si>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</si>
  <si>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</si>
  <si>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</si>
  <si>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</si>
  <si>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</si>
  <si>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</si>
  <si>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</si>
  <si>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</si>
  <si>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</si>
  <si>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</si>
  <si>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</si>
  <si>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</si>
  <si>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</si>
  <si>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</si>
  <si>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</si>
  <si>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</si>
  <si>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</si>
  <si>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</si>
  <si>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</si>
  <si>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</si>
  <si>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</si>
  <si>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</si>
  <si>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</si>
  <si>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</si>
  <si>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</si>
  <si>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</si>
  <si>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</si>
  <si>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</si>
  <si>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</si>
  <si>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</si>
  <si>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</si>
  <si>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</si>
  <si>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</si>
  <si>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</si>
  <si>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</si>
  <si>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</si>
  <si>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</si>
  <si>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</si>
  <si>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</si>
  <si>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</si>
  <si>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</si>
  <si>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</si>
  <si>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</si>
  <si>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</si>
  <si>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</si>
  <si>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</si>
  <si>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</si>
  <si>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</si>
  <si>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</si>
  <si>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</si>
  <si>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</si>
  <si>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</si>
  <si>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</si>
  <si>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</si>
  <si>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</si>
  <si>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</si>
  <si>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</si>
  <si>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</si>
  <si>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</si>
  <si>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</si>
  <si>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</si>
  <si>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</si>
  <si>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</si>
  <si>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</si>
  <si>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</si>
  <si>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</si>
  <si>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</si>
  <si>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</si>
  <si>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</si>
  <si>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</si>
  <si>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</si>
  <si>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</si>
  <si>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</si>
  <si>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</si>
  <si>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</si>
  <si>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</si>
  <si>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</si>
  <si>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</si>
  <si>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</si>
  <si>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</si>
  <si>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</si>
  <si>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</si>
  <si>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</si>
  <si>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</si>
  <si>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</si>
  <si>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</si>
  <si>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</si>
  <si>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</si>
  <si>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</si>
  <si>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</si>
  <si>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</si>
  <si>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</si>
  <si>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</si>
  <si>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</si>
  <si>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</si>
  <si>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</si>
  <si>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</si>
  <si>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</si>
  <si>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</si>
  <si>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</si>
  <si>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</si>
  <si>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</si>
  <si>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</si>
  <si>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</si>
  <si>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</si>
  <si>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</si>
  <si>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</si>
  <si>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</si>
  <si>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</si>
  <si>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</si>
  <si>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</si>
  <si>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</si>
  <si>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</si>
  <si>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</si>
  <si>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</si>
  <si>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</si>
  <si>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</si>
  <si>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</si>
  <si>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</si>
  <si>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</si>
  <si>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</si>
  <si>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</si>
  <si>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</si>
  <si>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</si>
  <si>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</si>
  <si>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</si>
  <si>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</si>
  <si>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</si>
  <si>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</si>
  <si>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</si>
  <si>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</si>
  <si>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</si>
  <si>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</si>
  <si>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</si>
  <si>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</si>
  <si>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</si>
  <si>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</si>
  <si>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</si>
  <si>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</si>
  <si>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</si>
  <si>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</si>
  <si>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</si>
  <si>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</si>
  <si>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</si>
  <si>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</si>
  <si>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</si>
  <si>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</si>
  <si>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</si>
  <si>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</si>
  <si>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</si>
  <si>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</si>
  <si>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</si>
  <si>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</si>
  <si>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</si>
  <si>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</si>
  <si>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</si>
  <si>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</si>
  <si>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</si>
  <si>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</si>
  <si>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</si>
  <si>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</si>
  <si>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</si>
  <si>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</si>
  <si>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</si>
  <si>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</si>
  <si>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</si>
  <si>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</si>
  <si>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</si>
  <si>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</si>
  <si>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</si>
  <si>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</si>
  <si>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</si>
  <si>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</si>
  <si>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</si>
  <si>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</si>
  <si>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</si>
  <si>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</si>
  <si>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</si>
  <si>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</si>
  <si>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</si>
  <si>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</si>
  <si>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</si>
  <si>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</si>
  <si>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</si>
  <si>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</si>
  <si>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</si>
  <si>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</si>
  <si>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</si>
  <si>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</si>
  <si>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</si>
  <si>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</si>
  <si>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</si>
  <si>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</si>
  <si>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</si>
  <si>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</si>
  <si>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</si>
  <si>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</si>
  <si>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</si>
  <si>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</si>
  <si>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</si>
  <si>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</si>
  <si>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</si>
  <si>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</si>
  <si>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</si>
  <si>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</si>
  <si>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</si>
  <si>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</si>
  <si>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</si>
  <si>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</si>
  <si>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</si>
  <si>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</si>
  <si>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</si>
  <si>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</si>
  <si>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</si>
  <si>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</si>
  <si>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</si>
  <si>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</si>
  <si>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</si>
  <si>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</si>
  <si>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</si>
  <si>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</si>
  <si>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</si>
  <si>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</si>
  <si>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</si>
  <si>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</si>
  <si>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</si>
  <si>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</si>
  <si>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</si>
  <si>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</si>
  <si>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</si>
  <si>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</si>
  <si>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</si>
  <si>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</si>
  <si>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</si>
  <si>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</si>
  <si>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</si>
  <si>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</si>
  <si>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</si>
  <si>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</si>
  <si>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</si>
  <si>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</si>
  <si>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</si>
  <si>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</si>
  <si>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</si>
  <si>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</si>
  <si>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</si>
  <si>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</si>
  <si>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</si>
  <si>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</si>
  <si>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</si>
  <si>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</si>
  <si>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</si>
  <si>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</si>
  <si>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</si>
  <si>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</si>
  <si>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</si>
  <si>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</si>
  <si>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</si>
  <si>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</si>
  <si>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</si>
  <si>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</si>
  <si>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</si>
  <si>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</si>
  <si>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</si>
  <si>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</si>
  <si>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</si>
  <si>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</si>
  <si>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</si>
  <si>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</si>
  <si>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</si>
  <si>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</si>
  <si>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</si>
  <si>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</si>
  <si>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</si>
  <si>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</si>
  <si>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</si>
  <si>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</si>
  <si>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</si>
  <si>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</si>
  <si>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</si>
  <si>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</si>
  <si>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</si>
  <si>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</si>
  <si>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</si>
  <si>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</si>
  <si>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</si>
  <si>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</si>
  <si>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</si>
  <si>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</si>
  <si>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</si>
  <si>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</si>
  <si>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</si>
  <si>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</si>
  <si>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</si>
  <si>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</si>
  <si>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</si>
  <si>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</si>
  <si>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</si>
  <si>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</si>
  <si>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</si>
  <si>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</si>
  <si>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</si>
  <si>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</si>
  <si>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</si>
  <si>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</si>
  <si>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</si>
  <si>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</si>
  <si>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</si>
  <si>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</si>
  <si>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</si>
  <si>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</si>
  <si>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</si>
  <si>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</si>
  <si>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</si>
  <si>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</si>
  <si>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</si>
  <si>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</si>
  <si>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</si>
  <si>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</si>
  <si>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</si>
  <si>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</si>
  <si>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</si>
  <si>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</si>
  <si>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</si>
  <si>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</si>
  <si>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</si>
  <si>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</si>
  <si>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</si>
  <si>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</si>
  <si>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</si>
  <si>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</si>
  <si>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</si>
  <si>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</si>
  <si>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</si>
  <si>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</si>
  <si>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</si>
  <si>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</si>
  <si>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</si>
  <si>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</si>
  <si>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</si>
  <si>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</si>
  <si>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</si>
  <si>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</si>
  <si>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</si>
  <si>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</si>
  <si>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</si>
  <si>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</si>
  <si>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</si>
  <si>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</si>
  <si>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</si>
  <si>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</si>
  <si>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</si>
  <si>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</si>
  <si>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</si>
  <si>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</si>
  <si>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</si>
  <si>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</si>
  <si>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</si>
  <si>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</si>
  <si>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</si>
  <si>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</si>
  <si>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</si>
  <si>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</si>
  <si>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</si>
  <si>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</si>
  <si>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</si>
  <si>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</si>
  <si>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</si>
  <si>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</si>
  <si>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</si>
  <si>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</si>
  <si>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</si>
  <si>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</si>
  <si>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</si>
  <si>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</si>
  <si>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</si>
  <si>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</si>
  <si>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</si>
  <si>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</si>
  <si>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</si>
  <si>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</si>
  <si>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</si>
  <si>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</si>
  <si>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</si>
  <si>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</si>
  <si>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</si>
  <si>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</si>
  <si>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</si>
  <si>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</si>
  <si>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</si>
  <si>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</si>
  <si>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</si>
  <si>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</si>
  <si>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</si>
  <si>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</si>
  <si>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</si>
  <si>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</si>
  <si>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</si>
  <si>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</si>
  <si>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</si>
  <si>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</si>
  <si>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</si>
  <si>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</si>
  <si>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</si>
  <si>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</si>
  <si>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</si>
  <si>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</si>
  <si>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</si>
  <si>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</si>
  <si>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</si>
  <si>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</si>
  <si>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</si>
  <si>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</si>
  <si>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</si>
  <si>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</si>
  <si>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</si>
  <si>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</si>
  <si>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</si>
  <si>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</si>
  <si>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</si>
  <si>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</si>
  <si>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</si>
  <si>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</si>
  <si>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</si>
  <si>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</si>
  <si>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</si>
  <si>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</si>
  <si>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</si>
  <si>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</si>
  <si>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</si>
  <si>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</si>
  <si>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</si>
  <si>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</si>
  <si>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</si>
  <si>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</si>
  <si>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</si>
  <si>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</si>
  <si>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</si>
  <si>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</si>
  <si>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</si>
  <si>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</si>
  <si>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</si>
  <si>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</si>
  <si>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</si>
  <si>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</si>
  <si>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</si>
  <si>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</si>
  <si>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</si>
  <si>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</si>
  <si>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</si>
  <si>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</si>
  <si>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</si>
  <si>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</si>
  <si>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</si>
  <si>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</si>
  <si>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</si>
  <si>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</si>
  <si>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</si>
  <si>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</si>
  <si>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</si>
  <si>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</si>
  <si>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</si>
  <si>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</si>
  <si>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</si>
  <si>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</si>
  <si>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</si>
  <si>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</si>
  <si>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</si>
  <si>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</si>
  <si>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</si>
  <si>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</si>
  <si>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</si>
  <si>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</si>
  <si>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</si>
  <si>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</si>
  <si>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</si>
  <si>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</si>
  <si>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</si>
  <si>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</si>
  <si>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</si>
  <si>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</si>
  <si>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</si>
  <si>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</si>
  <si>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</si>
  <si>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</si>
  <si>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</si>
  <si>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</si>
  <si>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</si>
  <si>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</si>
  <si>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</si>
  <si>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</si>
  <si>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</si>
  <si>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</si>
  <si>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</si>
  <si>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</si>
  <si>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</si>
  <si>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</si>
  <si>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</si>
  <si>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</si>
  <si>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</si>
  <si>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</si>
  <si>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</si>
  <si>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</si>
  <si>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</si>
  <si>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</si>
  <si>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</si>
  <si>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</si>
  <si>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</si>
  <si>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</si>
  <si>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</si>
  <si>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</si>
  <si>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</si>
  <si>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</si>
  <si>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</si>
  <si>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</si>
  <si>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</si>
  <si>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</si>
  <si>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</si>
  <si>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</si>
  <si>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</si>
  <si>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</si>
  <si>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</si>
  <si>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</si>
  <si>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</si>
  <si>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</si>
  <si>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</si>
  <si>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</si>
  <si>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</si>
  <si>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</si>
  <si>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</si>
  <si>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</si>
  <si>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</si>
  <si>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</si>
  <si>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</si>
  <si>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</si>
  <si>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</si>
  <si>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</si>
  <si>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</si>
  <si>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</si>
  <si>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</si>
  <si>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</si>
  <si>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</si>
  <si>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</si>
  <si>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</si>
  <si>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</si>
  <si>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</si>
  <si>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</si>
  <si>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</si>
  <si>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</si>
  <si>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</si>
  <si>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</si>
  <si>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</si>
  <si>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</si>
  <si>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</si>
  <si>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</si>
  <si>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</si>
  <si>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</si>
  <si>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</si>
  <si>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</si>
  <si>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</si>
  <si>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</si>
  <si>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</si>
  <si>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</si>
  <si>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</si>
  <si>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</si>
  <si>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</si>
  <si>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</si>
  <si>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</si>
  <si>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</si>
  <si>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</si>
  <si>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</si>
  <si>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</si>
  <si>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</si>
  <si>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</si>
  <si>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</si>
  <si>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</si>
  <si>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</si>
  <si>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</si>
  <si>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</si>
  <si>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</si>
  <si>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</si>
  <si>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</si>
  <si>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</si>
  <si>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</si>
  <si>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</si>
  <si>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</si>
  <si>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</si>
  <si>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</si>
  <si>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</si>
  <si>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</si>
  <si>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</si>
  <si>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</si>
  <si>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</si>
  <si>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</si>
  <si>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</si>
  <si>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</si>
  <si>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</si>
  <si>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</si>
  <si>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</si>
  <si>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</si>
  <si>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</si>
  <si>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</si>
  <si>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</si>
  <si>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</si>
  <si>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</si>
  <si>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</si>
  <si>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</si>
  <si>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</si>
  <si>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</si>
  <si>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</si>
  <si>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</si>
  <si>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</si>
  <si>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</si>
  <si>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</si>
  <si>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</si>
  <si>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</si>
  <si>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</si>
  <si>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</si>
  <si>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</si>
  <si>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</si>
  <si>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</si>
  <si>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</si>
  <si>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</si>
  <si>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</si>
  <si>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</si>
  <si>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</si>
  <si>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</si>
  <si>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</si>
  <si>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</si>
  <si>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</si>
  <si>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</si>
  <si>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</si>
  <si>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</si>
  <si>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</si>
  <si>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</si>
  <si>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</si>
  <si>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</si>
  <si>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</si>
  <si>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</si>
  <si>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</si>
  <si>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</si>
  <si>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</si>
  <si>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</si>
  <si>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</si>
  <si>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</si>
  <si>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</si>
  <si>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</si>
  <si>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</si>
  <si>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</si>
  <si>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</si>
  <si>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</si>
  <si>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</si>
  <si>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</si>
  <si>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</si>
  <si>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</si>
  <si>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</si>
  <si>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</si>
  <si>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</si>
  <si>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</si>
  <si>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</si>
  <si>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</si>
  <si>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</si>
  <si>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</si>
  <si>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</si>
  <si>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</si>
  <si>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</si>
  <si>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</si>
  <si>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</si>
  <si>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</si>
  <si>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</si>
  <si>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</si>
  <si>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</si>
  <si>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</si>
  <si>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</si>
  <si>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</si>
  <si>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</si>
  <si>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</si>
  <si>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</si>
  <si>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</si>
  <si>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</si>
  <si>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</si>
  <si>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</si>
  <si>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</si>
  <si>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</si>
  <si>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</si>
  <si>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</si>
  <si>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</si>
  <si>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</si>
  <si>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</si>
  <si>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</si>
  <si>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</si>
  <si>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</si>
  <si>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</si>
  <si>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</si>
  <si>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</si>
  <si>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</si>
  <si>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</si>
  <si>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</si>
  <si>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</si>
  <si>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</si>
  <si>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</si>
  <si>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</si>
  <si>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</si>
  <si>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</si>
  <si>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</si>
  <si>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</si>
  <si>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</si>
  <si>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</si>
  <si>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</si>
  <si>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</si>
  <si>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</si>
  <si>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</si>
  <si>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</si>
  <si>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</si>
  <si>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</si>
  <si>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</si>
  <si>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</si>
  <si>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</si>
  <si>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</si>
  <si>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</si>
  <si>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</si>
  <si>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</si>
  <si>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</si>
  <si>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</si>
  <si>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</si>
  <si>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</si>
  <si>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</si>
  <si>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</si>
  <si>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</si>
  <si>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</si>
  <si>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</si>
  <si>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</si>
  <si>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</si>
  <si>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</si>
  <si>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</si>
  <si>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</si>
  <si>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</si>
  <si>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</si>
  <si>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</si>
  <si>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</si>
  <si>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</si>
  <si>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</si>
  <si>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</si>
  <si>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</si>
  <si>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</si>
  <si>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</si>
  <si>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</si>
  <si>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</si>
  <si>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</si>
  <si>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</si>
  <si>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</si>
  <si>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</si>
  <si>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</si>
  <si>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</si>
  <si>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</si>
  <si>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</si>
  <si>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</si>
  <si>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</si>
  <si>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</si>
  <si>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</si>
  <si>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</si>
  <si>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</si>
  <si>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</si>
  <si>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</si>
  <si>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</si>
  <si>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</si>
  <si>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</si>
  <si>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</si>
  <si>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</si>
  <si>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</si>
  <si>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</si>
  <si>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</si>
  <si>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</si>
  <si>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</si>
  <si>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</si>
  <si>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</si>
  <si>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</si>
  <si>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</si>
  <si>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</si>
  <si>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</si>
  <si>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</si>
  <si>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</si>
  <si>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</si>
  <si>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</si>
  <si>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</si>
  <si>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</si>
  <si>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</si>
  <si>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</si>
  <si>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</si>
  <si>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</si>
  <si>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</si>
  <si>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</si>
  <si>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</si>
  <si>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</si>
  <si>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</si>
  <si>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</si>
  <si>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</si>
  <si>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</si>
  <si>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</si>
  <si>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</si>
  <si>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</si>
  <si>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</si>
  <si>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</si>
  <si>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</si>
  <si>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</si>
  <si>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</si>
  <si>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</si>
  <si>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</si>
  <si>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</si>
  <si>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</si>
  <si>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</si>
  <si>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</si>
  <si>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</si>
  <si>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</si>
  <si>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</si>
  <si>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</si>
  <si>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</si>
  <si>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</si>
  <si>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</si>
  <si>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</si>
  <si>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</si>
  <si>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</si>
  <si>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</si>
  <si>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</si>
  <si>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</si>
  <si>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</si>
  <si>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</si>
  <si>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</si>
  <si>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</si>
  <si>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</si>
  <si>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</si>
  <si>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</si>
  <si>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</si>
  <si>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</si>
  <si>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</si>
  <si>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</si>
  <si>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</si>
  <si>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</si>
  <si>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</si>
  <si>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</si>
  <si>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</si>
  <si>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</si>
  <si>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</si>
  <si>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</si>
  <si>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</si>
  <si>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</si>
  <si>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</si>
  <si>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</si>
  <si>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</si>
  <si>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</si>
  <si>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</si>
  <si>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</si>
  <si>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</si>
  <si>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</si>
  <si>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</si>
  <si>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</si>
  <si>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</si>
  <si>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</si>
  <si>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</si>
  <si>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</si>
  <si>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</si>
  <si>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</si>
  <si>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</si>
  <si>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</si>
  <si>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</si>
  <si>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</si>
  <si>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</si>
  <si>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</si>
  <si>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</si>
  <si>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</si>
  <si>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</si>
  <si>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</si>
  <si>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</si>
  <si>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</si>
  <si>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</si>
  <si>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</si>
  <si>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</si>
  <si>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</si>
  <si>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</si>
  <si>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</si>
  <si>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</si>
  <si>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</si>
  <si>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</si>
  <si>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</si>
  <si>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</si>
  <si>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</si>
  <si>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</si>
  <si>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</si>
  <si>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</si>
  <si>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</si>
  <si>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</si>
  <si>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</si>
  <si>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</si>
  <si>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</si>
  <si>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</si>
  <si>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</si>
  <si>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</si>
  <si>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</si>
  <si>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</si>
  <si>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</si>
  <si>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</si>
  <si>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</si>
  <si>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</si>
  <si>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</si>
  <si>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</si>
  <si>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</si>
  <si>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</si>
  <si>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</si>
  <si>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</si>
  <si>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</si>
  <si>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</si>
  <si>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</si>
  <si>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</si>
  <si>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</si>
  <si>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</si>
  <si>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</si>
  <si>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</si>
  <si>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</si>
  <si>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</si>
  <si>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</si>
  <si>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</si>
  <si>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</si>
  <si>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</si>
  <si>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</si>
  <si>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</si>
  <si>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</si>
  <si>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</si>
  <si>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</si>
  <si>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</si>
  <si>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</si>
  <si>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</si>
  <si>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</si>
  <si>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</si>
  <si>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</si>
  <si>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</si>
  <si>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</si>
  <si>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</si>
  <si>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</si>
  <si>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</si>
  <si>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</si>
  <si>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</si>
  <si>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</si>
  <si>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</si>
  <si>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</si>
  <si>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</si>
  <si>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</si>
  <si>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</si>
  <si>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</si>
  <si>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</si>
  <si>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</si>
  <si>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</si>
  <si>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</si>
  <si>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</si>
  <si>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</si>
  <si>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</si>
  <si>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</si>
  <si>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</si>
  <si>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</si>
  <si>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</si>
  <si>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</si>
  <si>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</si>
  <si>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</si>
  <si>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</si>
  <si>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</si>
  <si>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</si>
  <si>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</si>
  <si>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</si>
  <si>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</si>
  <si>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</si>
  <si>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</si>
  <si>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</si>
  <si>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</si>
  <si>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</si>
  <si>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</si>
  <si>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</si>
  <si>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</si>
  <si>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</si>
  <si>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</si>
  <si>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</si>
  <si>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</si>
  <si>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</si>
  <si>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</si>
  <si>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</si>
  <si>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</si>
  <si>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</si>
  <si>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</si>
  <si>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</si>
  <si>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</si>
  <si>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</si>
  <si>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</si>
  <si>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</si>
  <si>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</si>
  <si>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</si>
  <si>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</si>
  <si>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</si>
  <si>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</si>
  <si>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</si>
  <si>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</si>
  <si>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</si>
  <si>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</si>
  <si>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</si>
  <si>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</si>
  <si>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</si>
  <si>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</si>
  <si>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</si>
  <si>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</si>
  <si>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</si>
  <si>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</si>
  <si>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</si>
  <si>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</si>
  <si>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</si>
  <si>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</si>
  <si>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</si>
  <si>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</si>
  <si>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</si>
  <si>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</si>
  <si>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</si>
  <si>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</si>
  <si>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</si>
  <si>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</si>
  <si>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</si>
  <si>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</si>
  <si>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</si>
  <si>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</si>
  <si>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</si>
  <si>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</si>
  <si>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</si>
  <si>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</si>
  <si>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</si>
  <si>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</si>
  <si>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</si>
  <si>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</si>
  <si>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</si>
  <si>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</si>
  <si>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</si>
  <si>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</si>
  <si>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</si>
  <si>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</si>
  <si>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</si>
  <si>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</si>
  <si>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</si>
  <si>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</si>
  <si>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</si>
  <si>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</si>
  <si>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</si>
  <si>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</si>
  <si>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</si>
  <si>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</si>
  <si>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</si>
  <si>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</si>
  <si>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</si>
  <si>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</si>
  <si>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</si>
  <si>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</si>
  <si>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</si>
  <si>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</si>
  <si>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</si>
  <si>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</si>
  <si>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</si>
  <si>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</si>
  <si>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</si>
  <si>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</si>
  <si>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</si>
  <si>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</si>
  <si>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</si>
  <si>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</si>
  <si>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</si>
  <si>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</si>
  <si>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</si>
  <si>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</si>
  <si>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</si>
  <si>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</si>
  <si>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</si>
  <si>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</si>
  <si>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</si>
  <si>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</si>
  <si>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</si>
  <si>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</si>
  <si>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</si>
  <si>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</si>
  <si>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</si>
  <si>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</si>
  <si>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</si>
  <si>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</si>
  <si>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</si>
  <si>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</si>
  <si>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</si>
  <si>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</si>
  <si>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</si>
  <si>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</si>
  <si>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</si>
  <si>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</si>
  <si>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</si>
  <si>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</si>
  <si>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</si>
  <si>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</si>
  <si>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</si>
  <si>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</si>
  <si>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</si>
  <si>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</si>
  <si>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</si>
  <si>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</si>
  <si>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</si>
  <si>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</si>
  <si>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</si>
  <si>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</si>
  <si>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</si>
  <si>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</si>
  <si>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</si>
  <si>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</si>
  <si>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</si>
  <si>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</si>
  <si>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</si>
  <si>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</si>
  <si>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</si>
  <si>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</si>
  <si>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</si>
  <si>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</si>
  <si>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</si>
  <si>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</si>
  <si>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</si>
  <si>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</si>
  <si>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</si>
  <si>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</si>
  <si>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</si>
  <si>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</si>
  <si>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</si>
  <si>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</si>
  <si>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</si>
  <si>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</si>
  <si>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</si>
  <si>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</si>
  <si>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</si>
  <si>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</si>
  <si>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</si>
  <si>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</si>
  <si>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</si>
  <si>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</si>
  <si>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</si>
  <si>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</si>
  <si>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</si>
  <si>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</si>
  <si>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</si>
  <si>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</si>
  <si>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</si>
  <si>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</si>
  <si>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</si>
  <si>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</si>
  <si>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</si>
  <si>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</si>
  <si>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</si>
  <si>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</si>
  <si>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</si>
  <si>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</si>
  <si>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</si>
  <si>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</si>
  <si>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</si>
  <si>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</si>
  <si>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</si>
  <si>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</si>
  <si>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</si>
  <si>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</si>
  <si>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</si>
  <si>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</si>
  <si>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</si>
  <si>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</si>
  <si>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</si>
  <si>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</si>
  <si>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</si>
  <si>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</si>
  <si>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</si>
  <si>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</si>
  <si>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</si>
  <si>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</si>
  <si>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</si>
  <si>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</si>
  <si>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</si>
  <si>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</si>
  <si>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</si>
  <si>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</si>
  <si>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</si>
  <si>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</si>
  <si>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</si>
  <si>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</si>
  <si>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</si>
  <si>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</si>
  <si>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</si>
  <si>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</si>
  <si>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</si>
  <si>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</si>
  <si>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</si>
  <si>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</si>
  <si>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</si>
  <si>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</si>
  <si>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</si>
  <si>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</si>
  <si>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</si>
  <si>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</si>
  <si>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</si>
  <si>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</si>
  <si>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</si>
  <si>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</si>
  <si>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</si>
  <si>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</si>
  <si>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</si>
  <si>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</si>
  <si>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</si>
  <si>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</si>
  <si>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</si>
  <si>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</si>
  <si>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</si>
  <si>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</si>
  <si>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</si>
  <si>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</si>
  <si>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</si>
  <si>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</si>
  <si>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</si>
  <si>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</si>
  <si>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</si>
  <si>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</si>
  <si>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</si>
  <si>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</si>
  <si>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</si>
  <si>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</si>
  <si>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</si>
  <si>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</si>
  <si>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</si>
  <si>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</si>
  <si>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</si>
  <si>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</si>
  <si>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</si>
  <si>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</si>
  <si>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</si>
  <si>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</si>
  <si>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</si>
  <si>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</si>
  <si>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</si>
  <si>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</si>
  <si>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</si>
  <si>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</si>
  <si>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</si>
  <si>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</si>
  <si>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</si>
  <si>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</si>
  <si>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</si>
  <si>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</si>
  <si>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</si>
  <si>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</si>
  <si>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</si>
  <si>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</si>
  <si>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</si>
  <si>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</si>
  <si>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</si>
  <si>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</si>
  <si>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</si>
  <si>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</si>
  <si>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</si>
  <si>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</si>
  <si>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</si>
  <si>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</si>
  <si>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</si>
  <si>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</si>
  <si>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</si>
  <si>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</si>
  <si>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</si>
  <si>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</si>
  <si>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</si>
  <si>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</si>
  <si>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</si>
  <si>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</si>
  <si>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</si>
  <si>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</si>
  <si>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</si>
  <si>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</si>
  <si>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</si>
  <si>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</si>
  <si>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</si>
  <si>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</si>
  <si>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</si>
  <si>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</si>
  <si>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</si>
  <si>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</si>
  <si>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</si>
  <si>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</si>
  <si>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</si>
  <si>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</si>
  <si>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</si>
  <si>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</si>
  <si>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</si>
  <si>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</si>
  <si>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</si>
  <si>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</si>
  <si>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</si>
  <si>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</si>
  <si>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</si>
  <si>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</si>
  <si>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</si>
  <si>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</si>
  <si>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</si>
  <si>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</si>
  <si>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</si>
  <si>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</si>
  <si>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</si>
  <si>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</si>
  <si>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</si>
  <si>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</si>
  <si>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</si>
  <si>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</si>
  <si>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</si>
  <si>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</si>
  <si>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</si>
  <si>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</si>
  <si>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</si>
  <si>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</si>
  <si>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</si>
  <si>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</si>
  <si>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</si>
  <si>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</si>
  <si>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</si>
  <si>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</si>
  <si>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</si>
  <si>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</si>
  <si>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</si>
  <si>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</si>
  <si>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</si>
  <si>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</si>
  <si>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</si>
  <si>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</si>
  <si>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</si>
  <si>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</si>
  <si>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</si>
  <si>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</si>
  <si>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</si>
  <si>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</si>
  <si>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</si>
  <si>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</si>
  <si>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</si>
  <si>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</si>
  <si>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</si>
  <si>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</si>
  <si>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</si>
  <si>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</si>
  <si>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</si>
  <si>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</si>
  <si>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</si>
  <si>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</si>
  <si>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</si>
  <si>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</si>
  <si>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</si>
  <si>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</si>
  <si>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</si>
  <si>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</si>
  <si>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</si>
  <si>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</si>
  <si>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</si>
  <si>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</si>
  <si>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</si>
  <si>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</si>
  <si>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</si>
  <si>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</si>
  <si>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</si>
  <si>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</si>
  <si>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</si>
  <si>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</si>
  <si>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</si>
  <si>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</si>
  <si>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</si>
  <si>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</si>
  <si>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</si>
  <si>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</si>
  <si>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</si>
  <si>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</si>
  <si>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</si>
  <si>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</si>
  <si>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</si>
  <si>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</si>
  <si>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</si>
  <si>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</si>
  <si>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</si>
  <si>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</si>
  <si>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</si>
  <si>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</si>
  <si>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</si>
  <si>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</si>
  <si>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</si>
  <si>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</si>
  <si>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</si>
  <si>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</si>
  <si>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</si>
  <si>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</si>
  <si>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</si>
  <si>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</si>
  <si>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</si>
  <si>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</si>
  <si>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</si>
  <si>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</si>
  <si>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</si>
  <si>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</si>
  <si>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</si>
  <si>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</si>
  <si>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</si>
  <si>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</si>
  <si>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</si>
  <si>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</si>
  <si>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</si>
  <si>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</si>
  <si>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</si>
  <si>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</si>
  <si>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</si>
  <si>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</si>
  <si>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</si>
  <si>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</si>
  <si>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</si>
  <si>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</si>
  <si>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</si>
  <si>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</si>
  <si>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</si>
  <si>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</si>
  <si>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</si>
  <si>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</si>
  <si>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</si>
  <si>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</si>
  <si>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</si>
  <si>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</si>
  <si>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</si>
  <si>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</si>
  <si>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</si>
  <si>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</si>
  <si>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</si>
  <si>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</si>
  <si>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</si>
  <si>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</si>
  <si>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</si>
  <si>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</si>
  <si>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</si>
  <si>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</si>
  <si>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</si>
  <si>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</si>
  <si>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</si>
  <si>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</si>
  <si>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</si>
  <si>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</si>
  <si>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</si>
  <si>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</si>
  <si>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</si>
  <si>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</si>
  <si>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</si>
  <si>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</si>
  <si>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</si>
  <si>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</si>
  <si>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</si>
  <si>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</si>
  <si>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</si>
  <si>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</si>
  <si>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</si>
  <si>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</si>
  <si>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</si>
  <si>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</si>
  <si>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</si>
  <si>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</si>
  <si>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</si>
  <si>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</si>
  <si>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</si>
  <si>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</si>
  <si>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</si>
  <si>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</si>
  <si>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</si>
  <si>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</si>
  <si>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</si>
  <si>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</si>
  <si>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</si>
  <si>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</si>
  <si>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</si>
  <si>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</si>
  <si>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</si>
  <si>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</si>
  <si>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</si>
  <si>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</si>
  <si>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</si>
  <si>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</si>
  <si>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</si>
  <si>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</si>
  <si>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</si>
  <si>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</si>
  <si>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</si>
  <si>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</si>
  <si>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</si>
  <si>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</si>
  <si>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</si>
  <si>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</si>
  <si>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</si>
  <si>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</si>
  <si>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</si>
  <si>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</si>
  <si>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</si>
  <si>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</si>
  <si>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</si>
  <si>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</si>
  <si>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</si>
  <si>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</si>
  <si>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</si>
  <si>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</si>
  <si>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</si>
  <si>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</si>
  <si>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</si>
  <si>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</si>
  <si>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</si>
  <si>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</si>
  <si>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</si>
  <si>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</si>
  <si>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</si>
  <si>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</si>
  <si>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</si>
  <si>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</si>
  <si>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</si>
  <si>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</si>
  <si>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</si>
  <si>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</si>
  <si>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</si>
  <si>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</si>
  <si>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</si>
  <si>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</si>
  <si>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</si>
  <si>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</si>
  <si>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</si>
  <si>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</si>
  <si>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</si>
  <si>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</si>
  <si>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</si>
  <si>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</si>
  <si>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</si>
  <si>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</si>
  <si>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</si>
  <si>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</si>
  <si>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</si>
  <si>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</si>
  <si>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</si>
  <si>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</si>
  <si>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</si>
  <si>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</si>
  <si>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</si>
  <si>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</si>
  <si>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</si>
  <si>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</si>
  <si>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</si>
  <si>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</si>
  <si>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</si>
  <si>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</si>
  <si>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</si>
  <si>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</si>
  <si>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</si>
  <si>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</si>
  <si>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</si>
  <si>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</si>
  <si>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</si>
  <si>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</si>
  <si>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</si>
  <si>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</si>
  <si>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</si>
  <si>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</si>
  <si>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</si>
  <si>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</si>
  <si>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</si>
  <si>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</si>
  <si>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</si>
  <si>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</si>
  <si>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</si>
  <si>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</si>
  <si>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</si>
  <si>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</si>
  <si>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</si>
  <si>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</si>
  <si>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</si>
  <si>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</si>
  <si>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</si>
  <si>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</si>
  <si>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</si>
  <si>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</si>
  <si>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</si>
  <si>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</si>
  <si>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</si>
  <si>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</si>
  <si>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</si>
  <si>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</si>
  <si>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</si>
  <si>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</si>
  <si>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AMV TIQ NORTE</t>
  </si>
  <si>
    <t>TGRTRO</t>
  </si>
  <si>
    <t>Execução de solda km 489,9 linha desviada</t>
  </si>
  <si>
    <t>Deslocamento de TCS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</si>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</sst>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Y489" activePane="topRight" state="frozen"/>
      <selection pane="topRight" activeCell="AB501" sqref="AB5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8" si="11">IF(AND(BR447&lt;1,BS447&lt;1),"Produção e Intervalo",IF(BR447&lt;1,"Intervalo",IF(BS447&lt;1,"Produção","Aderente")))</f>
        <v>Aderente</v>
      </c>
      <c r="BR447" s="18" t="str">
        <f t="shared" ref="BR447:BR488" si="12">IF(OR(B447="",F447=""),"*",AY447/P447)</f>
        <v>*</v>
      </c>
      <c r="BS447" s="18" t="str">
        <f t="shared" ref="BS447:BS48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1541</v>
      </c>
      <c r="BK471" s="336" t="s">
        <v>1541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1927</v>
      </c>
      <c r="BK472" s="336" t="s">
        <v>1927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1928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1929</v>
      </c>
      <c r="BK473" s="179" t="s">
        <v>1930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1931</v>
      </c>
      <c r="AB476" s="156" t="s">
        <v>966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1932</v>
      </c>
      <c r="BK476" s="179" t="s">
        <v>1933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1934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1935</v>
      </c>
      <c r="BK477" s="179" t="s">
        <v>1936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1937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1938</v>
      </c>
      <c r="BK479" s="336" t="s">
        <v>1938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1939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1940</v>
      </c>
      <c r="BK480" s="179" t="s">
        <v>1941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65" t="s">
        <v>974</v>
      </c>
      <c r="Y484" s="17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6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/>
      <c r="X486" s="265"/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1" t="str">
        <f>D487&amp;B487</f>
        <v>FRANCISCO (TF-19)46052</v>
      </c>
      <c r="B487" s="162">
        <v>46052</v>
      </c>
      <c r="C487" s="8">
        <f>IF(BS_CONTROLE[[#This Row],[DATA]]="","",WEEKNUM(BS_CONTROLE[[#This Row],[DATA]]))</f>
        <v>5</v>
      </c>
      <c r="D487" s="51" t="s">
        <v>959</v>
      </c>
      <c r="E487" s="290">
        <v>593</v>
      </c>
      <c r="F487" s="166" t="s">
        <v>766</v>
      </c>
      <c r="G487" s="154" t="str">
        <f>IF(D487="","*",VLOOKUP(F487,BS_ATIVIDADE[#All],3,FALSE))</f>
        <v>AMV</v>
      </c>
      <c r="H487" s="158" t="s">
        <v>1942</v>
      </c>
      <c r="I487" s="158"/>
      <c r="J487" s="219">
        <v>98</v>
      </c>
      <c r="K487" s="219">
        <v>617.88800000000003</v>
      </c>
      <c r="L487" s="171" t="s">
        <v>609</v>
      </c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487" s="193" t="s">
        <v>1942</v>
      </c>
      <c r="O487" s="158">
        <v>0.41666666666666669</v>
      </c>
      <c r="P487" s="158">
        <v>0.125</v>
      </c>
      <c r="Q487" s="171">
        <v>1</v>
      </c>
      <c r="R487" s="10" t="str">
        <f>IFERROR(_xlfn.XLOOKUP(F487, BS_ATIVIDADE[ATIVIDADE],BS_ATIVIDADE[UNIDADE] ), "*")</f>
        <v>Nº DE PEÇAS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7" s="155" t="str">
        <f>IFERROR(_xlfn.XLOOKUP(J487, BASE_MAPA!$E$2:$E$359, BASE_MAPA!$J$2:$J$359), "ERRO")</f>
        <v>ALTO ARAGUAIA - RONDONOPOLIS</v>
      </c>
      <c r="V487" s="282" t="s">
        <v>1339</v>
      </c>
      <c r="W487" s="335" t="s">
        <v>1943</v>
      </c>
      <c r="X487" s="265"/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AMV - JACARÉ</v>
      </c>
      <c r="AJ487" s="9" t="str">
        <f>IF(D487="","*",VLOOKUP(AI487,BS_ATIVIDADE[#Data],3,FALSE))</f>
        <v>AMV</v>
      </c>
      <c r="AK487" s="283" t="str">
        <f>IF(BS_CONTROLE[[#This Row],[Local - Partida]]=0, "-", BS_CONTROLE[[#This Row],[Local - Partida]])</f>
        <v>TIQNORTE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TIQ</v>
      </c>
      <c r="AN487" s="283" t="str">
        <f>IF(BS_CONTROLE[[#This Row],[SB]]=0, "-", BS_CONTROLE[[#This Row],[SB]])</f>
        <v>TIQNORTE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617.88800000000003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Nº DE PEÇAS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9" t="str">
        <f>D488&amp;B488</f>
        <v>W70</v>
      </c>
      <c r="B488" s="170"/>
      <c r="C488" s="8" t="str">
        <f>IF(BS_CONTROLE[[#This Row],[DATA]]="","",WEEKNUM(BS_CONTROLE[[#This Row],[DATA]]))</f>
        <v/>
      </c>
      <c r="D488" s="51" t="s">
        <v>847</v>
      </c>
      <c r="E488" s="289">
        <v>594</v>
      </c>
      <c r="F488" s="166" t="s">
        <v>623</v>
      </c>
      <c r="G488" s="154" t="str">
        <f>IF(D488="","*",VLOOKUP(F488,BS_ATIVIDADE[#All],3,FALSE))</f>
        <v>OUTROS</v>
      </c>
      <c r="H488" s="158" t="s">
        <v>597</v>
      </c>
      <c r="I488" s="158" t="s">
        <v>80</v>
      </c>
      <c r="J488" s="219">
        <v>98</v>
      </c>
      <c r="K488" s="219">
        <v>502</v>
      </c>
      <c r="L488" s="171">
        <v>750</v>
      </c>
      <c r="M488" s="193" t="s">
        <v>18</v>
      </c>
      <c r="N488" s="193" t="s">
        <v>1944</v>
      </c>
      <c r="O488" s="158">
        <v>0.45833333333333331</v>
      </c>
      <c r="P488" s="158">
        <v>4.1666666666666664E-2</v>
      </c>
      <c r="Q488" s="171">
        <v>1</v>
      </c>
      <c r="R488" s="10" t="str">
        <f>IFERROR(_xlfn.XLOOKUP(F488, BS_ATIVIDADE[ATIVIDADE],BS_ATIVIDADE[UNIDADE] ), "*")</f>
        <v>BINÁRIO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8" s="155" t="str">
        <f>IFERROR(_xlfn.XLOOKUP(J488, BASE_MAPA!$E$2:$E$359, BASE_MAPA!$J$2:$J$359), "ERRO")</f>
        <v>ALTO ARAGUAIA - RONDONOPOLIS</v>
      </c>
      <c r="V488" s="282" t="s">
        <v>1339</v>
      </c>
      <c r="W488" s="335"/>
      <c r="X488" s="265"/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DESLOCAMENTO</v>
      </c>
      <c r="AJ488" s="9" t="str">
        <f>IF(D488="","*",VLOOKUP(AI488,BS_ATIVIDADE[#Data],3,FALSE))</f>
        <v>OUTROS</v>
      </c>
      <c r="AK488" s="283" t="str">
        <f>IF(BS_CONTROLE[[#This Row],[Local - Partida]]=0, "-", BS_CONTROLE[[#This Row],[Local - Partida]])</f>
        <v>TGR2</v>
      </c>
      <c r="AL488" s="283" t="str">
        <f>IF(BS_CONTROLE[[#This Row],[Local - Encerramento]]=0, "-", BS_CONTROLE[[#This Row],[Local - Encerramento]])</f>
        <v>TRO</v>
      </c>
      <c r="AM488" s="283" t="str">
        <f>IF(BS_CONTROLE[[#This Row],[Entre - Estações]]=0, "-", BS_CONTROLE[[#This Row],[Entre - Estações]])</f>
        <v>TGR-TRO</v>
      </c>
      <c r="AN488" s="283" t="str">
        <f>IF(BS_CONTROLE[[#This Row],[SB]]=0, "-", BS_CONTROLE[[#This Row],[SB]])</f>
        <v>TGRTRO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502</v>
      </c>
      <c r="AQ488" s="268">
        <f>IF(BS_CONTROLE[[#This Row],[KM - Fim]]=0, "-", BS_CONTROLE[[#This Row],[KM - Fim]])</f>
        <v>750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BINÁRIO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 t="shared" ref="A489:A502" si="18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ref="AY489:AY531" si="19">IF(D489="","*",IFERROR(IF(ISODD(COUNT(AS489:AX489)),"ERRO",SUM((AT489-AS489),(AV489-AU489),(AX489-AW489))),"ERRO"))</f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Aderente</v>
      </c>
      <c r="BR489" s="18" t="str">
        <f t="shared" ref="BR489:BR531" si="21">IF(OR(B489="",F489=""),"*",AY489/P489)</f>
        <v>*</v>
      </c>
      <c r="BS489" s="18" t="str">
        <f t="shared" ref="BS489:BS531" si="22">IF(OR(B489="",F489=""),"*",BA489/Q489)</f>
        <v>*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si="18"/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18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/>
      <c r="I491" s="158"/>
      <c r="J491" s="219">
        <v>74</v>
      </c>
      <c r="K491" s="219">
        <v>498.9</v>
      </c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1945</v>
      </c>
      <c r="X491" s="26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18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18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18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0.35416666666666669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/>
      <c r="X494" s="26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611</v>
      </c>
      <c r="G496" s="154" t="str">
        <f>IF(D496="","*",VLOOKUP(F496,BS_ATIVIDADE[#All],3,FALSE))</f>
        <v>CAMINHÂO - 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65"/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CAMINHÃO DE SOLDA</v>
      </c>
      <c r="AJ496" s="9" t="str">
        <f>IF(D496="","*",VLOOKUP(AI496,BS_ATIVIDADE[#Data],3,FALSE))</f>
        <v>CAMINHÂO - 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18"/>
        <v>FRANCENILDO (TF-513)</v>
      </c>
      <c r="B497" s="162"/>
      <c r="C497" s="8" t="str">
        <f>IF(BS_CONTROLE[[#This Row],[DATA]]="","",WEEKNUM(BS_CONTROLE[[#This Row],[DATA]]))</f>
        <v/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/>
      <c r="X497" s="26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Aderente</v>
      </c>
      <c r="BR497" s="18" t="str">
        <f t="shared" si="21"/>
        <v>*</v>
      </c>
      <c r="BS497" s="18" t="str">
        <f t="shared" si="22"/>
        <v>*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4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/>
      <c r="X499" s="26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5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1946</v>
      </c>
      <c r="X501" s="26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5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si="25"/>
        <v/>
      </c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6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9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Aderente</v>
      </c>
      <c r="BR504" s="18" t="str">
        <f t="shared" si="21"/>
        <v>*</v>
      </c>
      <c r="BS504" s="18" t="str">
        <f t="shared" si="22"/>
        <v>*</v>
      </c>
      <c r="BT504" s="212" t="str">
        <f t="shared" si="23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5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6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6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7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7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85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423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522">
      <iconSet showValue="0">
        <cfvo type="percent" val="0"/>
        <cfvo type="num" val="1"/>
        <cfvo type="num" val="1" gte="0"/>
      </iconSet>
    </cfRule>
    <cfRule type="iconSet" priority="215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52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54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87:F531 F473:F477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1947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1948</v>
      </c>
      <c r="E3" s="291" t="s">
        <v>1949</v>
      </c>
      <c r="F3" s="291" t="s">
        <v>1950</v>
      </c>
      <c r="G3" s="291" t="s">
        <v>1951</v>
      </c>
      <c r="H3" s="291" t="s">
        <v>1952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1954</v>
      </c>
      <c r="G10" s="292" t="s">
        <v>1955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1956</v>
      </c>
      <c r="G11" s="292" t="s">
        <v>1957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1958</v>
      </c>
      <c r="G12" s="292" t="s">
        <v>1957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1959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1960</v>
      </c>
      <c r="C4" s="296" t="s">
        <v>1961</v>
      </c>
      <c r="D4" s="296" t="s">
        <v>1962</v>
      </c>
      <c r="E4" s="296" t="s">
        <v>1963</v>
      </c>
      <c r="F4" s="296" t="s">
        <v>7</v>
      </c>
      <c r="G4" s="296" t="s">
        <v>1964</v>
      </c>
      <c r="H4" s="181"/>
    </row>
    <row r="5" spans="1:8">
      <c r="A5" s="181"/>
      <c r="B5" s="297" t="s">
        <v>1965</v>
      </c>
      <c r="C5" s="297">
        <v>309525</v>
      </c>
      <c r="D5" s="297" t="s">
        <v>1966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1967</v>
      </c>
      <c r="C6" s="297">
        <v>257410</v>
      </c>
      <c r="D6" s="297" t="s">
        <v>1968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1969</v>
      </c>
      <c r="C7" s="297">
        <v>256875</v>
      </c>
      <c r="D7" s="297" t="s">
        <v>1970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1971</v>
      </c>
      <c r="C8" s="297">
        <v>257278</v>
      </c>
      <c r="D8" s="297" t="s">
        <v>1972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1973</v>
      </c>
      <c r="C9" s="297">
        <v>261794</v>
      </c>
      <c r="D9" s="297" t="s">
        <v>1974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1975</v>
      </c>
      <c r="C10" s="297">
        <v>257033</v>
      </c>
      <c r="D10" s="297" t="s">
        <v>1976</v>
      </c>
      <c r="E10" s="297" t="s">
        <v>838</v>
      </c>
      <c r="F10" s="297" t="s">
        <v>194</v>
      </c>
      <c r="G10" s="297" t="s">
        <v>1977</v>
      </c>
      <c r="H10" s="181"/>
    </row>
    <row r="11" spans="1:8">
      <c r="A11" s="181"/>
      <c r="B11" s="297" t="s">
        <v>1978</v>
      </c>
      <c r="C11" s="297">
        <v>396578</v>
      </c>
      <c r="D11" s="297" t="s">
        <v>1979</v>
      </c>
      <c r="E11" s="297" t="s">
        <v>838</v>
      </c>
      <c r="F11" s="297" t="s">
        <v>194</v>
      </c>
      <c r="G11" s="297" t="s">
        <v>1977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1980</v>
      </c>
      <c r="W1" s="376"/>
      <c r="X1" s="376"/>
      <c r="Y1" s="103"/>
    </row>
    <row r="2" spans="1:25" s="100" customFormat="1" ht="11.25" customHeight="1">
      <c r="A2" s="104" t="s">
        <v>1981</v>
      </c>
      <c r="B2" s="104" t="s">
        <v>1982</v>
      </c>
      <c r="C2" s="104" t="s">
        <v>605</v>
      </c>
      <c r="D2" s="105" t="s">
        <v>1179</v>
      </c>
      <c r="E2" s="105" t="s">
        <v>1180</v>
      </c>
      <c r="F2" s="105" t="s">
        <v>1983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1984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*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FRANCISCO (TF-19)</v>
      </c>
      <c r="H488" s="109" t="str">
        <f>IF(FN_MC!F487="","*",FN_MC!F487)</f>
        <v>PDM - AMV - JACARÉ</v>
      </c>
      <c r="I488" s="109" t="str">
        <f>IF(FN_MC!H487="","*",FN_MC!H487)</f>
        <v>TIQNORTE</v>
      </c>
      <c r="J488" s="109" t="str">
        <f>IF(FN_MC!I487="","*",FN_MC!I487)</f>
        <v>*</v>
      </c>
      <c r="K488" s="109" t="str">
        <f>IF(FN_MC!M487="","*",FN_MC!M487)</f>
        <v>TIQ</v>
      </c>
      <c r="L488" s="303" t="str">
        <f>IF(FN_MC!N487="","*",FN_MC!N487)</f>
        <v>TIQNORTE</v>
      </c>
      <c r="M488" s="110">
        <f>IF(FN_MC!J487="","*",FN_MC!J487)</f>
        <v>98</v>
      </c>
      <c r="N488" s="278">
        <f>IF(FN_MC!K487="","*",FN_MC!K487)</f>
        <v>617.88800000000003</v>
      </c>
      <c r="O488" s="278" t="str">
        <f>IF(FN_MC!L487="","*",FN_MC!L487)</f>
        <v>-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1 Nº DE PEÇAS</v>
      </c>
      <c r="T488" s="109" t="str">
        <f>IF(FN_MC!V487="","*",FN_MC!V487)</f>
        <v>Camila</v>
      </c>
      <c r="U488" s="109" t="str">
        <f>IF(FN_MC!W487="","*",FN_MC!W487)</f>
        <v>Troca de jacaré AMV TIQ NORTE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FERRONORTE</v>
      </c>
      <c r="E489" s="109" t="str">
        <f>IF(FN_MC!T488="","*",FN_MC!T488)</f>
        <v>TGR-TRO</v>
      </c>
      <c r="F489" s="109" t="str">
        <f>IF(FN_MC!B488="","*",FN_MC!B488)</f>
        <v>*</v>
      </c>
      <c r="G489" s="109" t="str">
        <f>IF(FN_MC!D488="","*",FN_MC!D488)</f>
        <v>W70</v>
      </c>
      <c r="H489" s="109" t="str">
        <f>IF(FN_MC!F488="","*",FN_MC!F488)</f>
        <v>DESLOCAMENTO</v>
      </c>
      <c r="I489" s="109" t="str">
        <f>IF(FN_MC!H488="","*",FN_MC!H488)</f>
        <v>TGR2</v>
      </c>
      <c r="J489" s="109" t="str">
        <f>IF(FN_MC!I488="","*",FN_MC!I488)</f>
        <v>TRO</v>
      </c>
      <c r="K489" s="109" t="str">
        <f>IF(FN_MC!M488="","*",FN_MC!M488)</f>
        <v>TGR-TRO</v>
      </c>
      <c r="L489" s="303" t="str">
        <f>IF(FN_MC!N488="","*",FN_MC!N488)</f>
        <v>TGRTRO</v>
      </c>
      <c r="M489" s="110">
        <f>IF(FN_MC!J488="","*",FN_MC!J488)</f>
        <v>98</v>
      </c>
      <c r="N489" s="278">
        <f>IF(FN_MC!K488="","*",FN_MC!K488)</f>
        <v>502</v>
      </c>
      <c r="O489" s="278">
        <f>IF(FN_MC!L488="","*",FN_MC!L488)</f>
        <v>750</v>
      </c>
      <c r="P489" s="110"/>
      <c r="Q489" s="127">
        <f>IF(FN_MC!O488="","*",FN_MC!O488)</f>
        <v>0.45833333333333331</v>
      </c>
      <c r="R489" s="127">
        <f>IF(FN_MC!P488="","*",FN_MC!P488)</f>
        <v>4.1666666666666664E-2</v>
      </c>
      <c r="S489" s="109" t="str">
        <f>IF(FN_MC!Q488="","*",CONCATENATE(FN_MC!Q488," ",FN_MC!R488))</f>
        <v>1 BINÁRIO</v>
      </c>
      <c r="T489" s="109" t="str">
        <f>IF(FN_MC!V488="","*",FN_MC!V488)</f>
        <v>Camila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03" t="str">
        <f>IF(FN_MC!N489="","*",FN_MC!N489)</f>
        <v>-</v>
      </c>
      <c r="M490" s="110" t="str">
        <f>IF(FN_MC!J489="","*",FN_MC!J489)</f>
        <v>*</v>
      </c>
      <c r="N490" s="278" t="str">
        <f>IF(FN_MC!K489="","*",FN_MC!K489)</f>
        <v>*</v>
      </c>
      <c r="O490" s="278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*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e">
        <f>IF(FN_MC!#REF!="","*",FN_MC!#REF!)</f>
        <v>#REF!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0.35416666666666669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*</v>
      </c>
      <c r="V495" s="111" t="e">
        <f ca="1">_xlfn.XLOOKUP(G495&amp;$V$2,BS_CONTROLE[CHAVE],BS_CONTROLE[Quantidade_11],"-")</f>
        <v>#REF!</v>
      </c>
      <c r="W495" s="111" t="e">
        <f ca="1">_xlfn.XLOOKUP(G495&amp;$W$2,BS_CONTROLE[CHAVE],BS_CONTROLE[Quantidade_11],"-")</f>
        <v>#REF!</v>
      </c>
      <c r="X495" s="111" t="e">
        <f ca="1">_xlfn.XLOOKUP(G495&amp;$X$2,BS_CONTROLE[CHAVE],BS_CONTROLE[Quantidade_11],"-")</f>
        <v>#REF!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CAMINHÃO DE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 t="str">
        <f>IF(FN_MC!B497="","*",FN_MC!B497)</f>
        <v>*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e">
        <f>IF(FN_MC!#REF!="","*",FN_MC!#REF!)</f>
        <v>#REF!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*</v>
      </c>
      <c r="V500" s="111" t="e">
        <f ca="1">_xlfn.XLOOKUP(G500&amp;$V$2,BS_CONTROLE[CHAVE],BS_CONTROLE[Quantidade_11],"-")</f>
        <v>#REF!</v>
      </c>
      <c r="W500" s="111" t="e">
        <f ca="1">_xlfn.XLOOKUP(G500&amp;$W$2,BS_CONTROLE[CHAVE],BS_CONTROLE[Quantidade_11],"-")</f>
        <v>#REF!</v>
      </c>
      <c r="X500" s="111" t="e">
        <f ca="1">_xlfn.XLOOKUP(G500&amp;$X$2,BS_CONTROLE[CHAVE],BS_CONTROLE[Quantidade_11],"-")</f>
        <v>#REF!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 t="str">
        <f>IF(FN_MC!P502="","*",FN_MC!P502)</f>
        <v>*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e">
        <f>IF(FN_MC!#REF!="","*",FN_MC!#REF!)</f>
        <v>#REF!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IF(FN_MC!Y532="","*",FN_MC!Y532)</f>
        <v>*</v>
      </c>
      <c r="B504" s="108" t="str">
        <f>IF(FN_MC!X532="","*",FN_MC!X532)</f>
        <v>*</v>
      </c>
      <c r="C504" s="108" t="str">
        <f>IF(FN_MC!Z532="","*",FN_MC!Z532)</f>
        <v>*</v>
      </c>
      <c r="D504" s="109" t="str">
        <f>IF(FN_MC!S532="","*",FN_MC!S532)</f>
        <v>*</v>
      </c>
      <c r="E504" s="109" t="str">
        <f>IF(FN_MC!T532="","*",FN_MC!T532)</f>
        <v>*</v>
      </c>
      <c r="F504" s="109" t="str">
        <f>IF(FN_MC!B532="","*",FN_MC!B532)</f>
        <v>*</v>
      </c>
      <c r="G504" s="109" t="str">
        <f>IF(FN_MC!D532="","*",FN_MC!D532)</f>
        <v>*</v>
      </c>
      <c r="H504" s="109" t="str">
        <f>IF(FN_MC!F532="","*",FN_MC!F532)</f>
        <v>*</v>
      </c>
      <c r="I504" s="109" t="str">
        <f>IF(FN_MC!H532="","*",FN_MC!H532)</f>
        <v>*</v>
      </c>
      <c r="J504" s="109" t="str">
        <f>IF(FN_MC!I532="","*",FN_MC!I532)</f>
        <v>*</v>
      </c>
      <c r="K504" s="109" t="str">
        <f>IF(FN_MC!M532="","*",FN_MC!M532)</f>
        <v>*</v>
      </c>
      <c r="L504" s="303" t="str">
        <f>IF(FN_MC!N532="","*",FN_MC!N532)</f>
        <v>*</v>
      </c>
      <c r="M504" s="110" t="str">
        <f>IF(FN_MC!J532="","*",FN_MC!J532)</f>
        <v>*</v>
      </c>
      <c r="N504" s="278" t="str">
        <f>IF(FN_MC!K532="","*",FN_MC!K532)</f>
        <v>*</v>
      </c>
      <c r="O504" s="278" t="str">
        <f>IF(FN_MC!L532="","*",FN_MC!L532)</f>
        <v>*</v>
      </c>
      <c r="P504" s="110"/>
      <c r="Q504" s="127" t="str">
        <f>IF(FN_MC!O532="","*",FN_MC!O532)</f>
        <v>*</v>
      </c>
      <c r="R504" s="127" t="str">
        <f>IF(FN_MC!P532="","*",FN_MC!P532)</f>
        <v>*</v>
      </c>
      <c r="S504" s="109" t="str">
        <f>IF(FN_MC!Q532="","*",CONCATENATE(FN_MC!Q532," ",FN_MC!R532))</f>
        <v>*</v>
      </c>
      <c r="T504" s="109" t="str">
        <f>IF(FN_MC!V532="","*",FN_MC!V532)</f>
        <v>*</v>
      </c>
      <c r="U504" s="109" t="str">
        <f>IF(FN_MC!W532="","*",FN_MC!W532)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IF(FN_MC!Y533="","*",FN_MC!Y533)</f>
        <v>*</v>
      </c>
      <c r="B505" s="108" t="str">
        <f>IF(FN_MC!X533="","*",FN_MC!X533)</f>
        <v>*</v>
      </c>
      <c r="C505" s="108" t="str">
        <f>IF(FN_MC!Z533="","*",FN_MC!Z533)</f>
        <v>*</v>
      </c>
      <c r="D505" s="109" t="str">
        <f>IF(FN_MC!S533="","*",FN_MC!S533)</f>
        <v>*</v>
      </c>
      <c r="E505" s="109" t="str">
        <f>IF(FN_MC!T533="","*",FN_MC!T533)</f>
        <v>*</v>
      </c>
      <c r="F505" s="109" t="str">
        <f>IF(FN_MC!B533="","*",FN_MC!B533)</f>
        <v>*</v>
      </c>
      <c r="G505" s="109" t="str">
        <f>IF(FN_MC!D533="","*",FN_MC!D533)</f>
        <v>*</v>
      </c>
      <c r="H505" s="109" t="str">
        <f>IF(FN_MC!F533="","*",FN_MC!F533)</f>
        <v>*</v>
      </c>
      <c r="I505" s="109" t="str">
        <f>IF(FN_MC!H533="","*",FN_MC!H533)</f>
        <v>*</v>
      </c>
      <c r="J505" s="109" t="str">
        <f>IF(FN_MC!I533="","*",FN_MC!I533)</f>
        <v>*</v>
      </c>
      <c r="K505" s="109" t="str">
        <f>IF(FN_MC!M533="","*",FN_MC!M533)</f>
        <v>*</v>
      </c>
      <c r="L505" s="303" t="str">
        <f>IF(FN_MC!N533="","*",FN_MC!N533)</f>
        <v>*</v>
      </c>
      <c r="M505" s="110" t="str">
        <f>IF(FN_MC!J533="","*",FN_MC!J533)</f>
        <v>*</v>
      </c>
      <c r="N505" s="278" t="str">
        <f>IF(FN_MC!K533="","*",FN_MC!K533)</f>
        <v>*</v>
      </c>
      <c r="O505" s="278" t="str">
        <f>IF(FN_MC!L533="","*",FN_MC!L533)</f>
        <v>*</v>
      </c>
      <c r="P505" s="110"/>
      <c r="Q505" s="127" t="str">
        <f>IF(FN_MC!O533="","*",FN_MC!O533)</f>
        <v>*</v>
      </c>
      <c r="R505" s="127" t="str">
        <f>IF(FN_MC!P533="","*",FN_MC!P533)</f>
        <v>*</v>
      </c>
      <c r="S505" s="109" t="str">
        <f>IF(FN_MC!Q533="","*",CONCATENATE(FN_MC!Q533," ",FN_MC!R533))</f>
        <v>*</v>
      </c>
      <c r="T505" s="109" t="str">
        <f>IF(FN_MC!V533="","*",FN_MC!V533)</f>
        <v>*</v>
      </c>
      <c r="U505" s="109" t="str">
        <f>IF(FN_MC!W533="","*",FN_MC!W533)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IF(FN_MC!Y534="","*",FN_MC!Y534)</f>
        <v>*</v>
      </c>
      <c r="B506" s="108" t="str">
        <f>IF(FN_MC!X534="","*",FN_MC!X534)</f>
        <v>*</v>
      </c>
      <c r="C506" s="108" t="str">
        <f>IF(FN_MC!Z534="","*",FN_MC!Z534)</f>
        <v>*</v>
      </c>
      <c r="D506" s="109" t="str">
        <f>IF(FN_MC!S534="","*",FN_MC!S534)</f>
        <v>*</v>
      </c>
      <c r="E506" s="109" t="str">
        <f>IF(FN_MC!T534="","*",FN_MC!T534)</f>
        <v>*</v>
      </c>
      <c r="F506" s="109" t="str">
        <f>IF(FN_MC!B534="","*",FN_MC!B534)</f>
        <v>*</v>
      </c>
      <c r="G506" s="109" t="str">
        <f>IF(FN_MC!D534="","*",FN_MC!D534)</f>
        <v>*</v>
      </c>
      <c r="H506" s="109" t="str">
        <f>IF(FN_MC!F534="","*",FN_MC!F534)</f>
        <v>*</v>
      </c>
      <c r="I506" s="109" t="str">
        <f>IF(FN_MC!H534="","*",FN_MC!H534)</f>
        <v>*</v>
      </c>
      <c r="J506" s="109" t="str">
        <f>IF(FN_MC!I534="","*",FN_MC!I534)</f>
        <v>*</v>
      </c>
      <c r="K506" s="109" t="str">
        <f>IF(FN_MC!M534="","*",FN_MC!M534)</f>
        <v>*</v>
      </c>
      <c r="L506" s="303" t="str">
        <f>IF(FN_MC!N534="","*",FN_MC!N534)</f>
        <v>*</v>
      </c>
      <c r="M506" s="110" t="str">
        <f>IF(FN_MC!J534="","*",FN_MC!J534)</f>
        <v>*</v>
      </c>
      <c r="N506" s="278" t="str">
        <f>IF(FN_MC!K534="","*",FN_MC!K534)</f>
        <v>*</v>
      </c>
      <c r="O506" s="278" t="str">
        <f>IF(FN_MC!L534="","*",FN_MC!L534)</f>
        <v>*</v>
      </c>
      <c r="P506" s="110"/>
      <c r="Q506" s="127" t="str">
        <f>IF(FN_MC!O534="","*",FN_MC!O534)</f>
        <v>*</v>
      </c>
      <c r="R506" s="127" t="str">
        <f>IF(FN_MC!P534="","*",FN_MC!P534)</f>
        <v>*</v>
      </c>
      <c r="S506" s="109" t="str">
        <f>IF(FN_MC!Q534="","*",CONCATENATE(FN_MC!Q534," ",FN_MC!R534))</f>
        <v>*</v>
      </c>
      <c r="T506" s="109" t="str">
        <f>IF(FN_MC!V534="","*",FN_MC!V534)</f>
        <v>*</v>
      </c>
      <c r="U506" s="109" t="str">
        <f>IF(FN_MC!W534="","*",FN_MC!W534)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IF(FN_MC!Y535="","*",FN_MC!Y535)</f>
        <v>*</v>
      </c>
      <c r="B507" s="108" t="str">
        <f>IF(FN_MC!X535="","*",FN_MC!X535)</f>
        <v>*</v>
      </c>
      <c r="C507" s="108" t="str">
        <f>IF(FN_MC!Z535="","*",FN_MC!Z535)</f>
        <v>*</v>
      </c>
      <c r="D507" s="109" t="str">
        <f>IF(FN_MC!S535="","*",FN_MC!S535)</f>
        <v>*</v>
      </c>
      <c r="E507" s="109" t="str">
        <f>IF(FN_MC!T535="","*",FN_MC!T535)</f>
        <v>*</v>
      </c>
      <c r="F507" s="109" t="str">
        <f>IF(FN_MC!B535="","*",FN_MC!B535)</f>
        <v>*</v>
      </c>
      <c r="G507" s="109" t="str">
        <f>IF(FN_MC!D535="","*",FN_MC!D535)</f>
        <v>*</v>
      </c>
      <c r="H507" s="109" t="str">
        <f>IF(FN_MC!F535="","*",FN_MC!F535)</f>
        <v>*</v>
      </c>
      <c r="I507" s="109" t="str">
        <f>IF(FN_MC!H535="","*",FN_MC!H535)</f>
        <v>*</v>
      </c>
      <c r="J507" s="109" t="str">
        <f>IF(FN_MC!I535="","*",FN_MC!I535)</f>
        <v>*</v>
      </c>
      <c r="K507" s="109" t="str">
        <f>IF(FN_MC!M535="","*",FN_MC!M535)</f>
        <v>*</v>
      </c>
      <c r="L507" s="303" t="str">
        <f>IF(FN_MC!N535="","*",FN_MC!N535)</f>
        <v>*</v>
      </c>
      <c r="M507" s="110" t="str">
        <f>IF(FN_MC!J535="","*",FN_MC!J535)</f>
        <v>*</v>
      </c>
      <c r="N507" s="278" t="str">
        <f>IF(FN_MC!K535="","*",FN_MC!K535)</f>
        <v>*</v>
      </c>
      <c r="O507" s="278" t="str">
        <f>IF(FN_MC!L535="","*",FN_MC!L535)</f>
        <v>*</v>
      </c>
      <c r="P507" s="110"/>
      <c r="Q507" s="127" t="str">
        <f>IF(FN_MC!O535="","*",FN_MC!O535)</f>
        <v>*</v>
      </c>
      <c r="R507" s="127" t="str">
        <f>IF(FN_MC!P535="","*",FN_MC!P535)</f>
        <v>*</v>
      </c>
      <c r="S507" s="109" t="str">
        <f>IF(FN_MC!Q535="","*",CONCATENATE(FN_MC!Q535," ",FN_MC!R535))</f>
        <v>*</v>
      </c>
      <c r="T507" s="109" t="str">
        <f>IF(FN_MC!V535="","*",FN_MC!V535)</f>
        <v>*</v>
      </c>
      <c r="U507" s="109" t="str">
        <f>IF(FN_MC!W535="","*",FN_MC!W535)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IF(FN_MC!Y536="","*",FN_MC!Y536)</f>
        <v>*</v>
      </c>
      <c r="B508" s="108" t="str">
        <f>IF(FN_MC!X536="","*",FN_MC!X536)</f>
        <v>*</v>
      </c>
      <c r="C508" s="108" t="str">
        <f>IF(FN_MC!Z536="","*",FN_MC!Z536)</f>
        <v>*</v>
      </c>
      <c r="D508" s="109" t="str">
        <f>IF(FN_MC!S536="","*",FN_MC!S536)</f>
        <v>*</v>
      </c>
      <c r="E508" s="109" t="str">
        <f>IF(FN_MC!T536="","*",FN_MC!T536)</f>
        <v>*</v>
      </c>
      <c r="F508" s="109" t="str">
        <f>IF(FN_MC!B536="","*",FN_MC!B536)</f>
        <v>*</v>
      </c>
      <c r="G508" s="109" t="str">
        <f>IF(FN_MC!D536="","*",FN_MC!D536)</f>
        <v>*</v>
      </c>
      <c r="H508" s="109" t="str">
        <f>IF(FN_MC!F536="","*",FN_MC!F536)</f>
        <v>*</v>
      </c>
      <c r="I508" s="109" t="str">
        <f>IF(FN_MC!H536="","*",FN_MC!H536)</f>
        <v>*</v>
      </c>
      <c r="J508" s="109" t="str">
        <f>IF(FN_MC!I536="","*",FN_MC!I536)</f>
        <v>*</v>
      </c>
      <c r="K508" s="109" t="str">
        <f>IF(FN_MC!M536="","*",FN_MC!M536)</f>
        <v>*</v>
      </c>
      <c r="L508" s="303" t="str">
        <f>IF(FN_MC!N536="","*",FN_MC!N536)</f>
        <v>*</v>
      </c>
      <c r="M508" s="110" t="str">
        <f>IF(FN_MC!J536="","*",FN_MC!J536)</f>
        <v>*</v>
      </c>
      <c r="N508" s="278" t="str">
        <f>IF(FN_MC!K536="","*",FN_MC!K536)</f>
        <v>*</v>
      </c>
      <c r="O508" s="278" t="str">
        <f>IF(FN_MC!L536="","*",FN_MC!L536)</f>
        <v>*</v>
      </c>
      <c r="P508" s="110"/>
      <c r="Q508" s="127" t="str">
        <f>IF(FN_MC!O536="","*",FN_MC!O536)</f>
        <v>*</v>
      </c>
      <c r="R508" s="127" t="str">
        <f>IF(FN_MC!P536="","*",FN_MC!P536)</f>
        <v>*</v>
      </c>
      <c r="S508" s="109" t="str">
        <f>IF(FN_MC!Q536="","*",CONCATENATE(FN_MC!Q536," ",FN_MC!R536))</f>
        <v>*</v>
      </c>
      <c r="T508" s="109" t="str">
        <f>IF(FN_MC!V536="","*",FN_MC!V536)</f>
        <v>*</v>
      </c>
      <c r="U508" s="109" t="str">
        <f>IF(FN_MC!W536="","*",FN_MC!W536)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IF(FN_MC!Y537="","*",FN_MC!Y537)</f>
        <v>*</v>
      </c>
      <c r="B509" s="108" t="str">
        <f>IF(FN_MC!X537="","*",FN_MC!X537)</f>
        <v>*</v>
      </c>
      <c r="C509" s="108" t="str">
        <f>IF(FN_MC!Z537="","*",FN_MC!Z537)</f>
        <v>*</v>
      </c>
      <c r="D509" s="109" t="str">
        <f>IF(FN_MC!S537="","*",FN_MC!S537)</f>
        <v>*</v>
      </c>
      <c r="E509" s="109" t="str">
        <f>IF(FN_MC!T537="","*",FN_MC!T537)</f>
        <v>*</v>
      </c>
      <c r="F509" s="109" t="str">
        <f>IF(FN_MC!B537="","*",FN_MC!B537)</f>
        <v>*</v>
      </c>
      <c r="G509" s="109" t="str">
        <f>IF(FN_MC!D537="","*",FN_MC!D537)</f>
        <v>*</v>
      </c>
      <c r="H509" s="109" t="str">
        <f>IF(FN_MC!F537="","*",FN_MC!F537)</f>
        <v>*</v>
      </c>
      <c r="I509" s="109" t="str">
        <f>IF(FN_MC!H537="","*",FN_MC!H537)</f>
        <v>*</v>
      </c>
      <c r="J509" s="109" t="str">
        <f>IF(FN_MC!I537="","*",FN_MC!I537)</f>
        <v>*</v>
      </c>
      <c r="K509" s="109" t="str">
        <f>IF(FN_MC!M537="","*",FN_MC!M537)</f>
        <v>*</v>
      </c>
      <c r="L509" s="303" t="str">
        <f>IF(FN_MC!N537="","*",FN_MC!N537)</f>
        <v>*</v>
      </c>
      <c r="M509" s="110" t="str">
        <f>IF(FN_MC!J537="","*",FN_MC!J537)</f>
        <v>*</v>
      </c>
      <c r="N509" s="278" t="str">
        <f>IF(FN_MC!K537="","*",FN_MC!K537)</f>
        <v>*</v>
      </c>
      <c r="O509" s="278" t="str">
        <f>IF(FN_MC!L537="","*",FN_MC!L537)</f>
        <v>*</v>
      </c>
      <c r="P509" s="110"/>
      <c r="Q509" s="127" t="str">
        <f>IF(FN_MC!O537="","*",FN_MC!O537)</f>
        <v>*</v>
      </c>
      <c r="R509" s="127" t="str">
        <f>IF(FN_MC!P537="","*",FN_MC!P537)</f>
        <v>*</v>
      </c>
      <c r="S509" s="109" t="str">
        <f>IF(FN_MC!Q537="","*",CONCATENATE(FN_MC!Q537," ",FN_MC!R537))</f>
        <v>*</v>
      </c>
      <c r="T509" s="109" t="str">
        <f>IF(FN_MC!V537="","*",FN_MC!V537)</f>
        <v>*</v>
      </c>
      <c r="U509" s="109" t="str">
        <f>IF(FN_MC!W537="","*",FN_MC!W537)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IF(FN_MC!Y538="","*",FN_MC!Y538)</f>
        <v>*</v>
      </c>
      <c r="B510" s="108" t="str">
        <f>IF(FN_MC!X538="","*",FN_MC!X538)</f>
        <v>*</v>
      </c>
      <c r="C510" s="108" t="str">
        <f>IF(FN_MC!Z538="","*",FN_MC!Z538)</f>
        <v>*</v>
      </c>
      <c r="D510" s="109" t="str">
        <f>IF(FN_MC!S538="","*",FN_MC!S538)</f>
        <v>*</v>
      </c>
      <c r="E510" s="109" t="str">
        <f>IF(FN_MC!T538="","*",FN_MC!T538)</f>
        <v>*</v>
      </c>
      <c r="F510" s="109" t="str">
        <f>IF(FN_MC!B538="","*",FN_MC!B538)</f>
        <v>*</v>
      </c>
      <c r="G510" s="109" t="str">
        <f>IF(FN_MC!D538="","*",FN_MC!D538)</f>
        <v>*</v>
      </c>
      <c r="H510" s="109" t="str">
        <f>IF(FN_MC!F538="","*",FN_MC!F538)</f>
        <v>*</v>
      </c>
      <c r="I510" s="109" t="str">
        <f>IF(FN_MC!H538="","*",FN_MC!H538)</f>
        <v>*</v>
      </c>
      <c r="J510" s="109" t="str">
        <f>IF(FN_MC!I538="","*",FN_MC!I538)</f>
        <v>*</v>
      </c>
      <c r="K510" s="109" t="str">
        <f>IF(FN_MC!M538="","*",FN_MC!M538)</f>
        <v>*</v>
      </c>
      <c r="L510" s="303" t="str">
        <f>IF(FN_MC!N538="","*",FN_MC!N538)</f>
        <v>*</v>
      </c>
      <c r="M510" s="110" t="str">
        <f>IF(FN_MC!J538="","*",FN_MC!J538)</f>
        <v>*</v>
      </c>
      <c r="N510" s="278" t="str">
        <f>IF(FN_MC!K538="","*",FN_MC!K538)</f>
        <v>*</v>
      </c>
      <c r="O510" s="278" t="str">
        <f>IF(FN_MC!L538="","*",FN_MC!L538)</f>
        <v>*</v>
      </c>
      <c r="P510" s="110"/>
      <c r="Q510" s="127" t="str">
        <f>IF(FN_MC!O538="","*",FN_MC!O538)</f>
        <v>*</v>
      </c>
      <c r="R510" s="127" t="str">
        <f>IF(FN_MC!P538="","*",FN_MC!P538)</f>
        <v>*</v>
      </c>
      <c r="S510" s="109" t="str">
        <f>IF(FN_MC!Q538="","*",CONCATENATE(FN_MC!Q538," ",FN_MC!R538))</f>
        <v>*</v>
      </c>
      <c r="T510" s="109" t="str">
        <f>IF(FN_MC!V538="","*",FN_MC!V538)</f>
        <v>*</v>
      </c>
      <c r="U510" s="109" t="str">
        <f>IF(FN_MC!W538="","*",FN_MC!W538)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IF(FN_MC!Y552="","*",FN_MC!Y552)</f>
        <v>*</v>
      </c>
      <c r="B511" s="108" t="str">
        <f>IF(FN_MC!X552="","*",FN_MC!X552)</f>
        <v>*</v>
      </c>
      <c r="C511" s="108" t="str">
        <f>IF(FN_MC!Z552="","*",FN_MC!Z552)</f>
        <v>*</v>
      </c>
      <c r="D511" s="109" t="str">
        <f>IF(FN_MC!S552="","*",FN_MC!S552)</f>
        <v>*</v>
      </c>
      <c r="E511" s="109" t="str">
        <f>IF(FN_MC!T552="","*",FN_MC!T552)</f>
        <v>*</v>
      </c>
      <c r="F511" s="109" t="str">
        <f>IF(FN_MC!B552="","*",FN_MC!B552)</f>
        <v>*</v>
      </c>
      <c r="G511" s="109" t="str">
        <f>IF(FN_MC!D552="","*",FN_MC!D552)</f>
        <v>*</v>
      </c>
      <c r="H511" s="109" t="str">
        <f>IF(FN_MC!F552="","*",FN_MC!F552)</f>
        <v>*</v>
      </c>
      <c r="I511" s="109" t="str">
        <f>IF(FN_MC!H552="","*",FN_MC!H552)</f>
        <v>*</v>
      </c>
      <c r="J511" s="109" t="str">
        <f>IF(FN_MC!I552="","*",FN_MC!I552)</f>
        <v>*</v>
      </c>
      <c r="K511" s="109" t="str">
        <f>IF(FN_MC!M552="","*",FN_MC!M552)</f>
        <v>*</v>
      </c>
      <c r="L511" s="303" t="str">
        <f>IF(FN_MC!N552="","*",FN_MC!N552)</f>
        <v>*</v>
      </c>
      <c r="M511" s="110" t="str">
        <f>IF(FN_MC!J552="","*",FN_MC!J552)</f>
        <v>*</v>
      </c>
      <c r="N511" s="278" t="str">
        <f>IF(FN_MC!K552="","*",FN_MC!K552)</f>
        <v>*</v>
      </c>
      <c r="O511" s="278" t="str">
        <f>IF(FN_MC!L552="","*",FN_MC!L552)</f>
        <v>*</v>
      </c>
      <c r="P511" s="110"/>
      <c r="Q511" s="127" t="str">
        <f>IF(FN_MC!O552="","*",FN_MC!O552)</f>
        <v>*</v>
      </c>
      <c r="R511" s="127" t="str">
        <f>IF(FN_MC!P552="","*",FN_MC!P552)</f>
        <v>*</v>
      </c>
      <c r="S511" s="109" t="str">
        <f>IF(FN_MC!Q552="","*",CONCATENATE(FN_MC!Q552," ",FN_MC!R552))</f>
        <v>*</v>
      </c>
      <c r="T511" s="109" t="str">
        <f>IF(FN_MC!V552="","*",FN_MC!V552)</f>
        <v>*</v>
      </c>
      <c r="U511" s="109" t="str">
        <f>IF(FN_MC!W552="","*",FN_MC!W552)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IF(FN_MC!Y553="","*",FN_MC!Y553)</f>
        <v>*</v>
      </c>
      <c r="B512" s="108" t="str">
        <f>IF(FN_MC!X553="","*",FN_MC!X553)</f>
        <v>*</v>
      </c>
      <c r="C512" s="108" t="str">
        <f>IF(FN_MC!Z553="","*",FN_MC!Z553)</f>
        <v>*</v>
      </c>
      <c r="D512" s="109" t="str">
        <f>IF(FN_MC!S553="","*",FN_MC!S553)</f>
        <v>*</v>
      </c>
      <c r="E512" s="109" t="str">
        <f>IF(FN_MC!T553="","*",FN_MC!T553)</f>
        <v>*</v>
      </c>
      <c r="F512" s="109" t="str">
        <f>IF(FN_MC!B553="","*",FN_MC!B553)</f>
        <v>*</v>
      </c>
      <c r="G512" s="109" t="str">
        <f>IF(FN_MC!D553="","*",FN_MC!D553)</f>
        <v>*</v>
      </c>
      <c r="H512" s="109" t="str">
        <f>IF(FN_MC!F553="","*",FN_MC!F553)</f>
        <v>*</v>
      </c>
      <c r="I512" s="109" t="str">
        <f>IF(FN_MC!H553="","*",FN_MC!H553)</f>
        <v>*</v>
      </c>
      <c r="J512" s="109" t="str">
        <f>IF(FN_MC!I553="","*",FN_MC!I553)</f>
        <v>*</v>
      </c>
      <c r="K512" s="109" t="str">
        <f>IF(FN_MC!M553="","*",FN_MC!M553)</f>
        <v>*</v>
      </c>
      <c r="L512" s="303" t="str">
        <f>IF(FN_MC!N553="","*",FN_MC!N553)</f>
        <v>*</v>
      </c>
      <c r="M512" s="110" t="str">
        <f>IF(FN_MC!J553="","*",FN_MC!J553)</f>
        <v>*</v>
      </c>
      <c r="N512" s="278" t="str">
        <f>IF(FN_MC!K553="","*",FN_MC!K553)</f>
        <v>*</v>
      </c>
      <c r="O512" s="278" t="str">
        <f>IF(FN_MC!L553="","*",FN_MC!L553)</f>
        <v>*</v>
      </c>
      <c r="P512" s="110"/>
      <c r="Q512" s="127" t="str">
        <f>IF(FN_MC!O553="","*",FN_MC!O553)</f>
        <v>*</v>
      </c>
      <c r="R512" s="127" t="str">
        <f>IF(FN_MC!P553="","*",FN_MC!P553)</f>
        <v>*</v>
      </c>
      <c r="S512" s="109" t="str">
        <f>IF(FN_MC!Q553="","*",CONCATENATE(FN_MC!Q553," ",FN_MC!R553))</f>
        <v>*</v>
      </c>
      <c r="T512" s="109" t="str">
        <f>IF(FN_MC!V553="","*",FN_MC!V553)</f>
        <v>*</v>
      </c>
      <c r="U512" s="109" t="str">
        <f>IF(FN_MC!W553="","*",FN_MC!W553)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IF(FN_MC!Y554="","*",FN_MC!Y554)</f>
        <v>*</v>
      </c>
      <c r="B513" s="108" t="str">
        <f>IF(FN_MC!X554="","*",FN_MC!X554)</f>
        <v>*</v>
      </c>
      <c r="C513" s="108" t="str">
        <f>IF(FN_MC!Z554="","*",FN_MC!Z554)</f>
        <v>*</v>
      </c>
      <c r="D513" s="109" t="str">
        <f>IF(FN_MC!S554="","*",FN_MC!S554)</f>
        <v>*</v>
      </c>
      <c r="E513" s="109" t="str">
        <f>IF(FN_MC!T554="","*",FN_MC!T554)</f>
        <v>*</v>
      </c>
      <c r="F513" s="109" t="str">
        <f>IF(FN_MC!B554="","*",FN_MC!B554)</f>
        <v>*</v>
      </c>
      <c r="G513" s="109" t="str">
        <f>IF(FN_MC!D554="","*",FN_MC!D554)</f>
        <v>*</v>
      </c>
      <c r="H513" s="109" t="str">
        <f>IF(FN_MC!F554="","*",FN_MC!F554)</f>
        <v>*</v>
      </c>
      <c r="I513" s="109" t="str">
        <f>IF(FN_MC!H554="","*",FN_MC!H554)</f>
        <v>*</v>
      </c>
      <c r="J513" s="109" t="str">
        <f>IF(FN_MC!I554="","*",FN_MC!I554)</f>
        <v>*</v>
      </c>
      <c r="K513" s="109" t="str">
        <f>IF(FN_MC!M554="","*",FN_MC!M554)</f>
        <v>*</v>
      </c>
      <c r="L513" s="303" t="str">
        <f>IF(FN_MC!N554="","*",FN_MC!N554)</f>
        <v>*</v>
      </c>
      <c r="M513" s="110" t="str">
        <f>IF(FN_MC!J554="","*",FN_MC!J554)</f>
        <v>*</v>
      </c>
      <c r="N513" s="278" t="str">
        <f>IF(FN_MC!K554="","*",FN_MC!K554)</f>
        <v>*</v>
      </c>
      <c r="O513" s="278" t="str">
        <f>IF(FN_MC!L554="","*",FN_MC!L554)</f>
        <v>*</v>
      </c>
      <c r="P513" s="110"/>
      <c r="Q513" s="127" t="str">
        <f>IF(FN_MC!O554="","*",FN_MC!O554)</f>
        <v>*</v>
      </c>
      <c r="R513" s="127" t="str">
        <f>IF(FN_MC!P554="","*",FN_MC!P554)</f>
        <v>*</v>
      </c>
      <c r="S513" s="109" t="str">
        <f>IF(FN_MC!Q554="","*",CONCATENATE(FN_MC!Q554," ",FN_MC!R554))</f>
        <v>*</v>
      </c>
      <c r="T513" s="109" t="str">
        <f>IF(FN_MC!V554="","*",FN_MC!V554)</f>
        <v>*</v>
      </c>
      <c r="U513" s="109" t="str">
        <f>IF(FN_MC!W554="","*",FN_MC!W554)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IF(FN_MC!Y555="","*",FN_MC!Y555)</f>
        <v>*</v>
      </c>
      <c r="B514" s="108" t="str">
        <f>IF(FN_MC!X555="","*",FN_MC!X555)</f>
        <v>*</v>
      </c>
      <c r="C514" s="108" t="str">
        <f>IF(FN_MC!Z555="","*",FN_MC!Z555)</f>
        <v>*</v>
      </c>
      <c r="D514" s="109" t="str">
        <f>IF(FN_MC!S555="","*",FN_MC!S555)</f>
        <v>*</v>
      </c>
      <c r="E514" s="109" t="str">
        <f>IF(FN_MC!T555="","*",FN_MC!T555)</f>
        <v>*</v>
      </c>
      <c r="F514" s="109" t="str">
        <f>IF(FN_MC!B555="","*",FN_MC!B555)</f>
        <v>*</v>
      </c>
      <c r="G514" s="109" t="str">
        <f>IF(FN_MC!D555="","*",FN_MC!D555)</f>
        <v>*</v>
      </c>
      <c r="H514" s="109" t="str">
        <f>IF(FN_MC!F555="","*",FN_MC!F555)</f>
        <v>*</v>
      </c>
      <c r="I514" s="109" t="str">
        <f>IF(FN_MC!H555="","*",FN_MC!H555)</f>
        <v>*</v>
      </c>
      <c r="J514" s="109" t="str">
        <f>IF(FN_MC!I555="","*",FN_MC!I555)</f>
        <v>*</v>
      </c>
      <c r="K514" s="109" t="str">
        <f>IF(FN_MC!M555="","*",FN_MC!M555)</f>
        <v>*</v>
      </c>
      <c r="L514" s="303" t="str">
        <f>IF(FN_MC!N555="","*",FN_MC!N555)</f>
        <v>*</v>
      </c>
      <c r="M514" s="110" t="str">
        <f>IF(FN_MC!J555="","*",FN_MC!J555)</f>
        <v>*</v>
      </c>
      <c r="N514" s="278" t="str">
        <f>IF(FN_MC!K555="","*",FN_MC!K555)</f>
        <v>*</v>
      </c>
      <c r="O514" s="278" t="str">
        <f>IF(FN_MC!L555="","*",FN_MC!L555)</f>
        <v>*</v>
      </c>
      <c r="P514" s="110"/>
      <c r="Q514" s="127" t="str">
        <f>IF(FN_MC!O555="","*",FN_MC!O555)</f>
        <v>*</v>
      </c>
      <c r="R514" s="127" t="str">
        <f>IF(FN_MC!P555="","*",FN_MC!P555)</f>
        <v>*</v>
      </c>
      <c r="S514" s="109" t="str">
        <f>IF(FN_MC!Q555="","*",CONCATENATE(FN_MC!Q555," ",FN_MC!R555))</f>
        <v>*</v>
      </c>
      <c r="T514" s="109" t="str">
        <f>IF(FN_MC!V555="","*",FN_MC!V555)</f>
        <v>*</v>
      </c>
      <c r="U514" s="109" t="str">
        <f>IF(FN_MC!W555="","*",FN_MC!W555)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IF(FN_MC!Y556="","*",FN_MC!Y556)</f>
        <v>*</v>
      </c>
      <c r="B515" s="108" t="str">
        <f>IF(FN_MC!X556="","*",FN_MC!X556)</f>
        <v>*</v>
      </c>
      <c r="C515" s="108" t="str">
        <f>IF(FN_MC!Z556="","*",FN_MC!Z556)</f>
        <v>*</v>
      </c>
      <c r="D515" s="109" t="str">
        <f>IF(FN_MC!S556="","*",FN_MC!S556)</f>
        <v>*</v>
      </c>
      <c r="E515" s="109" t="str">
        <f>IF(FN_MC!T556="","*",FN_MC!T556)</f>
        <v>*</v>
      </c>
      <c r="F515" s="109" t="str">
        <f>IF(FN_MC!B556="","*",FN_MC!B556)</f>
        <v>*</v>
      </c>
      <c r="G515" s="109" t="str">
        <f>IF(FN_MC!D556="","*",FN_MC!D556)</f>
        <v>*</v>
      </c>
      <c r="H515" s="109" t="str">
        <f>IF(FN_MC!F556="","*",FN_MC!F556)</f>
        <v>*</v>
      </c>
      <c r="I515" s="109" t="str">
        <f>IF(FN_MC!H556="","*",FN_MC!H556)</f>
        <v>*</v>
      </c>
      <c r="J515" s="109" t="str">
        <f>IF(FN_MC!I556="","*",FN_MC!I556)</f>
        <v>*</v>
      </c>
      <c r="K515" s="109" t="str">
        <f>IF(FN_MC!M556="","*",FN_MC!M556)</f>
        <v>*</v>
      </c>
      <c r="L515" s="303" t="str">
        <f>IF(FN_MC!N556="","*",FN_MC!N556)</f>
        <v>*</v>
      </c>
      <c r="M515" s="110" t="str">
        <f>IF(FN_MC!J556="","*",FN_MC!J556)</f>
        <v>*</v>
      </c>
      <c r="N515" s="278" t="str">
        <f>IF(FN_MC!K556="","*",FN_MC!K556)</f>
        <v>*</v>
      </c>
      <c r="O515" s="278" t="str">
        <f>IF(FN_MC!L556="","*",FN_MC!L556)</f>
        <v>*</v>
      </c>
      <c r="P515" s="110"/>
      <c r="Q515" s="127" t="str">
        <f>IF(FN_MC!O556="","*",FN_MC!O556)</f>
        <v>*</v>
      </c>
      <c r="R515" s="127" t="str">
        <f>IF(FN_MC!P556="","*",FN_MC!P556)</f>
        <v>*</v>
      </c>
      <c r="S515" s="109" t="str">
        <f>IF(FN_MC!Q556="","*",CONCATENATE(FN_MC!Q556," ",FN_MC!R556))</f>
        <v>*</v>
      </c>
      <c r="T515" s="109" t="str">
        <f>IF(FN_MC!V556="","*",FN_MC!V556)</f>
        <v>*</v>
      </c>
      <c r="U515" s="109" t="str">
        <f>IF(FN_MC!W556="","*",FN_MC!W556)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1985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1986</v>
      </c>
      <c r="C2" s="95" t="s">
        <v>1164</v>
      </c>
      <c r="D2" s="95" t="s">
        <v>1166</v>
      </c>
      <c r="E2" s="95" t="s">
        <v>1987</v>
      </c>
      <c r="F2" s="95" t="s">
        <v>1988</v>
      </c>
      <c r="G2" s="95" t="s">
        <v>1989</v>
      </c>
      <c r="H2" s="95" t="s">
        <v>1990</v>
      </c>
      <c r="I2" s="95" t="s">
        <v>1991</v>
      </c>
      <c r="J2" s="95" t="s">
        <v>1992</v>
      </c>
      <c r="K2" s="130" t="s">
        <v>1993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str">
        <f>IF(FN_MC!Y487="","*",FN_MC!Y487)</f>
        <v>*</v>
      </c>
      <c r="C597" s="120">
        <f>IF(FN_MC!B487="","*",FN_MC!B487)</f>
        <v>46052</v>
      </c>
      <c r="D597" s="120" t="str">
        <f>IF(FN_MC!D487="","*",FN_MC!D487)</f>
        <v>FRANCISCO (TF-19)</v>
      </c>
      <c r="E597" s="120" t="str">
        <f>IF(FN_MC!H487="","*",FN_MC!H487)</f>
        <v>TIQNORTE</v>
      </c>
      <c r="F597" s="136" t="str">
        <f>IF(FN_MC!M487="","*",FN_MC!M487)</f>
        <v>TIQ</v>
      </c>
      <c r="G597" s="120" t="str">
        <f>IF(FN_MC!I487="","*",FN_MC!I487)</f>
        <v>*</v>
      </c>
      <c r="H597" s="120" t="str">
        <f>IF(FN_MC!AB487="","*",FN_MC!AB487)</f>
        <v>*</v>
      </c>
      <c r="I597" s="120" t="str">
        <f>IF(FN_MC!AC487="","*",FN_MC!AC487)</f>
        <v>*</v>
      </c>
      <c r="J597" s="121" t="str">
        <f>IF(FN_MC!AA487="","*",FN_MC!AA487)</f>
        <v>*</v>
      </c>
      <c r="K597" s="133" t="str">
        <f>IF(FN_MC!AD487="","*",FN_MC!AD487)</f>
        <v>*</v>
      </c>
    </row>
    <row r="598" spans="2:11" s="122" customFormat="1" hidden="1">
      <c r="B598" s="119" t="str">
        <f>IF(FN_MC!Y488="","*",FN_MC!Y488)</f>
        <v>*</v>
      </c>
      <c r="C598" s="120" t="str">
        <f>IF(FN_MC!B488="","*",FN_MC!B488)</f>
        <v>*</v>
      </c>
      <c r="D598" s="120" t="str">
        <f>IF(FN_MC!D488="","*",FN_MC!D488)</f>
        <v>W70</v>
      </c>
      <c r="E598" s="120" t="str">
        <f>IF(FN_MC!H488="","*",FN_MC!H488)</f>
        <v>TGR2</v>
      </c>
      <c r="F598" s="136" t="str">
        <f>IF(FN_MC!M488="","*",FN_MC!M488)</f>
        <v>TGR-TRO</v>
      </c>
      <c r="G598" s="120" t="str">
        <f>IF(FN_MC!I488="","*",FN_MC!I488)</f>
        <v>TRO</v>
      </c>
      <c r="H598" s="120" t="str">
        <f>IF(FN_MC!AB488="","*",FN_MC!AB488)</f>
        <v>*</v>
      </c>
      <c r="I598" s="120" t="str">
        <f>IF(FN_MC!AC488="","*",FN_MC!AC488)</f>
        <v>*</v>
      </c>
      <c r="J598" s="121" t="str">
        <f>IF(FN_MC!AA488="","*",FN_MC!AA488)</f>
        <v>*</v>
      </c>
      <c r="K598" s="133" t="str">
        <f>IF(FN_MC!AD488="","*",FN_MC!AD488)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1994</v>
      </c>
      <c r="D5" s="378"/>
      <c r="E5" s="378"/>
      <c r="F5" s="378"/>
      <c r="G5" s="378"/>
      <c r="H5" s="378"/>
      <c r="I5" s="378"/>
      <c r="J5" s="379"/>
      <c r="K5" s="380" t="s">
        <v>1995</v>
      </c>
      <c r="L5" s="381"/>
      <c r="M5" s="381"/>
      <c r="N5" s="381"/>
      <c r="O5" s="382" t="s">
        <v>1996</v>
      </c>
      <c r="P5" s="383"/>
      <c r="Q5" s="384"/>
    </row>
    <row r="6" spans="1:17" s="93" customFormat="1" ht="15.75" customHeight="1">
      <c r="A6" s="87" t="s">
        <v>1983</v>
      </c>
      <c r="B6" s="94" t="s">
        <v>1982</v>
      </c>
      <c r="C6" s="95" t="s">
        <v>1179</v>
      </c>
      <c r="D6" s="96" t="s">
        <v>1180</v>
      </c>
      <c r="E6" s="95" t="s">
        <v>1997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1998</v>
      </c>
      <c r="M6" s="138" t="s">
        <v>628</v>
      </c>
      <c r="N6" s="139" t="s">
        <v>1174</v>
      </c>
      <c r="O6" s="233" t="s">
        <v>1217</v>
      </c>
      <c r="P6" s="152"/>
      <c r="Q6" s="18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*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>
        <f>IF(FN_MC!B487="","*",FN_MC!B487)</f>
        <v>46052</v>
      </c>
      <c r="B581" s="98" t="str">
        <f>IF(FN_MC!X487="","*",FN_MC!X487)</f>
        <v>*</v>
      </c>
      <c r="C581" s="99" t="str">
        <f>IF(FN_MC!S487="","*",FN_MC!S487)</f>
        <v>FERRONORTE</v>
      </c>
      <c r="D581" s="99" t="str">
        <f>IF(FN_MC!T487="","*",FN_MC!T487)</f>
        <v>TGR-TRO</v>
      </c>
      <c r="E581" s="99" t="str">
        <f>IF(FN_MC!D487="","*",FN_MC!D487)</f>
        <v>FRANCISCO (TF-19)</v>
      </c>
      <c r="F581" s="99" t="str">
        <f>IF(FN_MC!H487="","*",FN_MC!H487)</f>
        <v>TIQNORTE</v>
      </c>
      <c r="G581" s="99" t="str">
        <f>IF(FN_MC!M487="","*",FN_MC!M487)</f>
        <v>TIQ</v>
      </c>
      <c r="H581" s="149">
        <f>IF(FN_MC!K487="","*",FN_MC!K487)</f>
        <v>617.88800000000003</v>
      </c>
      <c r="I581" s="131">
        <f>IF(FN_MC!O487="","*",FN_MC!O487)</f>
        <v>0.41666666666666669</v>
      </c>
      <c r="J581" s="131">
        <f>IF(FN_MC!P487="","*",FN_MC!P487)</f>
        <v>0.125</v>
      </c>
      <c r="K581" s="140" t="str">
        <f>IF(FN_MC!AK487="","*",FN_MC!AK487)</f>
        <v>TIQNORTE</v>
      </c>
      <c r="L581" s="140" t="str">
        <f>IF(FN_MC!AM487="","*",FN_MC!AM487)</f>
        <v>TIQ</v>
      </c>
      <c r="M581" s="140">
        <f>IF(FN_MC!AP487="","*",FN_MC!AP487)</f>
        <v>617.88800000000003</v>
      </c>
      <c r="N581" s="140" t="str">
        <f>IF(FN_MC!AM487="","*",FN_MC!AM487)</f>
        <v>TIQ</v>
      </c>
      <c r="O581" s="168" t="str">
        <f>IF(FN_MC!BH487="","*",FN_MC!BH487)</f>
        <v>*</v>
      </c>
      <c r="P581" s="90"/>
      <c r="Q581" s="144" t="str">
        <f>IF($A$2=1,IF(FN_MC!BJ487="","*",FN_MC!BJ487),IF(FN_MC!BK487="","*",FN_MC!BK487))</f>
        <v>*</v>
      </c>
    </row>
    <row r="582" spans="1:17" hidden="1">
      <c r="A582" s="97" t="str">
        <f>IF(FN_MC!B488="","*",FN_MC!B488)</f>
        <v>*</v>
      </c>
      <c r="B582" s="98" t="str">
        <f>IF(FN_MC!X488="","*",FN_MC!X488)</f>
        <v>*</v>
      </c>
      <c r="C582" s="99" t="str">
        <f>IF(FN_MC!S488="","*",FN_MC!S488)</f>
        <v>FERRONORTE</v>
      </c>
      <c r="D582" s="99" t="str">
        <f>IF(FN_MC!T488="","*",FN_MC!T488)</f>
        <v>TGR-TRO</v>
      </c>
      <c r="E582" s="99" t="str">
        <f>IF(FN_MC!D488="","*",FN_MC!D488)</f>
        <v>W70</v>
      </c>
      <c r="F582" s="99" t="str">
        <f>IF(FN_MC!H488="","*",FN_MC!H488)</f>
        <v>TGR2</v>
      </c>
      <c r="G582" s="99" t="str">
        <f>IF(FN_MC!M488="","*",FN_MC!M488)</f>
        <v>TGR-TRO</v>
      </c>
      <c r="H582" s="149">
        <f>IF(FN_MC!K488="","*",FN_MC!K488)</f>
        <v>502</v>
      </c>
      <c r="I582" s="131">
        <f>IF(FN_MC!O488="","*",FN_MC!O488)</f>
        <v>0.45833333333333331</v>
      </c>
      <c r="J582" s="131">
        <f>IF(FN_MC!P488="","*",FN_MC!P488)</f>
        <v>4.1666666666666664E-2</v>
      </c>
      <c r="K582" s="140" t="str">
        <f>IF(FN_MC!AK488="","*",FN_MC!AK488)</f>
        <v>TGR2</v>
      </c>
      <c r="L582" s="140" t="str">
        <f>IF(FN_MC!AM488="","*",FN_MC!AM488)</f>
        <v>TGR-TRO</v>
      </c>
      <c r="M582" s="140">
        <f>IF(FN_MC!AP488="","*",FN_MC!AP488)</f>
        <v>502</v>
      </c>
      <c r="N582" s="140" t="str">
        <f>IF(FN_MC!AM488="","*",FN_MC!AM488)</f>
        <v>TGR-TRO</v>
      </c>
      <c r="O582" s="168" t="str">
        <f>IF(FN_MC!BH488="","*",FN_MC!BH488)</f>
        <v>*</v>
      </c>
      <c r="P582" s="90"/>
      <c r="Q582" s="144" t="str">
        <f>IF($A$2=1,IF(FN_MC!BJ488="","*",FN_MC!BJ488),IF(FN_MC!BK488="","*",FN_MC!BK488))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2026-01-29T17:18:23Z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