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99" documentId="8_{B6337239-1A00-434D-AAD0-422EA1FEB5AE}" xr6:coauthVersionLast="47" xr6:coauthVersionMax="47" xr10:uidLastSave="{498A02C9-0E07-4E93-8F5A-AA43FAAFF24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" l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2" i="1" l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<sst xmlns="http://schemas.openxmlformats.org/spreadsheetml/2006/main" count="5056" uniqueCount="1475">
  <si>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</si>
  <si>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</si>
  <si>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</si>
  <si>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</si>
  <si>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</si>
  <si>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</si>
  <si>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</si>
  <si>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</si>
  <si>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</si>
  <si>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</si>
  <si>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</si>
  <si>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</si>
  <si>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</si>
  <si>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</si>
  <si>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</si>
  <si>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</si>
  <si>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</si>
  <si>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</si>
  <si>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</si>
  <si>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</si>
  <si>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</si>
  <si>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</si>
  <si>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</si>
  <si>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</si>
  <si>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</si>
  <si>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</si>
  <si>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</si>
  <si>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</si>
  <si>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</si>
  <si>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</si>
  <si>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</si>
  <si>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</si>
  <si>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</si>
  <si>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</si>
  <si>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</si>
  <si>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</si>
  <si>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</si>
  <si>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</si>
  <si>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</si>
  <si>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</si>
  <si>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</si>
  <si>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</si>
  <si>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</si>
  <si>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</si>
  <si>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</si>
  <si>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</si>
  <si>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</si>
  <si>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</si>
  <si>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</si>
  <si>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</si>
  <si>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</si>
  <si>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</si>
  <si>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</si>
  <si>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</si>
  <si>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</si>
  <si>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</si>
  <si>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</si>
  <si>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</si>
  <si>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</si>
  <si>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</si>
  <si>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</si>
  <si>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</si>
  <si>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</si>
  <si>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</si>
  <si>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</si>
  <si>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</si>
  <si>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</si>
  <si>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</si>
  <si>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</si>
  <si>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</si>
  <si>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</si>
  <si>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</si>
  <si>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</si>
  <si>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</si>
  <si>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</si>
  <si>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</si>
  <si>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</si>
  <si>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</si>
  <si>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</si>
  <si>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</si>
  <si>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</si>
  <si>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</si>
  <si>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</si>
  <si>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</si>
  <si>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</si>
  <si>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</si>
  <si>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</si>
  <si>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</si>
  <si>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</si>
  <si>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</si>
  <si>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</si>
  <si>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</si>
  <si>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</si>
  <si>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</si>
  <si>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</si>
  <si>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</si>
  <si>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</si>
  <si>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</si>
  <si>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</si>
  <si>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</si>
  <si>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</si>
  <si>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</si>
  <si>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</si>
  <si>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</si>
  <si>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</si>
  <si>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</si>
  <si>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</si>
  <si>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</si>
  <si>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</si>
  <si>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</si>
  <si>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</si>
  <si>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</si>
  <si>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</si>
  <si>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</si>
  <si>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</si>
  <si>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</si>
  <si>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</si>
  <si>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</si>
  <si>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</si>
  <si>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</si>
  <si>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</si>
  <si>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</si>
  <si>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</si>
  <si>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</si>
  <si>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</si>
  <si>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</si>
  <si>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</si>
  <si>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</si>
  <si>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</si>
  <si>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</si>
  <si>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</si>
  <si>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</si>
  <si>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</si>
  <si>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</si>
  <si>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</si>
  <si>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</si>
  <si>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</si>
  <si>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</si>
  <si>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</si>
  <si>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</si>
  <si>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</si>
  <si>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</si>
  <si>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</si>
  <si>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</si>
  <si>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</si>
  <si>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</si>
  <si>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</si>
  <si>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</si>
  <si>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</si>
  <si>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</si>
  <si>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</si>
  <si>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</si>
  <si>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</si>
  <si>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</si>
  <si>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</si>
  <si>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</si>
  <si>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</si>
  <si>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</si>
  <si>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</si>
  <si>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</si>
  <si>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</si>
  <si>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</si>
  <si>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</si>
  <si>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</si>
  <si>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</si>
  <si>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</si>
  <si>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</si>
  <si>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</si>
  <si>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</si>
  <si>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</si>
  <si>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</si>
  <si>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</si>
  <si>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</si>
  <si>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</si>
  <si>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</si>
  <si>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</si>
  <si>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</si>
  <si>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</si>
  <si>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</si>
  <si>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</si>
  <si>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</si>
  <si>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</si>
  <si>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</si>
  <si>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</si>
  <si>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</si>
  <si>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</si>
  <si>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</si>
  <si>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</si>
  <si>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</si>
  <si>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</si>
  <si>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</si>
  <si>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</si>
  <si>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</si>
  <si>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</si>
  <si>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</si>
  <si>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</si>
  <si>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</si>
  <si>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</si>
  <si>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</si>
  <si>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</si>
  <si>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</si>
  <si>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</si>
  <si>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</si>
  <si>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</si>
  <si>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</si>
  <si>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</si>
  <si>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</si>
  <si>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</si>
  <si>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</si>
  <si>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</si>
  <si>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</si>
  <si>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</si>
  <si>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</si>
  <si>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</si>
  <si>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</si>
  <si>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</si>
  <si>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</si>
  <si>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</si>
  <si>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</si>
  <si>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</si>
  <si>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</si>
  <si>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</si>
  <si>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</si>
  <si>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</si>
  <si>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</si>
  <si>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</si>
  <si>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</si>
  <si>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</si>
  <si>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</si>
  <si>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</si>
  <si>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</si>
  <si>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</si>
  <si>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</si>
  <si>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</si>
  <si>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</si>
  <si>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</si>
  <si>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</si>
  <si>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</si>
  <si>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</si>
  <si>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</si>
  <si>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</si>
  <si>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</si>
  <si>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</si>
  <si>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</si>
  <si>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</si>
  <si>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</si>
  <si>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</si>
  <si>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</si>
  <si>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</si>
  <si>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</si>
  <si>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</si>
  <si>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</si>
  <si>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</si>
  <si>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</si>
  <si>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</si>
  <si>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</si>
  <si>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</si>
  <si>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</si>
  <si>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</si>
  <si>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</si>
  <si>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</si>
  <si>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</si>
  <si>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</si>
  <si>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</si>
  <si>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</si>
  <si>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</si>
  <si>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</si>
  <si>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</si>
  <si>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</si>
  <si>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</si>
  <si>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</si>
  <si>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</si>
  <si>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</si>
  <si>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</si>
  <si>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</si>
  <si>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</si>
  <si>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</si>
  <si>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</si>
  <si>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</si>
  <si>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</si>
  <si>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</si>
  <si>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</si>
  <si>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</si>
  <si>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</si>
  <si>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</si>
  <si>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</si>
  <si>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</si>
  <si>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</si>
  <si>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</si>
  <si>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</si>
  <si>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</si>
  <si>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</si>
  <si>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</si>
  <si>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</si>
  <si>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</si>
  <si>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</si>
  <si>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</si>
  <si>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</si>
  <si>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</si>
  <si>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</si>
  <si>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</si>
  <si>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</si>
  <si>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</si>
  <si>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</si>
  <si>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</si>
  <si>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</si>
  <si>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</si>
  <si>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</si>
  <si>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</si>
  <si>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</si>
  <si>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</si>
  <si>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</si>
  <si>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</si>
  <si>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</si>
  <si>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</si>
  <si>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</si>
  <si>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</si>
  <si>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</si>
  <si>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</si>
  <si>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</si>
  <si>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</si>
  <si>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</si>
  <si>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</si>
  <si>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</si>
  <si>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</si>
  <si>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</si>
  <si>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</si>
  <si>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</si>
  <si>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</si>
  <si>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</si>
  <si>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</si>
  <si>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</si>
  <si>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</si>
  <si>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</si>
  <si>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</si>
  <si>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</si>
  <si>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</si>
  <si>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</si>
  <si>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</si>
  <si>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</si>
  <si>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</si>
  <si>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</si>
  <si>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</si>
  <si>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</si>
  <si>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</si>
  <si>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</si>
  <si>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</si>
  <si>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</si>
  <si>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</si>
  <si>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</si>
  <si>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</si>
  <si>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</si>
  <si>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</si>
  <si>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</si>
  <si>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</si>
  <si>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</si>
  <si>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</si>
  <si>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</si>
  <si>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</si>
  <si>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</si>
  <si>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</si>
  <si>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</si>
  <si>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</si>
  <si>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</si>
  <si>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</si>
  <si>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</si>
  <si>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</si>
  <si>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</si>
  <si>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</si>
  <si>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</si>
  <si>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</si>
  <si>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</si>
  <si>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</si>
  <si>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</si>
  <si>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</si>
  <si>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</si>
  <si>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</si>
  <si>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</si>
  <si>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</si>
  <si>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</si>
  <si>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</si>
  <si>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</si>
  <si>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</si>
  <si>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</si>
  <si>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</si>
  <si>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</si>
  <si>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</si>
  <si>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</si>
  <si>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</si>
  <si>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</si>
  <si>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</si>
  <si>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</si>
  <si>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</si>
  <si>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</si>
  <si>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</si>
  <si>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</si>
  <si>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</si>
  <si>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</si>
  <si>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</si>
  <si>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</si>
  <si>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</si>
  <si>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</si>
  <si>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</si>
  <si>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</si>
  <si>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</si>
  <si>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</si>
  <si>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</si>
  <si>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</si>
  <si>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</si>
  <si>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</si>
  <si>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</si>
  <si>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</si>
  <si>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</si>
  <si>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</si>
  <si>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</si>
  <si>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</si>
  <si>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</si>
  <si>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</si>
  <si>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</si>
  <si>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</si>
  <si>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</si>
  <si>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</si>
  <si>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</si>
  <si>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</si>
  <si>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</si>
  <si>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</si>
  <si>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</si>
  <si>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</si>
  <si>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</si>
  <si>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</si>
  <si>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</si>
  <si>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</si>
  <si>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</si>
  <si>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</si>
  <si>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</si>
  <si>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</si>
  <si>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</si>
  <si>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</si>
  <si>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</si>
  <si>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</si>
  <si>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</si>
  <si>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</si>
  <si>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</si>
  <si>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</si>
  <si>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</si>
  <si>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</si>
  <si>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</si>
  <si>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</si>
  <si>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</si>
  <si>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</si>
  <si>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</si>
  <si>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</si>
  <si>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</si>
  <si>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</si>
  <si>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</si>
  <si>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</si>
  <si>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</si>
  <si>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</si>
  <si>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</si>
  <si>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</si>
  <si>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</si>
  <si>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</si>
  <si>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</si>
  <si>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</si>
  <si>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</si>
  <si>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</si>
  <si>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</si>
  <si>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</si>
  <si>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</si>
  <si>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</si>
  <si>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</si>
  <si>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</si>
  <si>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</si>
  <si>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</si>
  <si>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</si>
  <si>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</si>
  <si>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</si>
  <si>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</si>
  <si>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</si>
  <si>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</si>
  <si>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</si>
  <si>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</si>
  <si>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</si>
  <si>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</si>
  <si>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</si>
  <si>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</si>
  <si>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</si>
  <si>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</si>
  <si>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</si>
  <si>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</si>
  <si>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</si>
  <si>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</si>
  <si>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</si>
  <si>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</si>
  <si>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</si>
  <si>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</si>
  <si>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</si>
  <si>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</si>
  <si>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</si>
  <si>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</si>
  <si>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</si>
  <si>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</si>
  <si>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</si>
  <si>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</si>
  <si>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</si>
  <si>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</si>
  <si>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</si>
  <si>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</si>
  <si>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</si>
  <si>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</si>
  <si>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</si>
  <si>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</si>
  <si>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</si>
  <si>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</si>
  <si>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</si>
  <si>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</si>
  <si>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</si>
  <si>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</si>
  <si>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</si>
  <si>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</si>
  <si>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</si>
  <si>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</si>
  <si>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</si>
  <si>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</si>
  <si>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</si>
  <si>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</si>
  <si>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</si>
  <si>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</si>
  <si>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</si>
  <si>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</si>
  <si>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</si>
  <si>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</si>
  <si>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</si>
  <si>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</si>
  <si>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</si>
  <si>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</si>
  <si>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</si>
  <si>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</si>
  <si>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</si>
  <si>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</si>
  <si>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</si>
  <si>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</si>
  <si>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</si>
  <si>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</si>
  <si>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</si>
  <si>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</si>
  <si>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</si>
  <si>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</si>
  <si>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</si>
  <si>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</si>
  <si>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</si>
  <si>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</si>
  <si>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</si>
  <si>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</si>
  <si>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</si>
  <si>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</si>
  <si>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</si>
  <si>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</si>
  <si>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</si>
  <si>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</si>
  <si>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</si>
  <si>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</si>
  <si>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</si>
  <si>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</si>
  <si>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</si>
  <si>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</si>
  <si>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</si>
  <si>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</si>
  <si>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</si>
  <si>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</si>
  <si>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</si>
  <si>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</si>
  <si>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</si>
  <si>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</si>
  <si>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</si>
  <si>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</si>
  <si>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</si>
  <si>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</si>
  <si>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</si>
  <si>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</si>
  <si>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</si>
  <si>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</si>
  <si>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</si>
  <si>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</si>
  <si>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</si>
  <si>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</si>
  <si>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</si>
  <si>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</si>
  <si>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</si>
  <si>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</si>
  <si>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</si>
  <si>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</si>
  <si>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</si>
  <si>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</si>
  <si>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</si>
  <si>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</si>
  <si>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</si>
  <si>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</si>
  <si>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</si>
  <si>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</si>
  <si>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</si>
  <si>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</si>
  <si>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</si>
  <si>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</si>
  <si>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</si>
  <si>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</si>
  <si>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</si>
  <si>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</si>
  <si>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</si>
  <si>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</si>
  <si>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</si>
  <si>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</si>
  <si>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</si>
  <si>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</si>
  <si>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</si>
  <si>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</si>
  <si>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</si>
  <si>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</si>
  <si>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</si>
  <si>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</si>
  <si>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</si>
  <si>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</si>
  <si>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</si>
  <si>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</si>
  <si>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</si>
  <si>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</si>
  <si>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</si>
  <si>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</si>
  <si>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</si>
  <si>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</si>
  <si>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</si>
  <si>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</si>
  <si>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</si>
  <si>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</si>
  <si>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</si>
  <si>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</si>
  <si>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</si>
  <si>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</si>
  <si>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</si>
  <si>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</si>
  <si>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</si>
  <si>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</si>
  <si>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</si>
  <si>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</si>
  <si>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</si>
  <si>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</si>
  <si>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</si>
  <si>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</si>
  <si>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</si>
  <si>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</si>
  <si>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</si>
  <si>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</si>
  <si>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</si>
  <si>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</si>
  <si>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</si>
  <si>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</si>
  <si>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</si>
  <si>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</si>
  <si>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</si>
  <si>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</si>
  <si>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</si>
  <si>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</si>
  <si>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</si>
  <si>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</si>
  <si>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</si>
  <si>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</si>
  <si>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</si>
  <si>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</si>
  <si>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</si>
  <si>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</si>
  <si>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</si>
  <si>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</si>
  <si>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</si>
  <si>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</si>
  <si>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</si>
  <si>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</si>
  <si>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</si>
  <si>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</si>
  <si>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</si>
  <si>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</si>
  <si>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</si>
  <si>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</si>
  <si>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</si>
  <si>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</si>
  <si>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</si>
  <si>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</si>
  <si>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</si>
  <si>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</si>
  <si>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</si>
  <si>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</si>
  <si>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</si>
  <si>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</si>
  <si>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</si>
  <si>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</si>
  <si>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</si>
  <si>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</si>
  <si>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</si>
  <si>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</si>
  <si>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</si>
  <si>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</si>
  <si>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</si>
  <si>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</si>
  <si>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</si>
  <si>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</si>
  <si>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</si>
  <si>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</si>
  <si>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</si>
  <si>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</si>
  <si>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</si>
  <si>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</si>
  <si>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</si>
  <si>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</si>
  <si>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</si>
  <si>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</si>
  <si>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</si>
  <si>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</si>
  <si>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</si>
  <si>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</si>
  <si>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</si>
  <si>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</si>
  <si>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</si>
  <si>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</si>
  <si>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</si>
  <si>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</si>
  <si>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</si>
  <si>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</si>
  <si>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</si>
  <si>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</si>
  <si>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</si>
  <si>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</si>
  <si>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</si>
  <si>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</si>
  <si>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</si>
  <si>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</si>
  <si>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</si>
  <si>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</si>
  <si>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</si>
  <si>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</si>
  <si>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</si>
  <si>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</si>
  <si>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</si>
  <si>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</si>
  <si>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</si>
  <si>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</si>
  <si>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</si>
  <si>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</si>
  <si>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</si>
  <si>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</si>
  <si>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</si>
  <si>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</si>
  <si>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</si>
  <si>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</si>
  <si>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</si>
  <si>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</si>
  <si>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</si>
  <si>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</si>
  <si>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</si>
  <si>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</si>
  <si>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</si>
  <si>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</si>
  <si>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</si>
  <si>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</si>
  <si>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</si>
  <si>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</si>
  <si>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</si>
  <si>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</si>
  <si>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</si>
  <si>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</si>
  <si>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</si>
  <si>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</si>
  <si>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</si>
  <si>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</si>
  <si>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</si>
  <si>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</si>
  <si>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</si>
  <si>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</si>
  <si>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</si>
  <si>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</si>
  <si>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</si>
  <si>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</si>
  <si>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</si>
  <si>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</si>
  <si>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</si>
  <si>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</si>
  <si>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</si>
  <si>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</si>
  <si>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</si>
  <si>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</si>
  <si>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</si>
  <si>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</si>
  <si>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</si>
  <si>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</si>
  <si>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</si>
  <si>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</si>
  <si>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</si>
  <si>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</si>
  <si>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</si>
  <si>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</si>
  <si>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</si>
  <si>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</si>
  <si>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</si>
  <si>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</si>
  <si>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</si>
  <si>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</si>
  <si>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</si>
  <si>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</si>
  <si>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</si>
  <si>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</si>
  <si>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</si>
  <si>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</si>
  <si>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</si>
  <si>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</si>
  <si>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</si>
  <si>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</si>
  <si>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</si>
  <si>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</si>
  <si>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</si>
  <si>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</si>
  <si>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</si>
  <si>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</si>
  <si>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</si>
  <si>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</si>
  <si>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</si>
  <si>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</si>
  <si>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</si>
  <si>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</si>
  <si>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</si>
  <si>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</si>
  <si>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</si>
  <si>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</si>
  <si>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</si>
  <si>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</si>
  <si>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</si>
  <si>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</si>
  <si>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</si>
  <si>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</si>
  <si>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</si>
  <si>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</si>
  <si>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</si>
  <si>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</si>
  <si>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</si>
  <si>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</si>
  <si>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</si>
  <si>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</si>
  <si>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</si>
  <si>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</si>
  <si>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</si>
  <si>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</si>
  <si>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</si>
  <si>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</si>
  <si>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</si>
  <si>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</si>
  <si>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</si>
  <si>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</si>
  <si>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</si>
  <si>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</si>
  <si>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</si>
  <si>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</si>
  <si>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</si>
  <si>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</si>
  <si>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</si>
  <si>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</si>
  <si>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</si>
  <si>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</si>
  <si>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</si>
  <si>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</si>
  <si>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</si>
  <si>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</si>
  <si>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</si>
  <si>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</si>
  <si>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</si>
  <si>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</si>
  <si>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</si>
  <si>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</si>
  <si>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</si>
  <si>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</si>
  <si>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</si>
  <si>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</si>
  <si>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</si>
  <si>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</si>
  <si>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</si>
  <si>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</si>
  <si>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</si>
  <si>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</si>
  <si>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</si>
  <si>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</si>
  <si>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</si>
  <si>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</si>
  <si>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</si>
  <si>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</si>
  <si>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</si>
  <si>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</si>
  <si>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</si>
  <si>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</si>
  <si>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</si>
  <si>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</si>
  <si>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</si>
  <si>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</si>
  <si>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</si>
  <si>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</si>
  <si>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</si>
  <si>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</si>
  <si>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</si>
  <si>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</si>
  <si>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</si>
  <si>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</si>
  <si>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</si>
  <si>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</si>
  <si>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</si>
  <si>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</si>
  <si>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</si>
  <si>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</si>
  <si>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</si>
  <si>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</si>
  <si>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</si>
  <si>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</si>
  <si>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</si>
  <si>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</si>
  <si>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</si>
  <si>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</si>
  <si>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</si>
  <si>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</si>
  <si>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</si>
  <si>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</si>
  <si>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</si>
  <si>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</si>
  <si>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</si>
  <si>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</si>
  <si>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</si>
  <si>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</si>
  <si>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</si>
  <si>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</si>
  <si>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</si>
  <si>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</si>
  <si>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</si>
  <si>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</si>
  <si>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</si>
  <si>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</si>
  <si>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</si>
  <si>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</si>
  <si>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</si>
  <si>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</si>
  <si>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</si>
  <si>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</si>
  <si>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</si>
  <si>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</si>
  <si>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</si>
  <si>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</si>
  <si>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</si>
  <si>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</si>
  <si>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</si>
  <si>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</si>
  <si>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</si>
  <si>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</si>
  <si>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</si>
  <si>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</si>
  <si>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</si>
  <si>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</si>
  <si>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</si>
  <si>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</si>
  <si>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</si>
  <si>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</si>
  <si>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</si>
  <si>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</si>
  <si>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</si>
  <si>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</si>
  <si>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</si>
  <si>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</si>
  <si>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</si>
  <si>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</si>
  <si>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</si>
  <si>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</si>
  <si>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</si>
  <si>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</si>
  <si>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</si>
  <si>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</si>
  <si>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</si>
  <si>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</si>
  <si>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</si>
  <si>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</si>
  <si>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</si>
  <si>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</si>
  <si>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</si>
  <si>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</si>
  <si>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</si>
  <si>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</si>
  <si>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</si>
  <si>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</si>
  <si>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</si>
  <si>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</si>
  <si>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</si>
  <si>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</si>
  <si>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</si>
  <si>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</si>
  <si>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</si>
  <si>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</si>
  <si>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</si>
  <si>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</si>
  <si>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</si>
  <si>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</si>
  <si>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</si>
  <si>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</si>
  <si>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</si>
  <si>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</si>
  <si>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</si>
  <si>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</si>
  <si>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</si>
  <si>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</si>
  <si>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</si>
  <si>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</si>
  <si>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</si>
  <si>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</si>
  <si>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</si>
  <si>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</si>
  <si>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</si>
  <si>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</si>
  <si>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</si>
  <si>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</si>
  <si>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</si>
  <si>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</si>
  <si>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</si>
  <si>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</si>
  <si>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</si>
  <si>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</si>
  <si>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</si>
  <si>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</si>
  <si>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</si>
  <si>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</si>
  <si>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</si>
  <si>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</si>
  <si>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</si>
  <si>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</si>
  <si>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</si>
  <si>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</si>
  <si>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</si>
  <si>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</si>
  <si>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</si>
  <si>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</si>
  <si>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</si>
  <si>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</si>
  <si>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</si>
  <si>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</si>
  <si>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</si>
  <si>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</si>
  <si>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</si>
  <si>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</si>
  <si>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</si>
  <si>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</si>
  <si>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</si>
  <si>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</si>
  <si>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</si>
  <si>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</si>
  <si>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</si>
  <si>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</si>
  <si>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</si>
  <si>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</si>
  <si>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</si>
  <si>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</si>
  <si>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</si>
  <si>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</si>
  <si>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</si>
  <si>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</si>
  <si>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</si>
  <si>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</si>
  <si>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</si>
  <si>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</si>
  <si>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</si>
  <si>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</si>
  <si>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</si>
  <si>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</si>
  <si>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</si>
  <si>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</si>
  <si>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</si>
  <si>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</si>
  <si>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</si>
  <si>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</si>
  <si>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</si>
  <si>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</si>
  <si>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</si>
  <si>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</si>
  <si>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</si>
  <si>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</si>
  <si>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</si>
  <si>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</si>
  <si>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</si>
  <si>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</si>
  <si>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</si>
  <si>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</si>
  <si>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</si>
  <si>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</si>
  <si>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</si>
  <si>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</si>
  <si>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</si>
  <si>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</si>
  <si>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</si>
  <si>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</si>
  <si>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</si>
  <si>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</si>
  <si>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</si>
  <si>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</si>
  <si>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</si>
  <si>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</si>
  <si>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</si>
  <si>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</si>
  <si>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</si>
  <si>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</si>
  <si>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</si>
  <si>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</si>
  <si>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</si>
  <si>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</si>
  <si>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</si>
  <si>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</si>
  <si>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</si>
  <si>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</si>
  <si>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</si>
  <si>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</si>
  <si>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</si>
  <si>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</si>
  <si>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</si>
  <si>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</si>
  <si>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</si>
  <si>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</si>
  <si>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</si>
  <si>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</si>
  <si>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</si>
  <si>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</si>
  <si>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</si>
  <si>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</si>
  <si>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</si>
  <si>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</si>
  <si>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</si>
  <si>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</si>
  <si>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</si>
  <si>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</si>
  <si>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</si>
  <si>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</si>
  <si>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</si>
  <si>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</si>
  <si>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</si>
  <si>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</si>
  <si>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</si>
  <si>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</si>
  <si>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</si>
  <si>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</si>
  <si>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</si>
  <si>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</si>
  <si>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</si>
  <si>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</si>
  <si>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</si>
  <si>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</si>
  <si>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</si>
  <si>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</si>
  <si>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</si>
  <si>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</si>
  <si>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</si>
  <si>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</si>
  <si>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</si>
  <si>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</si>
  <si>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</si>
  <si>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</si>
  <si>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</si>
  <si>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</si>
  <si>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</si>
  <si>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</si>
  <si>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</si>
  <si>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</si>
  <si>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</si>
  <si>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</si>
  <si>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</si>
  <si>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</si>
  <si>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</si>
  <si>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</si>
  <si>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</si>
  <si>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</si>
  <si>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</si>
  <si>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</si>
  <si>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</si>
  <si>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</si>
  <si>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</si>
  <si>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</si>
  <si>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</si>
  <si>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</si>
  <si>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</si>
  <si>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</si>
  <si>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</si>
  <si>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</si>
  <si>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</si>
  <si>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</si>
  <si>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</si>
  <si>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</si>
  <si>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</si>
  <si>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</si>
  <si>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</si>
  <si>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</si>
  <si>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</si>
  <si>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</si>
  <si>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</si>
  <si>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</si>
  <si>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</si>
  <si>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</si>
  <si>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</si>
  <si>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</si>
  <si>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</si>
  <si>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</si>
  <si>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</si>
  <si>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</si>
  <si>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</si>
  <si>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</si>
  <si>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</si>
  <si>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</si>
  <si>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</si>
  <si>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</si>
  <si>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</si>
  <si>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</si>
  <si>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</si>
  <si>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</si>
  <si>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</si>
  <si>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</si>
  <si>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</si>
  <si>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</si>
  <si>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</si>
  <si>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</si>
  <si>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</si>
  <si>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</si>
  <si>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</si>
  <si>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</si>
  <si>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</si>
  <si>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</si>
  <si>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</si>
  <si>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</si>
  <si>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</si>
  <si>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</si>
  <si>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</si>
  <si>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</si>
  <si>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</si>
  <si>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</si>
  <si>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</si>
  <si>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</si>
  <si>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</si>
  <si>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</si>
  <si>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</si>
  <si>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</si>
  <si>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</si>
  <si>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</si>
  <si>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</si>
  <si>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</si>
  <si>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</si>
  <si>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</si>
  <si>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</si>
  <si>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</si>
  <si>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</si>
  <si>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</si>
  <si>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</si>
  <si>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</si>
  <si>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</si>
  <si>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</si>
  <si>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</si>
  <si>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</si>
  <si>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</si>
  <si>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</si>
  <si>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</si>
  <si>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</si>
  <si>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</si>
  <si>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</si>
  <si>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</si>
  <si>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</si>
  <si>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</si>
  <si>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</si>
  <si>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</si>
  <si>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</si>
  <si>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</si>
  <si>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</si>
  <si>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</si>
  <si>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</si>
  <si>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</si>
  <si>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</si>
  <si>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</si>
  <si>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</si>
  <si>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</si>
  <si>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</si>
  <si>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</si>
  <si>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</si>
  <si>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</si>
  <si>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</si>
  <si>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</si>
  <si>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</si>
  <si>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</si>
  <si>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</si>
  <si>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</si>
  <si>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</si>
  <si>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</si>
  <si>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</si>
  <si>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</si>
  <si>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</si>
  <si>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</si>
  <si>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</si>
  <si>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</si>
  <si>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</si>
  <si>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</si>
  <si>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</si>
  <si>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</si>
  <si>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</si>
  <si>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</si>
  <si>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</si>
  <si>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</si>
  <si>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</si>
  <si>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</si>
  <si>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</si>
  <si>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</si>
  <si>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</si>
  <si>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</si>
  <si>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</si>
  <si>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</si>
  <si>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</si>
  <si>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</si>
  <si>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</si>
  <si>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</si>
  <si>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</si>
  <si>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</si>
  <si>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</si>
  <si>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</si>
  <si>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</si>
  <si>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</si>
  <si>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</si>
  <si>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</si>
  <si>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</si>
  <si>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</si>
  <si>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</si>
  <si>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</si>
  <si>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</si>
  <si>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</si>
  <si>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</si>
  <si>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</si>
  <si>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</si>
  <si>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</si>
  <si>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</si>
  <si>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</si>
  <si>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</si>
  <si>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</si>
  <si>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</si>
  <si>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</si>
  <si>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</si>
  <si>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</si>
  <si>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</si>
  <si>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</si>
  <si>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</si>
  <si>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</si>
  <si>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</si>
  <si>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</si>
  <si>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</si>
  <si>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</si>
  <si>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</si>
  <si>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</si>
  <si>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</si>
  <si>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</si>
  <si>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</si>
  <si>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</si>
  <si>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</si>
  <si>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</si>
  <si>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</si>
  <si>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</si>
  <si>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</si>
  <si>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</si>
  <si>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</si>
  <si>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</si>
  <si>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</si>
  <si>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</si>
  <si>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</si>
  <si>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</si>
  <si>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</si>
  <si>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</si>
  <si>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</si>
  <si>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</si>
  <si>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</si>
  <si>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</si>
  <si>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</si>
  <si>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</si>
  <si>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</si>
  <si>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</si>
  <si>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</si>
  <si>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</si>
  <si>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</si>
  <si>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</si>
  <si>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</si>
  <si>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</si>
  <si>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</si>
  <si>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</si>
  <si>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</si>
  <si>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</si>
  <si>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</si>
  <si>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</si>
  <si>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</si>
  <si>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</si>
  <si>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</si>
  <si>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</si>
  <si>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</si>
  <si>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</si>
  <si>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</si>
  <si>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</si>
  <si>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</si>
  <si>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</si>
  <si>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</si>
  <si>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</si>
  <si>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</si>
  <si>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</si>
  <si>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</si>
  <si>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</si>
  <si>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</si>
  <si>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</si>
  <si>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</si>
  <si>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</si>
  <si>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</si>
  <si>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</si>
  <si>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</si>
  <si>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</si>
  <si>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</si>
  <si>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</si>
  <si>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</si>
  <si>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</si>
  <si>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</si>
  <si>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</si>
  <si>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</si>
  <si>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TINTCS</t>
  </si>
  <si>
    <t>TINPAT1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</si>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</sst>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G111" activePane="topRight" state="frozen"/>
      <selection pane="topRight" activeCell="J133" sqref="J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567</v>
      </c>
      <c r="I107" s="135" t="s">
        <v>567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565</v>
      </c>
      <c r="I109" s="135" t="s">
        <v>530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/>
      <c r="Q109" s="71"/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e">
        <f t="shared" si="9"/>
        <v>#DIV/0!</v>
      </c>
      <c r="BR109" s="15" t="e">
        <f t="shared" si="10"/>
        <v>#DIV/0!</v>
      </c>
      <c r="BS109" s="15" t="e">
        <f t="shared" si="11"/>
        <v>#DIV/0!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505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505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969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444</v>
      </c>
      <c r="I115" s="135" t="s">
        <v>444</v>
      </c>
      <c r="J115" s="151">
        <v>74</v>
      </c>
      <c r="K115" s="249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ZRW-TRP</v>
      </c>
      <c r="AN115" s="175" t="str">
        <f>IF(BS_CONTROLE[[#This Row],[SB]]=0, "-", BS_CONTROLE[[#This Row],[SB]])</f>
        <v>TMITRP</v>
      </c>
      <c r="AO115" s="176">
        <f>IF(BS_CONTROLE[[#This Row],[SUB]]=0, "-", BS_CONTROLE[[#This Row],[SUB]])</f>
        <v>74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438</v>
      </c>
      <c r="I117" s="135" t="s">
        <v>438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35" t="s">
        <v>418</v>
      </c>
      <c r="I118" s="135" t="s">
        <v>456</v>
      </c>
      <c r="J118" s="151">
        <v>74</v>
      </c>
      <c r="K118" s="151">
        <v>109</v>
      </c>
      <c r="L118" s="71">
        <v>290</v>
      </c>
      <c r="M118" s="149" t="s">
        <v>1421</v>
      </c>
      <c r="N118" s="149" t="s">
        <v>1422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TINTCS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109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250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1413</v>
      </c>
      <c r="I119" s="135" t="s">
        <v>1413</v>
      </c>
      <c r="J119" s="151">
        <v>74</v>
      </c>
      <c r="K119" s="151">
        <v>109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9" s="149" t="s">
        <v>1423</v>
      </c>
      <c r="O119" s="135">
        <v>0.45833333333333331</v>
      </c>
      <c r="P119" s="135">
        <v>8.3333333333333329E-2</v>
      </c>
      <c r="Q119" s="71">
        <v>624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TINPAT2</v>
      </c>
      <c r="AL119" s="175" t="str">
        <f>IF(BS_CONTROLE[[#This Row],[Local - Encerramento]]=0, "-", BS_CONTROLE[[#This Row],[Local - Encerramento]])</f>
        <v>TINPAT2</v>
      </c>
      <c r="AM119" s="175" t="str">
        <f>IF(BS_CONTROLE[[#This Row],[Entre - Estações]]=0, "-", BS_CONTROLE[[#This Row],[Entre - Estações]])</f>
        <v>TIN</v>
      </c>
      <c r="AN119" s="175" t="str">
        <f>IF(BS_CONTROLE[[#This Row],[SB]]=0, "-", BS_CONTROLE[[#This Row],[SB]])</f>
        <v>TINPAT1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109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V8646088</v>
      </c>
      <c r="B126" s="133">
        <v>46088</v>
      </c>
      <c r="C126" s="7">
        <f>IF(BS_CONTROLE[[#This Row],[DATA]]="","",WEEKNUM(BS_CONTROLE[[#This Row],[DATA]]))</f>
        <v>10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e">
        <f t="shared" si="9"/>
        <v>#DIV/0!</v>
      </c>
      <c r="BR126" s="15" t="e">
        <f t="shared" si="10"/>
        <v>#DIV/0!</v>
      </c>
      <c r="BS126" s="15" t="e">
        <f t="shared" si="11"/>
        <v>#DIV/0!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</v>
      </c>
      <c r="B128" s="133"/>
      <c r="C128" s="7" t="str">
        <f>IF(BS_CONTROLE[[#This Row],[DATA]]="","",WEEKNUM(BS_CONTROLE[[#This Row],[DATA]]))</f>
        <v/>
      </c>
      <c r="D128" s="45" t="s">
        <v>183</v>
      </c>
      <c r="E128" s="185">
        <v>121</v>
      </c>
      <c r="F128" s="134"/>
      <c r="G128" s="8" t="e">
        <f>IF(D128="","*",VLOOKUP(F128,BS_ATIVIDADE[#All],3,FALSE))</f>
        <v>#N/A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e">
        <f>IF(D128="","*",VLOOKUP(AI128,BS_ATIVIDADE[#Data],3,FALSE))</f>
        <v>#N/A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V8046088</v>
      </c>
      <c r="B130" s="133">
        <v>46088</v>
      </c>
      <c r="C130" s="7">
        <f>IF(BS_CONTROLE[[#This Row],[DATA]]="","",WEEKNUM(BS_CONTROLE[[#This Row],[DATA]]))</f>
        <v>10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/>
      <c r="I130" s="135"/>
      <c r="J130" s="151">
        <v>74</v>
      </c>
      <c r="K130" s="151">
        <v>404</v>
      </c>
      <c r="L130" s="71">
        <v>497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30" s="135"/>
      <c r="P130" s="135"/>
      <c r="Q130" s="71"/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TOM</v>
      </c>
      <c r="AN130" s="175" t="str">
        <f>IF(BS_CONTROLE[[#This Row],[SB]]=0, "-", BS_CONTROLE[[#This Row],[SB]])</f>
        <v>TOM1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404</v>
      </c>
      <c r="AQ130" s="177">
        <f>IF(BS_CONTROLE[[#This Row],[KM - Fim]]=0, "-", BS_CONTROLE[[#This Row],[KM - Fim]])</f>
        <v>497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e">
        <f t="shared" si="9"/>
        <v>#DIV/0!</v>
      </c>
      <c r="BR130" s="15" t="e">
        <f t="shared" si="10"/>
        <v>#DIV/0!</v>
      </c>
      <c r="BS130" s="15" t="e">
        <f t="shared" si="11"/>
        <v>#DIV/0!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1424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1426</v>
      </c>
      <c r="E3" s="186" t="s">
        <v>1427</v>
      </c>
      <c r="F3" s="186" t="s">
        <v>1428</v>
      </c>
      <c r="G3" s="186" t="s">
        <v>1429</v>
      </c>
      <c r="H3" s="186" t="s">
        <v>1430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1432</v>
      </c>
      <c r="D13" s="187">
        <v>9049</v>
      </c>
      <c r="E13" s="188">
        <v>46044</v>
      </c>
      <c r="F13" s="190" t="s">
        <v>1433</v>
      </c>
      <c r="G13" s="187" t="s">
        <v>1434</v>
      </c>
      <c r="H13" s="187"/>
    </row>
    <row r="14" spans="3:8">
      <c r="C14" s="187" t="s">
        <v>1432</v>
      </c>
      <c r="D14" s="187">
        <v>9044</v>
      </c>
      <c r="E14" s="188">
        <v>46044</v>
      </c>
      <c r="F14" s="190" t="s">
        <v>1435</v>
      </c>
      <c r="G14" s="187" t="s">
        <v>1436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1437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1439</v>
      </c>
      <c r="C4" s="191" t="s">
        <v>1440</v>
      </c>
      <c r="D4" s="191" t="s">
        <v>1441</v>
      </c>
      <c r="E4" s="191" t="s">
        <v>1442</v>
      </c>
      <c r="F4" s="191" t="s">
        <v>368</v>
      </c>
      <c r="G4" s="191" t="s">
        <v>1443</v>
      </c>
    </row>
    <row r="5" spans="2:7">
      <c r="B5" s="192" t="s">
        <v>1444</v>
      </c>
      <c r="C5" s="192">
        <v>309525</v>
      </c>
      <c r="D5" s="192" t="s">
        <v>1445</v>
      </c>
      <c r="E5" s="192" t="s">
        <v>249</v>
      </c>
      <c r="F5" s="192" t="s">
        <v>1446</v>
      </c>
      <c r="G5" s="193">
        <v>46296</v>
      </c>
    </row>
    <row r="6" spans="2:7">
      <c r="B6" s="192" t="s">
        <v>1447</v>
      </c>
      <c r="C6" s="192">
        <v>257410</v>
      </c>
      <c r="D6" s="192" t="s">
        <v>1448</v>
      </c>
      <c r="E6" s="192" t="s">
        <v>249</v>
      </c>
      <c r="F6" s="192" t="s">
        <v>1446</v>
      </c>
      <c r="G6" s="193"/>
    </row>
    <row r="7" spans="2:7">
      <c r="B7" s="192" t="s">
        <v>1259</v>
      </c>
      <c r="C7" s="192">
        <v>256875</v>
      </c>
      <c r="D7" s="192" t="s">
        <v>1449</v>
      </c>
      <c r="E7" s="192" t="s">
        <v>249</v>
      </c>
      <c r="F7" s="192" t="s">
        <v>1446</v>
      </c>
      <c r="G7" s="193">
        <v>46296</v>
      </c>
    </row>
    <row r="8" spans="2:7">
      <c r="B8" s="192" t="s">
        <v>1450</v>
      </c>
      <c r="C8" s="192">
        <v>257278</v>
      </c>
      <c r="D8" s="192" t="s">
        <v>1451</v>
      </c>
      <c r="E8" s="192" t="s">
        <v>240</v>
      </c>
      <c r="F8" s="192" t="s">
        <v>1452</v>
      </c>
      <c r="G8" s="193">
        <v>46235</v>
      </c>
    </row>
    <row r="9" spans="2:7">
      <c r="B9" s="192" t="s">
        <v>1453</v>
      </c>
      <c r="C9" s="192">
        <v>257033</v>
      </c>
      <c r="D9" s="192" t="s">
        <v>1454</v>
      </c>
      <c r="E9" s="192" t="s">
        <v>240</v>
      </c>
      <c r="F9" s="192" t="s">
        <v>385</v>
      </c>
      <c r="G9" s="192" t="s">
        <v>1455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1456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1175</v>
      </c>
      <c r="E2" s="92" t="s">
        <v>368</v>
      </c>
      <c r="F2" s="92" t="s">
        <v>1459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ZRW-TRP</v>
      </c>
      <c r="L114" s="196" t="str">
        <f>IF(FN_MC!N115="","*",FN_MC!N115)</f>
        <v>TMITRP</v>
      </c>
      <c r="M114" s="97">
        <f>IF(FN_MC!J115="","*",FN_MC!J115)</f>
        <v>74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TINTCS</v>
      </c>
      <c r="M117" s="97">
        <f>IF(FN_MC!J118="","*",FN_MC!J118)</f>
        <v>74</v>
      </c>
      <c r="N117" s="183">
        <f>IF(FN_MC!K118="","*",FN_MC!K118)</f>
        <v>109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TINPAT2</v>
      </c>
      <c r="J118" s="96" t="str">
        <f>IF(FN_MC!I119="","*",FN_MC!I119)</f>
        <v>TINPAT2</v>
      </c>
      <c r="K118" s="96" t="str">
        <f>IF(FN_MC!M119="","*",FN_MC!M119)</f>
        <v>TIN</v>
      </c>
      <c r="L118" s="196" t="str">
        <f>IF(FN_MC!N119="","*",FN_MC!N119)</f>
        <v>TINPAT1</v>
      </c>
      <c r="M118" s="97">
        <f>IF(FN_MC!J119="","*",FN_MC!J119)</f>
        <v>74</v>
      </c>
      <c r="N118" s="183">
        <f>IF(FN_MC!K119="","*",FN_MC!K119)</f>
        <v>109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624 M</v>
      </c>
      <c r="S118" s="96" t="str">
        <f>IF(FN_MC!V119="","*",FN_MC!V119)</f>
        <v>Herbert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>
        <f>IF(FN_MC!B126="","*",FN_MC!B126)</f>
        <v>46088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V48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46088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TOM</v>
      </c>
      <c r="L129" s="196" t="str">
        <f>IF(FN_MC!N130="","*",FN_MC!N130)</f>
        <v>TOM1</v>
      </c>
      <c r="M129" s="97">
        <f>IF(FN_MC!J130="","*",FN_MC!J130)</f>
        <v>74</v>
      </c>
      <c r="N129" s="183">
        <f>IF(FN_MC!K130="","*",FN_MC!K130)</f>
        <v>404</v>
      </c>
      <c r="O129" s="183">
        <f>IF(FN_MC!L130="","*",FN_MC!L130)</f>
        <v>497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1461</v>
      </c>
      <c r="D5" s="242"/>
      <c r="E5" s="242"/>
      <c r="F5" s="242"/>
      <c r="G5" s="242"/>
      <c r="H5" s="242"/>
      <c r="I5" s="242"/>
      <c r="J5" s="243"/>
      <c r="K5" s="244" t="s">
        <v>1462</v>
      </c>
      <c r="L5" s="245"/>
      <c r="M5" s="245"/>
      <c r="N5" s="245"/>
      <c r="O5" s="246" t="s">
        <v>1463</v>
      </c>
      <c r="P5" s="247"/>
      <c r="Q5" s="248"/>
    </row>
    <row r="6" spans="1:17" s="81" customFormat="1" ht="15.75" customHeight="1">
      <c r="A6" s="75" t="s">
        <v>1459</v>
      </c>
      <c r="B6" s="82" t="s">
        <v>1458</v>
      </c>
      <c r="C6" s="83" t="s">
        <v>1175</v>
      </c>
      <c r="D6" s="84" t="s">
        <v>1176</v>
      </c>
      <c r="E6" s="83" t="s">
        <v>1464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1465</v>
      </c>
      <c r="M6" s="116" t="s">
        <v>29</v>
      </c>
      <c r="N6" s="117" t="s">
        <v>1170</v>
      </c>
      <c r="O6" s="165" t="s">
        <v>1213</v>
      </c>
      <c r="P6" s="128"/>
      <c r="Q6" s="139" t="s">
        <v>1466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*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*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 t="str">
        <f>IF(FN_MC!P109="","*",FN_MC!P109)</f>
        <v>*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*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ZRW-TRP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TVI2</v>
      </c>
      <c r="L114" s="118" t="str">
        <f>IF(FN_MC!AM115="","*",FN_MC!AM115)</f>
        <v>ZRW-TRP</v>
      </c>
      <c r="M114" s="118" t="str">
        <f>IF(FN_MC!AP115="","*",FN_MC!AP115)</f>
        <v>-</v>
      </c>
      <c r="N114" s="118" t="str">
        <f>IF(FN_MC!AM115="","*",FN_MC!AM115)</f>
        <v>ZRW-TRP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*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*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TIN</v>
      </c>
      <c r="G117" s="87" t="str">
        <f>IF(FN_MC!M118="","*",FN_MC!M118)</f>
        <v>TIN-TCS</v>
      </c>
      <c r="H117" s="125">
        <f>IF(FN_MC!K118="","*",FN_MC!K118)</f>
        <v>109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TIN</v>
      </c>
      <c r="L117" s="118" t="str">
        <f>IF(FN_MC!AM118="","*",FN_MC!AM118)</f>
        <v>TIN-TCS</v>
      </c>
      <c r="M117" s="118">
        <f>IF(FN_MC!AP118="","*",FN_MC!AP118)</f>
        <v>109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*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TINPAT2</v>
      </c>
      <c r="G118" s="87" t="str">
        <f>IF(FN_MC!M119="","*",FN_MC!M119)</f>
        <v>TIN</v>
      </c>
      <c r="H118" s="125">
        <f>IF(FN_MC!K119="","*",FN_MC!K119)</f>
        <v>109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TINPAT2</v>
      </c>
      <c r="L118" s="118" t="str">
        <f>IF(FN_MC!AM119="","*",FN_MC!AM119)</f>
        <v>TIN</v>
      </c>
      <c r="M118" s="118">
        <f>IF(FN_MC!AP119="","*",FN_MC!AP119)</f>
        <v>109</v>
      </c>
      <c r="N118" s="118" t="str">
        <f>IF(FN_MC!AM119="","*",FN_MC!AM119)</f>
        <v>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*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46088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V86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V48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46088</v>
      </c>
      <c r="B129" s="86" t="str">
        <f>IF(FN_MC!X130="","*",FN_MC!X130)</f>
        <v>*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*</v>
      </c>
      <c r="G129" s="87" t="str">
        <f>IF(FN_MC!M130="","*",FN_MC!M130)</f>
        <v>TOM</v>
      </c>
      <c r="H129" s="125">
        <f>IF(FN_MC!K130="","*",FN_MC!K130)</f>
        <v>404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TOM</v>
      </c>
      <c r="M129" s="118">
        <f>IF(FN_MC!AP130="","*",FN_MC!AP130)</f>
        <v>404</v>
      </c>
      <c r="N129" s="118" t="str">
        <f>IF(FN_MC!AM130="","*",FN_MC!AM130)</f>
        <v>TOM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1160</v>
      </c>
      <c r="D2" s="83" t="s">
        <v>1162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ZRW-TRP</v>
      </c>
      <c r="G110" s="101" t="str">
        <f>IF(FN_MC!I115="","*",FN_MC!I115)</f>
        <v>TVI2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TINPAT2</v>
      </c>
      <c r="F114" s="114" t="str">
        <f>IF(FN_MC!M119="","*",FN_MC!M119)</f>
        <v>TIN</v>
      </c>
      <c r="G114" s="101" t="str">
        <f>IF(FN_MC!I119="","*",FN_MC!I119)</f>
        <v>TINPAT2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46088</v>
      </c>
      <c r="D121" s="101" t="str">
        <f>IF(FN_MC!D126="","*",FN_MC!D126)</f>
        <v>V86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V48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46088</v>
      </c>
      <c r="D125" s="101" t="str">
        <f>IF(FN_MC!D130="","*",FN_MC!D130)</f>
        <v>V80</v>
      </c>
      <c r="E125" s="101" t="str">
        <f>IF(FN_MC!H130="","*",FN_MC!H130)</f>
        <v>*</v>
      </c>
      <c r="F125" s="114" t="str">
        <f>IF(FN_MC!M130="","*",FN_MC!M130)</f>
        <v>TOM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2026-03-06T16:58:20Z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