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197" documentId="8_{B6337239-1A00-434D-AAD0-422EA1FEB5AE}" xr6:coauthVersionLast="47" xr6:coauthVersionMax="47" xr10:uidLastSave="{2D731121-8988-4F4F-86A3-978AEAEA9C5D}"/>
  <bookViews>
    <workbookView xWindow="-120" yWindow="-120" windowWidth="20730" windowHeight="11040" firstSheet="4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F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34" i="1" a="1"/>
  <c r="H134" i="1" s="1"/>
  <c r="E132" i="13" s="1"/>
  <c r="H132" i="1" a="1"/>
  <c r="H132" i="1" s="1"/>
  <c r="E130" i="13" s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F89" i="13" s="1"/>
  <c r="M92" i="1" a="1"/>
  <c r="M92" i="1"/>
  <c r="F90" i="13" s="1"/>
  <c r="M93" i="1" a="1"/>
  <c r="M93" i="1"/>
  <c r="F91" i="13" s="1"/>
  <c r="M94" i="1" a="1"/>
  <c r="M94" i="1"/>
  <c r="F92" i="13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F68" i="13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F76" i="13" s="1"/>
  <c r="M79" i="1" a="1"/>
  <c r="M79" i="1"/>
  <c r="F77" i="13" s="1"/>
  <c r="M76" i="1" a="1"/>
  <c r="M76" i="1"/>
  <c r="F74" i="13" s="1"/>
  <c r="N76" i="1" a="1"/>
  <c r="N76" i="1"/>
  <c r="L74" i="12" s="1"/>
  <c r="H72" i="1" a="1"/>
  <c r="H72" i="1" s="1"/>
  <c r="E70" i="13" s="1"/>
  <c r="M72" i="1" a="1"/>
  <c r="M72" i="1"/>
  <c r="F70" i="13" s="1"/>
  <c r="N72" i="1" a="1"/>
  <c r="N72" i="1"/>
  <c r="L70" i="12" s="1"/>
  <c r="H75" i="1" a="1"/>
  <c r="H75" i="1" s="1"/>
  <c r="E73" i="13" s="1"/>
  <c r="M61" i="1" a="1"/>
  <c r="M61" i="1" s="1"/>
  <c r="F59" i="13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E61" i="13" s="1"/>
  <c r="M60" i="1" a="1"/>
  <c r="M60" i="1"/>
  <c r="F58" i="13" s="1"/>
  <c r="N60" i="1" a="1"/>
  <c r="N60" i="1"/>
  <c r="L58" i="12" s="1"/>
  <c r="M62" i="1" a="1"/>
  <c r="M62" i="1"/>
  <c r="F60" i="13" s="1"/>
  <c r="N62" i="1" a="1"/>
  <c r="N62" i="1"/>
  <c r="L60" i="12" s="1"/>
  <c r="M63" i="1" a="1"/>
  <c r="M63" i="1"/>
  <c r="F61" i="13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F518" i="13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F519" i="13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F526" i="13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F527" i="13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F528" i="13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F529" i="13" s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F530" i="13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F531" i="13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F532" i="13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F533" i="13" s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F534" i="13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F536" i="13" s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F537" i="13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F538" i="13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39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0" i="13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F541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F542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F543" i="13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F544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F545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F546" i="13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F547" i="13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F548" i="13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F549" i="13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F550" i="13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F301" i="13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F302" i="13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05" i="13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08" i="13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1" i="13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3" i="13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4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15" i="13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16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17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18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19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0" i="13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2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3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4" i="13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25" i="13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26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27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28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6" i="13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2" i="13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3" i="13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4" i="13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45" i="13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46" i="13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47" i="13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48" i="13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49" i="13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0" i="13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1" i="13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2" i="13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3" i="13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4" i="13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55" i="13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57" i="13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58" i="13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59" i="13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0" i="13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1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2" i="13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3" i="13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4" i="13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65" i="13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66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67" i="13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68" i="13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69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0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1" i="13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2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3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4" i="13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75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76" i="13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77" i="13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78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79" i="13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0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2" i="13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3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85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86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87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88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89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0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1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2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3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4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395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396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397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398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399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0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1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2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3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4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05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06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07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08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09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0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3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4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16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17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18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19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0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1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2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3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4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5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26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27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28" i="13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29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0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1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2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3" i="13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4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5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36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37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38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39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0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1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2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3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4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5" i="13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F446" i="13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F447" i="13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F448" i="13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F449" i="13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N165" i="1" a="1"/>
  <c r="N165" i="1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1" i="13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4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1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3" i="13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16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0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1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2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3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1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0" i="13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0" i="13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3" i="13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3" i="13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F279" i="13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85" i="13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86" i="13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87" i="13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88" i="13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299" i="13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F100" i="13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F101" i="13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F103" i="13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F104" i="13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F106" i="13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F107" i="13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L108" i="12"/>
  <c r="D108" i="12"/>
  <c r="E108" i="12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F109" i="13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F110" i="13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F111" i="13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L112" i="12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F113" i="13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L114" i="12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L115" i="12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L116" i="12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L117" i="12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L119" i="12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F120" i="13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F122" i="13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F123" i="13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F124" i="13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F125" i="13" s="1"/>
  <c r="N127" i="1" a="1"/>
  <c r="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F126" i="13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F127" i="13" s="1"/>
  <c r="N129" i="1" a="1"/>
  <c r="N129" i="1" s="1"/>
  <c r="L127" i="12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F128" i="13" s="1"/>
  <c r="N130" i="1" a="1"/>
  <c r="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G131" i="1"/>
  <c r="M131" i="1" a="1"/>
  <c r="M131" i="1" s="1"/>
  <c r="F129" i="13" s="1"/>
  <c r="N131" i="1" a="1"/>
  <c r="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F130" i="13" s="1"/>
  <c r="N132" i="1" a="1"/>
  <c r="N132" i="1" s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F131" i="13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2" i="13" s="1"/>
  <c r="N134" i="1" a="1"/>
  <c r="N134" i="1" s="1"/>
  <c r="R134" i="1"/>
  <c r="S132" i="12" s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F133" i="13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F134" i="13" s="1"/>
  <c r="N136" i="1" a="1"/>
  <c r="N136" i="1" s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F135" i="13" s="1"/>
  <c r="N137" i="1" a="1"/>
  <c r="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F137" i="13" s="1"/>
  <c r="N139" i="1" a="1"/>
  <c r="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F139" i="13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F140" i="13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F141" i="13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F142" i="13" s="1"/>
  <c r="N144" i="1" a="1"/>
  <c r="N144" i="1" s="1"/>
  <c r="L142" i="12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3" i="13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4" i="13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F145" i="13" s="1"/>
  <c r="N147" i="1" a="1"/>
  <c r="N147" i="1" s="1"/>
  <c r="L145" i="12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F146" i="13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F147" i="13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F148" i="13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F149" i="13" s="1"/>
  <c r="N151" i="1" a="1"/>
  <c r="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F150" i="13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F151" i="13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F152" i="13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F153" i="13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F154" i="13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L162" i="12" s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F5" i="13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F6" i="13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F7" i="13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F9" i="13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F10" i="13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F11" i="13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F12" i="13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F13" i="13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F16" i="13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F17" i="13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F18" i="13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F22" i="13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F23" i="13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F24" i="13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F26" i="13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F27" i="13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F28" i="13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F29" i="13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F31" i="13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F32" i="13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F33" i="13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F34" i="13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F36" i="13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F37" i="13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F38" i="13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F39" i="13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F41" i="13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F45" i="13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F46" i="13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F47" i="13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F48" i="13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F50" i="13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F51" i="13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F52" i="13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F53" i="13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F54" i="13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F63" i="13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F64" i="13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F81" i="13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F82" i="13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F83" i="13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F93" i="13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F94" i="13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F95" i="13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F96" i="13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F97" i="13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F98" i="13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F99" i="13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160" i="12" l="1"/>
  <c r="F160" i="13"/>
  <c r="K157" i="12"/>
  <c r="F157" i="13"/>
  <c r="K197" i="12"/>
  <c r="F197" i="13"/>
  <c r="K194" i="12"/>
  <c r="F194" i="13"/>
  <c r="K191" i="12"/>
  <c r="F191" i="13"/>
  <c r="K188" i="12"/>
  <c r="F188" i="13"/>
  <c r="K184" i="12"/>
  <c r="F184" i="13"/>
  <c r="K181" i="12"/>
  <c r="F181" i="13"/>
  <c r="K178" i="12"/>
  <c r="F178" i="13"/>
  <c r="K175" i="12"/>
  <c r="F175" i="13"/>
  <c r="K172" i="12"/>
  <c r="F172" i="13"/>
  <c r="K161" i="12"/>
  <c r="F161" i="13"/>
  <c r="K158" i="12"/>
  <c r="F158" i="13"/>
  <c r="K155" i="12"/>
  <c r="F155" i="13"/>
  <c r="K283" i="12"/>
  <c r="F284" i="13"/>
  <c r="K198" i="12"/>
  <c r="F198" i="13"/>
  <c r="K195" i="12"/>
  <c r="F195" i="13"/>
  <c r="K192" i="12"/>
  <c r="F192" i="13"/>
  <c r="K189" i="12"/>
  <c r="F189" i="13"/>
  <c r="K186" i="12"/>
  <c r="F186" i="13"/>
  <c r="K185" i="12"/>
  <c r="F185" i="13"/>
  <c r="K182" i="12"/>
  <c r="F182" i="13"/>
  <c r="K176" i="12"/>
  <c r="F176" i="13"/>
  <c r="K173" i="12"/>
  <c r="F173" i="13"/>
  <c r="K162" i="12"/>
  <c r="F162" i="13"/>
  <c r="K159" i="12"/>
  <c r="F159" i="13"/>
  <c r="K156" i="12"/>
  <c r="F156" i="13"/>
  <c r="K196" i="12"/>
  <c r="F196" i="13"/>
  <c r="K193" i="12"/>
  <c r="F193" i="13"/>
  <c r="K190" i="12"/>
  <c r="F190" i="13"/>
  <c r="K187" i="12"/>
  <c r="F187" i="13"/>
  <c r="K183" i="12"/>
  <c r="F183" i="13"/>
  <c r="K180" i="12"/>
  <c r="F180" i="13"/>
  <c r="K177" i="12"/>
  <c r="F177" i="13"/>
  <c r="K174" i="12"/>
  <c r="F174" i="13"/>
  <c r="K171" i="12"/>
  <c r="F171" i="13"/>
  <c r="K170" i="12"/>
  <c r="F170" i="13"/>
  <c r="K169" i="12"/>
  <c r="F169" i="13"/>
  <c r="K168" i="12"/>
  <c r="F168" i="13"/>
  <c r="K167" i="12"/>
  <c r="F167" i="13"/>
  <c r="K166" i="12"/>
  <c r="F166" i="13"/>
  <c r="K165" i="12"/>
  <c r="F165" i="13"/>
  <c r="K164" i="12"/>
  <c r="F164" i="13"/>
  <c r="K163" i="12"/>
  <c r="F163" i="13"/>
  <c r="AJ136" i="1"/>
  <c r="AJ110" i="1"/>
  <c r="AJ140" i="1"/>
  <c r="AJ134" i="1"/>
  <c r="AJ131" i="1"/>
  <c r="AJ138" i="1"/>
  <c r="AJ132" i="1"/>
  <c r="AJ120" i="1"/>
  <c r="AJ117" i="1"/>
  <c r="AJ129" i="1"/>
  <c r="AJ127" i="1"/>
  <c r="AJ121" i="1"/>
  <c r="AJ116" i="1"/>
  <c r="AJ119" i="1"/>
  <c r="AJ114" i="1"/>
  <c r="AJ123" i="1"/>
  <c r="AJ118" i="1"/>
  <c r="AJ112" i="1"/>
  <c r="K99" i="12"/>
  <c r="K98" i="12"/>
  <c r="K97" i="12"/>
  <c r="K72" i="12"/>
  <c r="K57" i="12"/>
  <c r="K56" i="12"/>
  <c r="K55" i="12"/>
  <c r="K54" i="12"/>
  <c r="K53" i="12"/>
  <c r="K43" i="12"/>
  <c r="K39" i="12"/>
  <c r="K38" i="12"/>
  <c r="K24" i="12"/>
  <c r="K23" i="12"/>
  <c r="K22" i="12"/>
  <c r="K12" i="12"/>
  <c r="K9" i="12"/>
  <c r="K7" i="12"/>
  <c r="AN163" i="1"/>
  <c r="L161" i="12"/>
  <c r="AN160" i="1"/>
  <c r="L158" i="12"/>
  <c r="K154" i="12"/>
  <c r="K151" i="12"/>
  <c r="AN151" i="1"/>
  <c r="L149" i="12"/>
  <c r="K148" i="12"/>
  <c r="K145" i="12"/>
  <c r="K142" i="12"/>
  <c r="K139" i="12"/>
  <c r="AN139" i="1"/>
  <c r="L137" i="12"/>
  <c r="K136" i="12"/>
  <c r="AN136" i="1"/>
  <c r="L134" i="12"/>
  <c r="K133" i="12"/>
  <c r="AN133" i="1"/>
  <c r="L131" i="12"/>
  <c r="K130" i="12"/>
  <c r="AN130" i="1"/>
  <c r="L128" i="12"/>
  <c r="K127" i="12"/>
  <c r="AN127" i="1"/>
  <c r="L125" i="12"/>
  <c r="K124" i="12"/>
  <c r="AN124" i="1"/>
  <c r="L122" i="12"/>
  <c r="K121" i="12"/>
  <c r="K118" i="12"/>
  <c r="K115" i="12"/>
  <c r="K112" i="12"/>
  <c r="K109" i="12"/>
  <c r="K107" i="12"/>
  <c r="K104" i="12"/>
  <c r="K101" i="12"/>
  <c r="AN200" i="1"/>
  <c r="L198" i="12"/>
  <c r="AN197" i="1"/>
  <c r="L195" i="12"/>
  <c r="AN194" i="1"/>
  <c r="L192" i="12"/>
  <c r="AN191" i="1"/>
  <c r="L189" i="12"/>
  <c r="AN188" i="1"/>
  <c r="L186" i="12"/>
  <c r="AN184" i="1"/>
  <c r="L182" i="12"/>
  <c r="AN181" i="1"/>
  <c r="L179" i="12"/>
  <c r="AN178" i="1"/>
  <c r="L176" i="12"/>
  <c r="AN175" i="1"/>
  <c r="L173" i="12"/>
  <c r="AN172" i="1"/>
  <c r="L170" i="12"/>
  <c r="AN169" i="1"/>
  <c r="L167" i="12"/>
  <c r="AN166" i="1"/>
  <c r="L164" i="12"/>
  <c r="K94" i="12"/>
  <c r="K93" i="12"/>
  <c r="K84" i="12"/>
  <c r="K83" i="12"/>
  <c r="K82" i="12"/>
  <c r="K81" i="12"/>
  <c r="K79" i="12"/>
  <c r="K73" i="12"/>
  <c r="K66" i="12"/>
  <c r="K63" i="12"/>
  <c r="K48" i="12"/>
  <c r="K47" i="12"/>
  <c r="K46" i="12"/>
  <c r="K45" i="12"/>
  <c r="K44" i="12"/>
  <c r="K27" i="12"/>
  <c r="K26" i="12"/>
  <c r="K13" i="12"/>
  <c r="K10" i="12"/>
  <c r="K5" i="12"/>
  <c r="AN155" i="1"/>
  <c r="L153" i="12"/>
  <c r="K152" i="12"/>
  <c r="AN152" i="1"/>
  <c r="L150" i="12"/>
  <c r="K149" i="12"/>
  <c r="K146" i="12"/>
  <c r="AN146" i="1"/>
  <c r="L144" i="12"/>
  <c r="K143" i="12"/>
  <c r="AN143" i="1"/>
  <c r="L141" i="12"/>
  <c r="K140" i="12"/>
  <c r="AN140" i="1"/>
  <c r="L138" i="12"/>
  <c r="K137" i="12"/>
  <c r="AN137" i="1"/>
  <c r="L135" i="12"/>
  <c r="K134" i="12"/>
  <c r="AN134" i="1"/>
  <c r="L132" i="12"/>
  <c r="K131" i="12"/>
  <c r="AN131" i="1"/>
  <c r="L129" i="12"/>
  <c r="K128" i="12"/>
  <c r="AN128" i="1"/>
  <c r="L126" i="12"/>
  <c r="K125" i="12"/>
  <c r="AN125" i="1"/>
  <c r="L123" i="12"/>
  <c r="K122" i="12"/>
  <c r="AN122" i="1"/>
  <c r="L120" i="12"/>
  <c r="K119" i="12"/>
  <c r="K116" i="12"/>
  <c r="K113" i="12"/>
  <c r="K110" i="12"/>
  <c r="AN198" i="1"/>
  <c r="L196" i="12"/>
  <c r="AN195" i="1"/>
  <c r="L193" i="12"/>
  <c r="AN192" i="1"/>
  <c r="L190" i="12"/>
  <c r="AN189" i="1"/>
  <c r="L187" i="12"/>
  <c r="AN185" i="1"/>
  <c r="L183" i="12"/>
  <c r="AN182" i="1"/>
  <c r="L180" i="12"/>
  <c r="K179" i="12"/>
  <c r="AN179" i="1"/>
  <c r="L177" i="12"/>
  <c r="AN176" i="1"/>
  <c r="L174" i="12"/>
  <c r="AN173" i="1"/>
  <c r="L171" i="12"/>
  <c r="AN170" i="1"/>
  <c r="L168" i="12"/>
  <c r="AN167" i="1"/>
  <c r="L165" i="12"/>
  <c r="K96" i="12"/>
  <c r="K95" i="12"/>
  <c r="K64" i="12"/>
  <c r="K52" i="12"/>
  <c r="K51" i="12"/>
  <c r="K50" i="12"/>
  <c r="K41" i="12"/>
  <c r="K37" i="12"/>
  <c r="K36" i="12"/>
  <c r="K35" i="12"/>
  <c r="K34" i="12"/>
  <c r="K33" i="12"/>
  <c r="K32" i="12"/>
  <c r="K31" i="12"/>
  <c r="K30" i="12"/>
  <c r="K29" i="12"/>
  <c r="K28" i="12"/>
  <c r="K18" i="12"/>
  <c r="K17" i="12"/>
  <c r="K16" i="12"/>
  <c r="K15" i="12"/>
  <c r="K14" i="12"/>
  <c r="K11" i="12"/>
  <c r="K6" i="12"/>
  <c r="AN162" i="1"/>
  <c r="L160" i="12"/>
  <c r="K153" i="12"/>
  <c r="K150" i="12"/>
  <c r="K147" i="12"/>
  <c r="K144" i="12"/>
  <c r="K141" i="12"/>
  <c r="K138" i="12"/>
  <c r="AN138" i="1"/>
  <c r="L136" i="12"/>
  <c r="K135" i="12"/>
  <c r="K132" i="12"/>
  <c r="AN132" i="1"/>
  <c r="L130" i="12"/>
  <c r="K129" i="12"/>
  <c r="K126" i="12"/>
  <c r="AN126" i="1"/>
  <c r="L124" i="12"/>
  <c r="K123" i="12"/>
  <c r="AN123" i="1"/>
  <c r="L121" i="12"/>
  <c r="K120" i="12"/>
  <c r="K117" i="12"/>
  <c r="K114" i="12"/>
  <c r="K111" i="12"/>
  <c r="K108" i="12"/>
  <c r="K106" i="12"/>
  <c r="K103" i="12"/>
  <c r="K100" i="12"/>
  <c r="AN199" i="1"/>
  <c r="L197" i="12"/>
  <c r="AN196" i="1"/>
  <c r="L194" i="12"/>
  <c r="AN193" i="1"/>
  <c r="L191" i="12"/>
  <c r="AN190" i="1"/>
  <c r="L188" i="12"/>
  <c r="AN186" i="1"/>
  <c r="L184" i="12"/>
  <c r="AN183" i="1"/>
  <c r="L181" i="12"/>
  <c r="AN180" i="1"/>
  <c r="L178" i="12"/>
  <c r="AN177" i="1"/>
  <c r="L175" i="12"/>
  <c r="AN174" i="1"/>
  <c r="L172" i="12"/>
  <c r="AN171" i="1"/>
  <c r="L169" i="12"/>
  <c r="AN168" i="1"/>
  <c r="L166" i="12"/>
  <c r="AN165" i="1"/>
  <c r="L163" i="12"/>
  <c r="K61" i="12"/>
  <c r="K60" i="12"/>
  <c r="K58" i="12"/>
  <c r="I61" i="12"/>
  <c r="K59" i="12"/>
  <c r="I73" i="12"/>
  <c r="K70" i="12"/>
  <c r="I70" i="12"/>
  <c r="K74" i="12"/>
  <c r="K77" i="12"/>
  <c r="K76" i="12"/>
  <c r="K68" i="12"/>
  <c r="K92" i="12"/>
  <c r="K91" i="12"/>
  <c r="K90" i="12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AM163" i="1"/>
  <c r="AM160" i="1"/>
  <c r="G158" i="11"/>
  <c r="G155" i="11"/>
  <c r="AM151" i="1"/>
  <c r="G149" i="11"/>
  <c r="AM145" i="1"/>
  <c r="G143" i="11"/>
  <c r="AM139" i="1"/>
  <c r="AM136" i="1"/>
  <c r="AM133" i="1"/>
  <c r="G131" i="11"/>
  <c r="AM127" i="1"/>
  <c r="AM124" i="1"/>
  <c r="AM121" i="1"/>
  <c r="AN119" i="1"/>
  <c r="AM118" i="1"/>
  <c r="AM115" i="1"/>
  <c r="AM112" i="1"/>
  <c r="AN110" i="1"/>
  <c r="AM109" i="1"/>
  <c r="AM106" i="1"/>
  <c r="AN104" i="1"/>
  <c r="AM103" i="1"/>
  <c r="AM300" i="1"/>
  <c r="AM288" i="1"/>
  <c r="AM284" i="1"/>
  <c r="AM281" i="1"/>
  <c r="AM278" i="1"/>
  <c r="AM269" i="1"/>
  <c r="AM265" i="1"/>
  <c r="AM264" i="1"/>
  <c r="AM260" i="1"/>
  <c r="AM257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5" i="1"/>
  <c r="AM202" i="1"/>
  <c r="AM199" i="1"/>
  <c r="AM196" i="1"/>
  <c r="AM193" i="1"/>
  <c r="AM190" i="1"/>
  <c r="AM186" i="1"/>
  <c r="AM183" i="1"/>
  <c r="AM180" i="1"/>
  <c r="AM177" i="1"/>
  <c r="AM174" i="1"/>
  <c r="AM171" i="1"/>
  <c r="AM168" i="1"/>
  <c r="AM165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AM36" i="1"/>
  <c r="AM35" i="1"/>
  <c r="AM34" i="1"/>
  <c r="G35" i="11"/>
  <c r="AM32" i="1"/>
  <c r="AM31" i="1"/>
  <c r="AM30" i="1"/>
  <c r="AN26" i="1"/>
  <c r="AN25" i="1"/>
  <c r="AM20" i="1"/>
  <c r="AM17" i="1"/>
  <c r="AN14" i="1"/>
  <c r="AM13" i="1"/>
  <c r="AN11" i="1"/>
  <c r="AN9" i="1"/>
  <c r="AM8" i="1"/>
  <c r="AM164" i="1"/>
  <c r="AM161" i="1"/>
  <c r="AM158" i="1"/>
  <c r="AM155" i="1"/>
  <c r="AM152" i="1"/>
  <c r="G150" i="11"/>
  <c r="AM146" i="1"/>
  <c r="AM143" i="1"/>
  <c r="AM140" i="1"/>
  <c r="AM137" i="1"/>
  <c r="AM134" i="1"/>
  <c r="AM131" i="1"/>
  <c r="AM128" i="1"/>
  <c r="AM125" i="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301" i="1"/>
  <c r="AM298" i="1"/>
  <c r="AM292" i="1"/>
  <c r="AM289" i="1"/>
  <c r="AM286" i="1"/>
  <c r="AM282" i="1"/>
  <c r="AM279" i="1"/>
  <c r="AM275" i="1"/>
  <c r="AM271" i="1"/>
  <c r="AM262" i="1"/>
  <c r="AM261" i="1"/>
  <c r="AM258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3" i="1"/>
  <c r="AM200" i="1"/>
  <c r="AM197" i="1"/>
  <c r="AM194" i="1"/>
  <c r="AM191" i="1"/>
  <c r="AM188" i="1"/>
  <c r="AM187" i="1"/>
  <c r="AM184" i="1"/>
  <c r="AM178" i="1"/>
  <c r="AM175" i="1"/>
  <c r="AM172" i="1"/>
  <c r="AM169" i="1"/>
  <c r="AM166" i="1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AM25" i="1"/>
  <c r="G26" i="11"/>
  <c r="AM14" i="1"/>
  <c r="AM11" i="1"/>
  <c r="AM9" i="1"/>
  <c r="AM162" i="1"/>
  <c r="AM159" i="1"/>
  <c r="AM156" i="1"/>
  <c r="AM150" i="1"/>
  <c r="AM147" i="1"/>
  <c r="AM144" i="1"/>
  <c r="AM141" i="1"/>
  <c r="AM138" i="1"/>
  <c r="AM135" i="1"/>
  <c r="AM132" i="1"/>
  <c r="AM129" i="1"/>
  <c r="AM126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9" i="1"/>
  <c r="AM296" i="1"/>
  <c r="AM293" i="1"/>
  <c r="AM290" i="1"/>
  <c r="AM287" i="1"/>
  <c r="AM277" i="1"/>
  <c r="AM272" i="1"/>
  <c r="AM267" i="1"/>
  <c r="AM259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4" i="1"/>
  <c r="AM201" i="1"/>
  <c r="AM198" i="1"/>
  <c r="AM195" i="1"/>
  <c r="AM192" i="1"/>
  <c r="AM189" i="1"/>
  <c r="AM185" i="1"/>
  <c r="AM182" i="1"/>
  <c r="AM179" i="1"/>
  <c r="AM176" i="1"/>
  <c r="AM173" i="1"/>
  <c r="AM170" i="1"/>
  <c r="AM167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3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5" i="1"/>
  <c r="AM384" i="1"/>
  <c r="AM382" i="1"/>
  <c r="AM381" i="1"/>
  <c r="AM380" i="1"/>
  <c r="AM379" i="1"/>
  <c r="AM378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7" i="1"/>
  <c r="AM356" i="1"/>
  <c r="AM355" i="1"/>
  <c r="AM354" i="1"/>
  <c r="AM353" i="1"/>
  <c r="AM352" i="1"/>
  <c r="AM351" i="1"/>
  <c r="AM350" i="1"/>
  <c r="AM349" i="1"/>
  <c r="AM348" i="1"/>
  <c r="AM347" i="1"/>
  <c r="AM346" i="1"/>
  <c r="AM345" i="1"/>
  <c r="AM344" i="1"/>
  <c r="AM343" i="1"/>
  <c r="AM342" i="1"/>
  <c r="AM340" i="1"/>
  <c r="AM339" i="1"/>
  <c r="AM338" i="1"/>
  <c r="AM337" i="1"/>
  <c r="AM336" i="1"/>
  <c r="AM335" i="1"/>
  <c r="AM334" i="1"/>
  <c r="AM333" i="1"/>
  <c r="AM331" i="1"/>
  <c r="AM330" i="1"/>
  <c r="AM329" i="1"/>
  <c r="AM328" i="1"/>
  <c r="AM327" i="1"/>
  <c r="AM326" i="1"/>
  <c r="AM325" i="1"/>
  <c r="AM324" i="1"/>
  <c r="AM322" i="1"/>
  <c r="AM321" i="1"/>
  <c r="AM320" i="1"/>
  <c r="AM319" i="1"/>
  <c r="AM318" i="1"/>
  <c r="AM317" i="1"/>
  <c r="AM316" i="1"/>
  <c r="AM315" i="1"/>
  <c r="AM313" i="1"/>
  <c r="AM310" i="1"/>
  <c r="AM307" i="1"/>
  <c r="AM304" i="1"/>
  <c r="AM303" i="1"/>
  <c r="AM552" i="1"/>
  <c r="AM551" i="1"/>
  <c r="AM550" i="1"/>
  <c r="AM549" i="1"/>
  <c r="AM548" i="1"/>
  <c r="AM547" i="1"/>
  <c r="AM546" i="1"/>
  <c r="AM545" i="1"/>
  <c r="AM544" i="1"/>
  <c r="AM543" i="1"/>
  <c r="AM542" i="1"/>
  <c r="AM541" i="1"/>
  <c r="AM540" i="1"/>
  <c r="AM539" i="1"/>
  <c r="AM538" i="1"/>
  <c r="AM536" i="1"/>
  <c r="AM535" i="1"/>
  <c r="AM534" i="1"/>
  <c r="AM533" i="1"/>
  <c r="AM532" i="1"/>
  <c r="AM531" i="1"/>
  <c r="AM530" i="1"/>
  <c r="AM529" i="1"/>
  <c r="AM528" i="1"/>
  <c r="AM521" i="1"/>
  <c r="AM520" i="1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4" i="1"/>
  <c r="BE352" i="1"/>
  <c r="BD336" i="1" a="1"/>
  <c r="BD336" i="1" s="1"/>
  <c r="BE329" i="1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G138" i="11"/>
  <c r="G128" i="11"/>
  <c r="G122" i="11"/>
  <c r="G109" i="11"/>
  <c r="G19" i="11"/>
  <c r="AN145" i="1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G154" i="11"/>
  <c r="AM295" i="1"/>
  <c r="K292" i="12"/>
  <c r="AN83" i="1"/>
  <c r="AM79" i="1"/>
  <c r="G80" i="11"/>
  <c r="AN164" i="1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7" i="1"/>
  <c r="AN147" i="1"/>
  <c r="AM142" i="1"/>
  <c r="AM130" i="1"/>
  <c r="N131" i="11" s="1"/>
  <c r="AN54" i="1"/>
  <c r="AN24" i="1"/>
  <c r="AN19" i="1"/>
  <c r="AN16" i="1"/>
  <c r="AN7" i="1"/>
  <c r="AN156" i="1"/>
  <c r="AN154" i="1"/>
  <c r="AN153" i="1"/>
  <c r="AN150" i="1"/>
  <c r="AM149" i="1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35" i="1"/>
  <c r="AN129" i="1"/>
  <c r="AM122" i="1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43" i="11"/>
  <c r="N43" i="11"/>
  <c r="N45" i="11"/>
  <c r="L33" i="11"/>
  <c r="N33" i="11"/>
  <c r="L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<sst xmlns="http://schemas.openxmlformats.org/spreadsheetml/2006/main" count="5193" uniqueCount="1414">
  <si>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</si>
  <si>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</si>
  <si>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</si>
  <si>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</si>
  <si>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</si>
  <si>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</si>
  <si>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</si>
  <si>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</si>
  <si>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</si>
  <si>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</si>
  <si>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</si>
  <si>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</si>
  <si>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</si>
  <si>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</si>
  <si>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</si>
  <si>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</si>
  <si>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</si>
  <si>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</si>
  <si>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</si>
  <si>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</si>
  <si>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</si>
  <si>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</si>
  <si>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</si>
  <si>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</si>
  <si>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</si>
  <si>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</si>
  <si>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</si>
  <si>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</si>
  <si>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</si>
  <si>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</si>
  <si>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</si>
  <si>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</si>
  <si>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</si>
  <si>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</si>
  <si>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</si>
  <si>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</si>
  <si>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</si>
  <si>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</si>
  <si>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</si>
  <si>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</si>
  <si>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</si>
  <si>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</si>
  <si>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</si>
  <si>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</si>
  <si>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</si>
  <si>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</si>
  <si>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</si>
  <si>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</si>
  <si>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</si>
  <si>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</si>
  <si>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</si>
  <si>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</si>
  <si>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</si>
  <si>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</si>
  <si>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</si>
  <si>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</si>
  <si>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</si>
  <si>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</si>
  <si>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</si>
  <si>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</si>
  <si>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</si>
  <si>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</si>
  <si>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</si>
  <si>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</si>
  <si>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</si>
  <si>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</si>
  <si>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</si>
  <si>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</si>
  <si>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</si>
  <si>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</si>
  <si>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</si>
  <si>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</si>
  <si>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</si>
  <si>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</si>
  <si>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</si>
  <si>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</si>
  <si>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</si>
  <si>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</si>
  <si>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</si>
  <si>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</si>
  <si>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</si>
  <si>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</si>
  <si>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</si>
  <si>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</si>
  <si>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</si>
  <si>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</si>
  <si>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</si>
  <si>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</si>
  <si>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</si>
  <si>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</si>
  <si>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</si>
  <si>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</si>
  <si>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</si>
  <si>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</si>
  <si>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</si>
  <si>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</si>
  <si>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</si>
  <si>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</si>
  <si>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</si>
  <si>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</si>
  <si>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</si>
  <si>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</si>
  <si>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</si>
  <si>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</si>
  <si>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</si>
  <si>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</si>
  <si>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</si>
  <si>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</si>
  <si>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</si>
  <si>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</si>
  <si>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</si>
  <si>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</si>
  <si>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</si>
  <si>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</si>
  <si>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</si>
  <si>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</si>
  <si>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</si>
  <si>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</si>
  <si>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</si>
  <si>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</si>
  <si>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</si>
  <si>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</si>
  <si>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</si>
  <si>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</si>
  <si>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</si>
  <si>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</si>
  <si>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</si>
  <si>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</si>
  <si>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</si>
  <si>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</si>
  <si>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</si>
  <si>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</si>
  <si>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</si>
  <si>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</si>
  <si>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</si>
  <si>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</si>
  <si>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</si>
  <si>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</si>
  <si>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</si>
  <si>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</si>
  <si>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</si>
  <si>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</si>
  <si>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</si>
  <si>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</si>
  <si>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</si>
  <si>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</si>
  <si>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</si>
  <si>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</si>
  <si>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</si>
  <si>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</si>
  <si>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</si>
  <si>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</si>
  <si>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</si>
  <si>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</si>
  <si>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</si>
  <si>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</si>
  <si>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</si>
  <si>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</si>
  <si>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</si>
  <si>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</si>
  <si>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</si>
  <si>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</si>
  <si>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</si>
  <si>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</si>
  <si>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</si>
  <si>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</si>
  <si>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</si>
  <si>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</si>
  <si>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</si>
  <si>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</si>
  <si>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</si>
  <si>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</si>
  <si>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</si>
  <si>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</si>
  <si>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</si>
  <si>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</si>
  <si>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</si>
  <si>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</si>
  <si>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</si>
  <si>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</si>
  <si>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</si>
  <si>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</si>
  <si>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</si>
  <si>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</si>
  <si>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</si>
  <si>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</si>
  <si>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</si>
  <si>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</si>
  <si>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</si>
  <si>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</si>
  <si>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</si>
  <si>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</si>
  <si>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</si>
  <si>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</si>
  <si>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</si>
  <si>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</si>
  <si>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</si>
  <si>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</si>
  <si>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</si>
  <si>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</si>
  <si>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</si>
  <si>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</si>
  <si>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</si>
  <si>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</si>
  <si>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</si>
  <si>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</si>
  <si>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</si>
  <si>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</si>
  <si>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</si>
  <si>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</si>
  <si>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</si>
  <si>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</si>
  <si>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</si>
  <si>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</si>
  <si>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</si>
  <si>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</si>
  <si>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</si>
  <si>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</si>
  <si>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</si>
  <si>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</si>
  <si>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</si>
  <si>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</si>
  <si>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</si>
  <si>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</si>
  <si>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</si>
  <si>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</si>
  <si>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</si>
  <si>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</si>
  <si>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</si>
  <si>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</si>
  <si>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</si>
  <si>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</si>
  <si>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</si>
  <si>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</si>
  <si>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</si>
  <si>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</si>
  <si>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</si>
  <si>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</si>
  <si>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</si>
  <si>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</si>
  <si>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</si>
  <si>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</si>
  <si>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</si>
  <si>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</si>
  <si>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</si>
  <si>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</si>
  <si>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</si>
  <si>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</si>
  <si>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</si>
  <si>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</si>
  <si>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</si>
  <si>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</si>
  <si>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</si>
  <si>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</si>
  <si>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</si>
  <si>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</si>
  <si>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</si>
  <si>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</si>
  <si>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</si>
  <si>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</si>
  <si>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</si>
  <si>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</si>
  <si>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</si>
  <si>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</si>
  <si>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</si>
  <si>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</si>
  <si>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</si>
  <si>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</si>
  <si>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</si>
  <si>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</si>
  <si>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</si>
  <si>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</si>
  <si>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</si>
  <si>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</si>
  <si>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</si>
  <si>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</si>
  <si>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</si>
  <si>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</si>
  <si>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</si>
  <si>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</si>
  <si>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</si>
  <si>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</si>
  <si>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</si>
  <si>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</si>
  <si>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</si>
  <si>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</si>
  <si>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</si>
  <si>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</si>
  <si>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</si>
  <si>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</si>
  <si>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</si>
  <si>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</si>
  <si>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</si>
  <si>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</si>
  <si>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</si>
  <si>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</si>
  <si>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</si>
  <si>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</si>
  <si>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</si>
  <si>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</si>
  <si>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</si>
  <si>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</si>
  <si>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</si>
  <si>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</si>
  <si>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</si>
  <si>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</si>
  <si>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</si>
  <si>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</si>
  <si>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</si>
  <si>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</si>
  <si>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</si>
  <si>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</si>
  <si>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</si>
  <si>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</si>
  <si>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</si>
  <si>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</si>
  <si>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</si>
  <si>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</si>
  <si>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</si>
  <si>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</si>
  <si>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</si>
  <si>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</si>
  <si>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</si>
  <si>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</si>
  <si>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</si>
  <si>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</si>
  <si>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</si>
  <si>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</si>
  <si>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</si>
  <si>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</si>
  <si>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</si>
  <si>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</si>
  <si>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</si>
  <si>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</si>
  <si>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</si>
  <si>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</si>
  <si>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</si>
  <si>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</si>
  <si>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</si>
  <si>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</si>
  <si>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</si>
  <si>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</si>
  <si>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</si>
  <si>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</si>
  <si>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</si>
  <si>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</si>
  <si>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</si>
  <si>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</si>
  <si>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</si>
  <si>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</si>
  <si>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</si>
  <si>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</si>
  <si>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</si>
  <si>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</si>
  <si>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</si>
  <si>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</si>
  <si>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</si>
  <si>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</si>
  <si>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</si>
  <si>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</si>
  <si>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</si>
  <si>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</si>
  <si>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</si>
  <si>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</si>
  <si>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</si>
  <si>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</si>
  <si>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</si>
  <si>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</si>
  <si>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</si>
  <si>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</si>
  <si>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</si>
  <si>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</si>
  <si>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</si>
  <si>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</si>
  <si>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</si>
  <si>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</si>
  <si>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</si>
  <si>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</si>
  <si>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</si>
  <si>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</si>
  <si>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</si>
  <si>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</si>
  <si>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</si>
  <si>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</si>
  <si>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</si>
  <si>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</si>
  <si>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</si>
  <si>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</si>
  <si>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</si>
  <si>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</si>
  <si>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</si>
  <si>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</si>
  <si>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</si>
  <si>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</si>
  <si>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</si>
  <si>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</si>
  <si>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</si>
  <si>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</si>
  <si>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</si>
  <si>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</si>
  <si>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</si>
  <si>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</si>
  <si>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</si>
  <si>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</si>
  <si>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</si>
  <si>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</si>
  <si>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</si>
  <si>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</si>
  <si>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</si>
  <si>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</si>
  <si>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</si>
  <si>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</si>
  <si>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</si>
  <si>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</si>
  <si>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</si>
  <si>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</si>
  <si>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</si>
  <si>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</si>
  <si>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</si>
  <si>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</si>
  <si>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</si>
  <si>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</si>
  <si>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</si>
  <si>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</si>
  <si>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</si>
  <si>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</si>
  <si>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</si>
  <si>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</si>
  <si>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</si>
  <si>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</si>
  <si>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</si>
  <si>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</si>
  <si>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</si>
  <si>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</si>
  <si>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</si>
  <si>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</si>
  <si>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</si>
  <si>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</si>
  <si>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</si>
  <si>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</si>
  <si>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</si>
  <si>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</si>
  <si>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</si>
  <si>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</si>
  <si>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</si>
  <si>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</si>
  <si>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</si>
  <si>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</si>
  <si>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</si>
  <si>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</si>
  <si>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</si>
  <si>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</si>
  <si>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</si>
  <si>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</si>
  <si>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</si>
  <si>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</si>
  <si>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</si>
  <si>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</si>
  <si>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</si>
  <si>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</si>
  <si>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</si>
  <si>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</si>
  <si>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</si>
  <si>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</si>
  <si>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</si>
  <si>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</si>
  <si>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</si>
  <si>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</si>
  <si>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</si>
  <si>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</si>
  <si>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</si>
  <si>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</si>
  <si>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</si>
  <si>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</si>
  <si>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</si>
  <si>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</si>
  <si>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</si>
  <si>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</si>
  <si>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</si>
  <si>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</si>
  <si>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</si>
  <si>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</si>
  <si>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</si>
  <si>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</si>
  <si>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</si>
  <si>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</si>
  <si>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</si>
  <si>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</si>
  <si>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</si>
  <si>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</si>
  <si>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</si>
  <si>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</si>
  <si>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</si>
  <si>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</si>
  <si>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</si>
  <si>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</si>
  <si>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</si>
  <si>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</si>
  <si>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</si>
  <si>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</si>
  <si>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</si>
  <si>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</si>
  <si>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</si>
  <si>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</si>
  <si>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</si>
  <si>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</si>
  <si>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</si>
  <si>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</si>
  <si>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</si>
  <si>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</si>
  <si>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</si>
  <si>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</si>
  <si>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</si>
  <si>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</si>
  <si>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</si>
  <si>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</si>
  <si>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</si>
  <si>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</si>
  <si>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</si>
  <si>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</si>
  <si>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</si>
  <si>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</si>
  <si>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</si>
  <si>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</si>
  <si>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</si>
  <si>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</si>
  <si>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</si>
  <si>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</si>
  <si>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</si>
  <si>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</si>
  <si>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</si>
  <si>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</si>
  <si>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</si>
  <si>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</si>
  <si>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</si>
  <si>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</si>
  <si>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</si>
  <si>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</si>
  <si>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</si>
  <si>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</si>
  <si>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</si>
  <si>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</si>
  <si>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</si>
  <si>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</si>
  <si>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</si>
  <si>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</si>
  <si>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</si>
  <si>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</si>
  <si>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</si>
  <si>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</si>
  <si>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</si>
  <si>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</si>
  <si>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</si>
  <si>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</si>
  <si>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</si>
  <si>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</si>
  <si>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</si>
  <si>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</si>
  <si>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</si>
  <si>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</si>
  <si>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</si>
  <si>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</si>
  <si>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</si>
  <si>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</si>
  <si>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</si>
  <si>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</si>
  <si>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</si>
  <si>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</si>
  <si>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</si>
  <si>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</si>
  <si>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</si>
  <si>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</si>
  <si>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</si>
  <si>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</si>
  <si>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</si>
  <si>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</si>
  <si>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</si>
  <si>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</si>
  <si>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</si>
  <si>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</si>
  <si>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</si>
  <si>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</si>
  <si>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</si>
  <si>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</si>
  <si>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</si>
  <si>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</si>
  <si>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</si>
  <si>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</si>
  <si>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</si>
  <si>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</si>
  <si>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</si>
  <si>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</si>
  <si>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</si>
  <si>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</si>
  <si>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</si>
  <si>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</si>
  <si>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</si>
  <si>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</si>
  <si>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</si>
  <si>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</si>
  <si>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</si>
  <si>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</si>
  <si>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</si>
  <si>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</si>
  <si>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</si>
  <si>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</si>
  <si>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</si>
  <si>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</si>
  <si>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</si>
  <si>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</si>
  <si>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</si>
  <si>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</si>
  <si>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</si>
  <si>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</si>
  <si>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</si>
  <si>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</si>
  <si>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</si>
  <si>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</si>
  <si>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</si>
  <si>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</si>
  <si>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</si>
  <si>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</si>
  <si>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</si>
  <si>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</si>
  <si>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</si>
  <si>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</si>
  <si>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</si>
  <si>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</si>
  <si>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</si>
  <si>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</si>
  <si>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</si>
  <si>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</si>
  <si>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</si>
  <si>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</si>
  <si>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</si>
  <si>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</si>
  <si>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</si>
  <si>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</si>
  <si>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</si>
  <si>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</si>
  <si>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</si>
  <si>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</si>
  <si>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</si>
  <si>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</si>
  <si>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</si>
  <si>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</si>
  <si>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</si>
  <si>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</si>
  <si>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</si>
  <si>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</si>
  <si>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</si>
  <si>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</si>
  <si>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</si>
  <si>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</si>
  <si>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</si>
  <si>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</si>
  <si>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</si>
  <si>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</si>
  <si>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</si>
  <si>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</si>
  <si>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</si>
  <si>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</si>
  <si>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</si>
  <si>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</si>
  <si>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</si>
  <si>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</si>
  <si>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</si>
  <si>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</si>
  <si>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</si>
  <si>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</si>
  <si>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</si>
  <si>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</si>
  <si>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</si>
  <si>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</si>
  <si>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</si>
  <si>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</si>
  <si>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</si>
  <si>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</si>
  <si>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</si>
  <si>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</si>
  <si>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</si>
  <si>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</si>
  <si>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</si>
  <si>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</si>
  <si>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</si>
  <si>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</si>
  <si>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</si>
  <si>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</si>
  <si>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</si>
  <si>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</si>
  <si>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</si>
  <si>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</si>
  <si>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</si>
  <si>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</si>
  <si>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</si>
  <si>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</si>
  <si>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</si>
  <si>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</si>
  <si>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</si>
  <si>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</si>
  <si>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</si>
  <si>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</si>
  <si>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</si>
  <si>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</si>
  <si>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</si>
  <si>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</si>
  <si>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</si>
  <si>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</si>
  <si>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</si>
  <si>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</si>
  <si>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</si>
  <si>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</si>
  <si>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</si>
  <si>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</si>
  <si>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</si>
  <si>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</si>
  <si>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</si>
  <si>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</si>
  <si>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</si>
  <si>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</si>
  <si>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</si>
  <si>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</si>
  <si>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</si>
  <si>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</si>
  <si>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</si>
  <si>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</si>
  <si>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</si>
  <si>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</si>
  <si>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</si>
  <si>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</si>
  <si>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</si>
  <si>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</si>
  <si>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</si>
  <si>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</si>
  <si>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</si>
  <si>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</si>
  <si>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</si>
  <si>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</si>
  <si>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</si>
  <si>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</si>
  <si>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</si>
  <si>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</si>
  <si>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</si>
  <si>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</si>
  <si>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</si>
  <si>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</si>
  <si>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</si>
  <si>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</si>
  <si>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</si>
  <si>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</si>
  <si>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</si>
  <si>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</si>
  <si>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</si>
  <si>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</si>
  <si>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</si>
  <si>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</si>
  <si>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</si>
  <si>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</si>
  <si>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</si>
  <si>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</si>
  <si>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</si>
  <si>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</si>
  <si>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</si>
  <si>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</si>
  <si>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</si>
  <si>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</si>
  <si>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</si>
  <si>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</si>
  <si>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</si>
  <si>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</si>
  <si>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</si>
  <si>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</si>
  <si>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</si>
  <si>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</si>
  <si>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</si>
  <si>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</si>
  <si>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</si>
  <si>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</si>
  <si>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</si>
  <si>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</si>
  <si>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</si>
  <si>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</si>
  <si>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</si>
  <si>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</si>
  <si>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</si>
  <si>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</si>
  <si>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</si>
  <si>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</si>
  <si>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</si>
  <si>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</si>
  <si>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</si>
  <si>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</si>
  <si>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</si>
  <si>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</si>
  <si>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</si>
  <si>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</si>
  <si>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</si>
  <si>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</si>
  <si>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</si>
  <si>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</si>
  <si>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</si>
  <si>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</si>
  <si>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</si>
  <si>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</si>
  <si>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</si>
  <si>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</si>
  <si>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</si>
  <si>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</si>
  <si>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</si>
  <si>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</si>
  <si>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</si>
  <si>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</si>
  <si>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</si>
  <si>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</si>
  <si>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</si>
  <si>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</si>
  <si>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</si>
  <si>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</si>
  <si>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</si>
  <si>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</si>
  <si>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</si>
  <si>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</si>
  <si>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</si>
  <si>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</si>
  <si>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</si>
  <si>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</si>
  <si>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</si>
  <si>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</si>
  <si>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</si>
  <si>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</si>
  <si>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</si>
  <si>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</si>
  <si>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</si>
  <si>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</si>
  <si>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</si>
  <si>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</si>
  <si>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</si>
  <si>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</si>
  <si>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</si>
  <si>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</si>
  <si>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</si>
  <si>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</si>
  <si>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</si>
  <si>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</si>
  <si>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</si>
  <si>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</si>
  <si>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</si>
  <si>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</si>
  <si>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</si>
  <si>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</si>
  <si>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</si>
  <si>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</si>
  <si>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</si>
  <si>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</si>
  <si>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</si>
  <si>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</si>
  <si>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</si>
  <si>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</si>
  <si>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</si>
  <si>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</si>
  <si>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</si>
  <si>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</si>
  <si>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</si>
  <si>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</si>
  <si>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</si>
  <si>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</si>
  <si>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</si>
  <si>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</si>
  <si>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</si>
  <si>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</si>
  <si>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</si>
  <si>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</si>
  <si>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</si>
  <si>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</si>
  <si>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</si>
  <si>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</si>
  <si>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</si>
  <si>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</si>
  <si>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</si>
  <si>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</si>
  <si>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</si>
  <si>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</si>
  <si>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</si>
  <si>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</si>
  <si>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</si>
  <si>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</si>
  <si>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</si>
  <si>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</si>
  <si>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</si>
  <si>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</si>
  <si>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</si>
  <si>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</si>
  <si>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</si>
  <si>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</si>
  <si>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</si>
  <si>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</si>
  <si>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</si>
  <si>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</si>
  <si>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</si>
  <si>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</si>
  <si>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</si>
  <si>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</si>
  <si>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</si>
  <si>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</si>
  <si>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</si>
  <si>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</si>
  <si>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</si>
  <si>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</si>
  <si>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</si>
  <si>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</si>
  <si>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</si>
  <si>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</si>
  <si>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</si>
  <si>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</si>
  <si>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</si>
  <si>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</si>
  <si>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</si>
  <si>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</si>
  <si>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</si>
  <si>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</si>
  <si>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</si>
  <si>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</si>
  <si>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</si>
  <si>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</si>
  <si>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</si>
  <si>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</si>
  <si>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</si>
  <si>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</si>
  <si>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</si>
  <si>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</si>
  <si>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</si>
  <si>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</si>
  <si>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</si>
  <si>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</si>
  <si>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</si>
  <si>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</si>
  <si>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</si>
  <si>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</si>
  <si>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</si>
  <si>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</si>
  <si>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</si>
  <si>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</si>
  <si>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</si>
  <si>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</si>
  <si>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</si>
  <si>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</si>
  <si>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</si>
  <si>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</si>
  <si>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</si>
  <si>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</si>
  <si>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</si>
  <si>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</si>
  <si>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</si>
  <si>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</si>
  <si>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</si>
  <si>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</si>
  <si>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</si>
  <si>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</si>
  <si>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</si>
  <si>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</si>
  <si>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</si>
  <si>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</si>
  <si>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</si>
  <si>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</si>
  <si>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</si>
  <si>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</si>
  <si>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</si>
  <si>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</si>
  <si>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</si>
  <si>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</si>
  <si>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</si>
  <si>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</si>
  <si>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</si>
  <si>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</si>
  <si>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</si>
  <si>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</si>
  <si>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</si>
  <si>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</si>
  <si>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</si>
  <si>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</si>
  <si>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</si>
  <si>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</si>
  <si>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</si>
  <si>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</si>
  <si>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</si>
  <si>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</si>
  <si>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</si>
  <si>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</si>
  <si>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</si>
  <si>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</si>
  <si>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</si>
  <si>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</si>
  <si>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</si>
  <si>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</si>
  <si>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</si>
  <si>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</si>
  <si>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</si>
  <si>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</si>
  <si>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</si>
  <si>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</si>
  <si>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</si>
  <si>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</si>
  <si>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</si>
  <si>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</si>
  <si>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</si>
  <si>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</si>
  <si>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</si>
  <si>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</si>
  <si>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</si>
  <si>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</si>
  <si>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</si>
  <si>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</si>
  <si>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</si>
  <si>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</si>
  <si>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</si>
  <si>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</si>
  <si>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</si>
  <si>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</si>
  <si>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</si>
  <si>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</si>
  <si>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</si>
  <si>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</si>
  <si>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</si>
  <si>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</si>
  <si>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</si>
  <si>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</si>
  <si>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</si>
  <si>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</si>
  <si>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</si>
  <si>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</si>
  <si>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</si>
  <si>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</si>
  <si>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</si>
  <si>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</si>
  <si>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</si>
  <si>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</si>
  <si>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</si>
  <si>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</si>
  <si>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</si>
  <si>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</si>
  <si>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</si>
  <si>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</si>
  <si>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</si>
  <si>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</si>
  <si>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</si>
  <si>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</si>
  <si>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</si>
  <si>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</si>
  <si>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</si>
  <si>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</si>
  <si>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</si>
  <si>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</si>
  <si>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</si>
  <si>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</si>
  <si>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</si>
  <si>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</si>
  <si>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</si>
  <si>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</si>
  <si>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</si>
  <si>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</si>
  <si>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</si>
  <si>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</si>
  <si>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</si>
  <si>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</si>
  <si>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</si>
  <si>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</si>
  <si>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</si>
  <si>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</si>
  <si>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</si>
  <si>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</si>
  <si>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</si>
  <si>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</si>
  <si>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</si>
  <si>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</si>
  <si>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</si>
  <si>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</si>
  <si>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</si>
  <si>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</si>
  <si>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</si>
  <si>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</si>
  <si>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</si>
  <si>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</si>
  <si>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</si>
  <si>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</si>
  <si>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</si>
  <si>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</si>
  <si>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</si>
  <si>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</si>
  <si>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</si>
  <si>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</si>
  <si>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</si>
  <si>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</si>
  <si>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</si>
  <si>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</si>
  <si>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</si>
  <si>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</si>
  <si>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</si>
  <si>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</si>
  <si>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</si>
  <si>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</si>
  <si>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</si>
  <si>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</si>
  <si>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</si>
  <si>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</si>
  <si>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</si>
  <si>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</si>
  <si>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</si>
  <si>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</si>
  <si>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</si>
  <si>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</si>
  <si>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</si>
  <si>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</si>
  <si>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</si>
  <si>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</si>
  <si>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</si>
  <si>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</si>
  <si>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</si>
  <si>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</si>
  <si>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</si>
  <si>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</si>
  <si>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</si>
  <si>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</si>
  <si>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</si>
  <si>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</si>
  <si>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</si>
  <si>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</si>
  <si>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</si>
  <si>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</si>
  <si>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</si>
  <si>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</si>
  <si>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</si>
  <si>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</si>
  <si>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</si>
  <si>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</si>
  <si>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</si>
  <si>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</si>
  <si>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</si>
  <si>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</si>
  <si>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</si>
  <si>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</si>
  <si>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</si>
  <si>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</si>
  <si>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</si>
  <si>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</si>
  <si>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</si>
  <si>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</si>
  <si>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</si>
  <si>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</si>
  <si>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</si>
  <si>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</si>
  <si>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</si>
  <si>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</si>
  <si>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</si>
  <si>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</si>
  <si>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</si>
  <si>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</si>
  <si>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</si>
  <si>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</si>
  <si>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</si>
  <si>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</si>
  <si>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</si>
  <si>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</si>
  <si>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</si>
  <si>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</si>
  <si>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</si>
  <si>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</si>
  <si>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</si>
  <si>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</si>
  <si>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</si>
  <si>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</si>
  <si>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</si>
  <si>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</si>
  <si>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</si>
  <si>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</si>
  <si>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</si>
  <si>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</si>
  <si>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</si>
  <si>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</si>
  <si>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</si>
  <si>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</si>
  <si>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</si>
  <si>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</si>
  <si>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</si>
  <si>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</si>
  <si>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</si>
  <si>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</si>
  <si>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</si>
  <si>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</si>
  <si>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</si>
  <si>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</si>
  <si>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</si>
  <si>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</si>
  <si>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</si>
  <si>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</si>
  <si>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</si>
  <si>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</si>
  <si>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</si>
  <si>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</si>
  <si>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</si>
  <si>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</si>
  <si>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</si>
  <si>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</si>
  <si>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</si>
  <si>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</si>
  <si>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</si>
  <si>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</si>
  <si>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</si>
  <si>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</si>
  <si>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</si>
  <si>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</si>
  <si>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</si>
  <si>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</si>
  <si>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</si>
  <si>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</si>
  <si>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</si>
  <si>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</si>
  <si>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</si>
  <si>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</si>
  <si>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</si>
  <si>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</si>
  <si>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</si>
  <si>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</si>
  <si>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</si>
  <si>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</si>
  <si>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</si>
  <si>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</si>
  <si>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</si>
  <si>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</si>
  <si>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</si>
  <si>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</si>
  <si>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</si>
  <si>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</si>
  <si>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</si>
  <si>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</si>
  <si>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</si>
  <si>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</si>
  <si>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</si>
  <si>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</si>
  <si>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</si>
  <si>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</si>
  <si>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</si>
  <si>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</si>
  <si>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</si>
  <si>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</si>
  <si>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</si>
  <si>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</si>
  <si>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</si>
  <si>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</si>
  <si>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</si>
  <si>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</si>
  <si>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</si>
  <si>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</si>
  <si>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</si>
  <si>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</si>
  <si>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</si>
  <si>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</si>
  <si>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</si>
  <si>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</si>
  <si>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</si>
  <si>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</si>
  <si>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</si>
  <si>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</si>
  <si>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</si>
  <si>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</si>
  <si>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</si>
  <si>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</si>
  <si>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</si>
  <si>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</si>
  <si>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</si>
  <si>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</si>
  <si>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</si>
  <si>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</si>
  <si>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</si>
  <si>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</si>
  <si>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</si>
  <si>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</si>
  <si>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</si>
  <si>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</si>
  <si>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</si>
  <si>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</si>
  <si>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</si>
  <si>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</si>
  <si>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</si>
  <si>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</si>
  <si>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</si>
  <si>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</si>
  <si>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</si>
  <si>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</si>
  <si>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</si>
  <si>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</si>
  <si>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</si>
  <si>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</si>
  <si>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</si>
  <si>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</si>
  <si>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</si>
  <si>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</si>
  <si>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</si>
  <si>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</si>
  <si>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</si>
  <si>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</si>
  <si>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</si>
  <si>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</si>
  <si>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</si>
  <si>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</si>
  <si>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</si>
  <si>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</si>
  <si>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</si>
  <si>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</si>
  <si>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</si>
  <si>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</si>
  <si>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</si>
  <si>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</si>
  <si>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</si>
  <si>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</si>
  <si>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</si>
  <si>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</si>
  <si>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</si>
  <si>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</si>
  <si>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</si>
  <si>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</si>
  <si>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</si>
  <si>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</si>
  <si>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</si>
  <si>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</si>
  <si>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</si>
  <si>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</si>
  <si>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</si>
  <si>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</si>
  <si>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</si>
  <si>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</si>
  <si>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</si>
  <si>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</si>
  <si>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</si>
  <si>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</si>
  <si>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</si>
  <si>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</si>
  <si>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</si>
  <si>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</si>
  <si>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</si>
  <si>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</si>
  <si>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</si>
  <si>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</si>
  <si>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</si>
  <si>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</si>
  <si>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</si>
  <si>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</si>
  <si>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</si>
  <si>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</si>
  <si>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</si>
  <si>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</si>
  <si>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</si>
  <si>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TIQ-TSF</t>
  </si>
  <si>
    <t>TIQTSF</t>
  </si>
  <si>
    <t>Silamara</t>
  </si>
  <si>
    <t>Deslocamento de reguladora para o TCS</t>
  </si>
  <si>
    <t xml:space="preserve">Silmara </t>
  </si>
  <si>
    <t>TCS-TRO</t>
  </si>
  <si>
    <t>TCSTRO</t>
  </si>
  <si>
    <t>Deslocamento para o FMT,anexa plataforma e retro no TAG</t>
  </si>
  <si>
    <t>Substituição de trilho</t>
  </si>
  <si>
    <t>Lucas</t>
  </si>
  <si>
    <t>ZLI</t>
  </si>
  <si>
    <t>ZGT-ZLI</t>
  </si>
  <si>
    <t>ZGTZLI</t>
  </si>
  <si>
    <t>Ezequiel</t>
  </si>
  <si>
    <t>Deslocamento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</si>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</sst>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19" fillId="38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s="212" t="s">
        <v>234</v>
      </c>
    </row>
    <row r="83" spans="1:1">
      <c r="A83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261</v>
      </c>
    </row>
    <row r="110" spans="1:1">
      <c r="A110" s="212" t="s">
        <v>155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s="212" t="s">
        <v>279</v>
      </c>
    </row>
    <row r="129" spans="1:1">
      <c r="A129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s="212" t="s">
        <v>330</v>
      </c>
    </row>
    <row r="180" spans="1:1">
      <c r="A180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s="212" t="s">
        <v>350</v>
      </c>
    </row>
    <row r="200" spans="1:1">
      <c r="A200" t="s">
        <v>351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352</v>
      </c>
      <c r="B1" s="271" t="s">
        <v>353</v>
      </c>
      <c r="C1" s="271" t="s">
        <v>354</v>
      </c>
      <c r="D1" s="271" t="s">
        <v>355</v>
      </c>
      <c r="E1" s="271" t="s">
        <v>356</v>
      </c>
      <c r="F1" s="272" t="s">
        <v>357</v>
      </c>
      <c r="G1" s="272" t="s">
        <v>358</v>
      </c>
      <c r="H1" s="271" t="s">
        <v>359</v>
      </c>
      <c r="I1" s="271" t="s">
        <v>360</v>
      </c>
      <c r="J1" s="271" t="s">
        <v>361</v>
      </c>
      <c r="K1" s="273" t="s">
        <v>362</v>
      </c>
    </row>
    <row r="2" spans="1:14">
      <c r="A2" s="248" t="s">
        <v>363</v>
      </c>
      <c r="B2" s="249" t="s">
        <v>364</v>
      </c>
      <c r="C2" s="249" t="s">
        <v>365</v>
      </c>
      <c r="D2" s="249" t="s">
        <v>366</v>
      </c>
      <c r="E2" s="249">
        <v>98</v>
      </c>
      <c r="F2" s="250">
        <v>501.30900000000003</v>
      </c>
      <c r="G2" s="250">
        <v>512</v>
      </c>
      <c r="H2" s="249" t="s">
        <v>367</v>
      </c>
      <c r="I2" s="249" t="s">
        <v>368</v>
      </c>
      <c r="J2" s="249" t="s">
        <v>369</v>
      </c>
      <c r="K2" s="251" t="s">
        <v>370</v>
      </c>
    </row>
    <row r="3" spans="1:14">
      <c r="A3" s="252" t="s">
        <v>363</v>
      </c>
      <c r="B3" s="253" t="s">
        <v>364</v>
      </c>
      <c r="C3" s="253" t="s">
        <v>365</v>
      </c>
      <c r="D3" s="253" t="s">
        <v>366</v>
      </c>
      <c r="E3" s="253">
        <v>98</v>
      </c>
      <c r="F3" s="254">
        <v>512</v>
      </c>
      <c r="G3" s="254">
        <v>521</v>
      </c>
      <c r="H3" s="253" t="s">
        <v>367</v>
      </c>
      <c r="I3" s="253">
        <v>512521</v>
      </c>
      <c r="J3" s="253" t="s">
        <v>369</v>
      </c>
      <c r="K3" s="255" t="s">
        <v>370</v>
      </c>
    </row>
    <row r="4" spans="1:14">
      <c r="A4" s="256" t="s">
        <v>363</v>
      </c>
      <c r="B4" s="257" t="s">
        <v>364</v>
      </c>
      <c r="C4" s="257" t="s">
        <v>365</v>
      </c>
      <c r="D4" s="257" t="s">
        <v>366</v>
      </c>
      <c r="E4" s="257">
        <v>98</v>
      </c>
      <c r="F4" s="258">
        <v>521</v>
      </c>
      <c r="G4" s="258">
        <v>529.20000000000005</v>
      </c>
      <c r="H4" s="257" t="s">
        <v>367</v>
      </c>
      <c r="I4" s="257" t="s">
        <v>371</v>
      </c>
      <c r="J4" s="257" t="s">
        <v>369</v>
      </c>
      <c r="K4" s="259" t="s">
        <v>370</v>
      </c>
    </row>
    <row r="5" spans="1:14">
      <c r="A5" s="252" t="s">
        <v>363</v>
      </c>
      <c r="B5" s="253" t="s">
        <v>364</v>
      </c>
      <c r="C5" s="253" t="s">
        <v>365</v>
      </c>
      <c r="D5" s="253" t="s">
        <v>366</v>
      </c>
      <c r="E5" s="253">
        <v>98</v>
      </c>
      <c r="F5" s="254">
        <v>529.20000000000005</v>
      </c>
      <c r="G5" s="254">
        <v>531.91399999999999</v>
      </c>
      <c r="H5" s="253" t="s">
        <v>372</v>
      </c>
      <c r="I5" s="253" t="s">
        <v>373</v>
      </c>
      <c r="J5" s="253" t="s">
        <v>369</v>
      </c>
      <c r="K5" s="255" t="s">
        <v>370</v>
      </c>
    </row>
    <row r="6" spans="1:14">
      <c r="A6" s="256" t="s">
        <v>363</v>
      </c>
      <c r="B6" s="257" t="s">
        <v>364</v>
      </c>
      <c r="C6" s="257" t="s">
        <v>365</v>
      </c>
      <c r="D6" s="257" t="s">
        <v>366</v>
      </c>
      <c r="E6" s="257">
        <v>98</v>
      </c>
      <c r="F6" s="258">
        <v>529.20000000000005</v>
      </c>
      <c r="G6" s="258">
        <v>531.91399999999999</v>
      </c>
      <c r="H6" s="257" t="s">
        <v>372</v>
      </c>
      <c r="I6" s="257" t="s">
        <v>374</v>
      </c>
      <c r="J6" s="257" t="s">
        <v>369</v>
      </c>
      <c r="K6" s="259" t="s">
        <v>370</v>
      </c>
    </row>
    <row r="7" spans="1:14">
      <c r="A7" s="252" t="s">
        <v>363</v>
      </c>
      <c r="B7" s="253" t="s">
        <v>364</v>
      </c>
      <c r="C7" s="253" t="s">
        <v>365</v>
      </c>
      <c r="D7" s="253" t="s">
        <v>366</v>
      </c>
      <c r="E7" s="253">
        <v>98</v>
      </c>
      <c r="F7" s="254">
        <v>531.91399999999999</v>
      </c>
      <c r="G7" s="254">
        <v>539</v>
      </c>
      <c r="H7" s="253" t="s">
        <v>375</v>
      </c>
      <c r="I7" s="253" t="s">
        <v>376</v>
      </c>
      <c r="J7" s="253" t="s">
        <v>369</v>
      </c>
      <c r="K7" s="255" t="s">
        <v>370</v>
      </c>
    </row>
    <row r="8" spans="1:14">
      <c r="A8" s="256" t="s">
        <v>363</v>
      </c>
      <c r="B8" s="257" t="s">
        <v>364</v>
      </c>
      <c r="C8" s="257" t="s">
        <v>365</v>
      </c>
      <c r="D8" s="257" t="s">
        <v>366</v>
      </c>
      <c r="E8" s="257">
        <v>98</v>
      </c>
      <c r="F8" s="258">
        <v>539</v>
      </c>
      <c r="G8" s="258">
        <v>548.154</v>
      </c>
      <c r="H8" s="257" t="s">
        <v>375</v>
      </c>
      <c r="I8" s="257" t="s">
        <v>377</v>
      </c>
      <c r="J8" s="257" t="s">
        <v>369</v>
      </c>
      <c r="K8" s="259" t="s">
        <v>370</v>
      </c>
      <c r="N8" s="195"/>
    </row>
    <row r="9" spans="1:14">
      <c r="A9" s="252" t="s">
        <v>363</v>
      </c>
      <c r="B9" s="253" t="s">
        <v>364</v>
      </c>
      <c r="C9" s="253" t="s">
        <v>365</v>
      </c>
      <c r="D9" s="253" t="s">
        <v>366</v>
      </c>
      <c r="E9" s="253">
        <v>98</v>
      </c>
      <c r="F9" s="254">
        <v>548.154</v>
      </c>
      <c r="G9" s="254">
        <v>550.87599999999998</v>
      </c>
      <c r="H9" s="253" t="s">
        <v>378</v>
      </c>
      <c r="I9" s="253" t="s">
        <v>379</v>
      </c>
      <c r="J9" s="253" t="s">
        <v>369</v>
      </c>
      <c r="K9" s="255" t="s">
        <v>370</v>
      </c>
    </row>
    <row r="10" spans="1:14">
      <c r="A10" s="256" t="s">
        <v>363</v>
      </c>
      <c r="B10" s="257" t="s">
        <v>364</v>
      </c>
      <c r="C10" s="257" t="s">
        <v>365</v>
      </c>
      <c r="D10" s="257" t="s">
        <v>366</v>
      </c>
      <c r="E10" s="257">
        <v>98</v>
      </c>
      <c r="F10" s="258">
        <v>548.154</v>
      </c>
      <c r="G10" s="258">
        <v>550.87599999999998</v>
      </c>
      <c r="H10" s="257" t="s">
        <v>378</v>
      </c>
      <c r="I10" s="257" t="s">
        <v>380</v>
      </c>
      <c r="J10" s="257" t="s">
        <v>369</v>
      </c>
      <c r="K10" s="259" t="s">
        <v>370</v>
      </c>
    </row>
    <row r="11" spans="1:14">
      <c r="A11" s="252" t="s">
        <v>363</v>
      </c>
      <c r="B11" s="253" t="s">
        <v>364</v>
      </c>
      <c r="C11" s="253" t="s">
        <v>365</v>
      </c>
      <c r="D11" s="253" t="s">
        <v>366</v>
      </c>
      <c r="E11" s="253">
        <v>98</v>
      </c>
      <c r="F11" s="254">
        <v>550.87599999999998</v>
      </c>
      <c r="G11" s="254">
        <v>556</v>
      </c>
      <c r="H11" s="253" t="s">
        <v>381</v>
      </c>
      <c r="I11" s="253" t="s">
        <v>382</v>
      </c>
      <c r="J11" s="253" t="s">
        <v>369</v>
      </c>
      <c r="K11" s="255" t="s">
        <v>370</v>
      </c>
    </row>
    <row r="12" spans="1:14">
      <c r="A12" s="256" t="s">
        <v>363</v>
      </c>
      <c r="B12" s="257" t="s">
        <v>364</v>
      </c>
      <c r="C12" s="257" t="s">
        <v>365</v>
      </c>
      <c r="D12" s="257" t="s">
        <v>366</v>
      </c>
      <c r="E12" s="257">
        <v>98</v>
      </c>
      <c r="F12" s="258">
        <v>556</v>
      </c>
      <c r="G12" s="258">
        <v>562.79200000000003</v>
      </c>
      <c r="H12" s="257" t="s">
        <v>381</v>
      </c>
      <c r="I12" s="257" t="s">
        <v>383</v>
      </c>
      <c r="J12" s="257" t="s">
        <v>369</v>
      </c>
      <c r="K12" s="259" t="s">
        <v>370</v>
      </c>
    </row>
    <row r="13" spans="1:14">
      <c r="A13" s="252" t="s">
        <v>363</v>
      </c>
      <c r="B13" s="253" t="s">
        <v>364</v>
      </c>
      <c r="C13" s="253" t="s">
        <v>365</v>
      </c>
      <c r="D13" s="253" t="s">
        <v>366</v>
      </c>
      <c r="E13" s="253">
        <v>98</v>
      </c>
      <c r="F13" s="254">
        <v>562.79200000000003</v>
      </c>
      <c r="G13" s="254">
        <v>565.49900000000002</v>
      </c>
      <c r="H13" s="253" t="s">
        <v>384</v>
      </c>
      <c r="I13" s="253" t="s">
        <v>385</v>
      </c>
      <c r="J13" s="253" t="s">
        <v>369</v>
      </c>
      <c r="K13" s="255" t="s">
        <v>370</v>
      </c>
    </row>
    <row r="14" spans="1:14">
      <c r="A14" s="256" t="s">
        <v>363</v>
      </c>
      <c r="B14" s="257" t="s">
        <v>364</v>
      </c>
      <c r="C14" s="257" t="s">
        <v>365</v>
      </c>
      <c r="D14" s="257" t="s">
        <v>366</v>
      </c>
      <c r="E14" s="257">
        <v>98</v>
      </c>
      <c r="F14" s="258">
        <v>562.79200000000003</v>
      </c>
      <c r="G14" s="258">
        <v>565.49900000000002</v>
      </c>
      <c r="H14" s="257" t="s">
        <v>384</v>
      </c>
      <c r="I14" s="257" t="s">
        <v>386</v>
      </c>
      <c r="J14" s="257" t="s">
        <v>369</v>
      </c>
      <c r="K14" s="259" t="s">
        <v>370</v>
      </c>
    </row>
    <row r="15" spans="1:14">
      <c r="A15" s="252" t="s">
        <v>363</v>
      </c>
      <c r="B15" s="253" t="s">
        <v>364</v>
      </c>
      <c r="C15" s="253" t="s">
        <v>365</v>
      </c>
      <c r="D15" s="253" t="s">
        <v>366</v>
      </c>
      <c r="E15" s="253">
        <v>98</v>
      </c>
      <c r="F15" s="254">
        <v>565.49900000000002</v>
      </c>
      <c r="G15" s="254">
        <v>575</v>
      </c>
      <c r="H15" s="253" t="s">
        <v>387</v>
      </c>
      <c r="I15" s="253" t="s">
        <v>388</v>
      </c>
      <c r="J15" s="253" t="s">
        <v>369</v>
      </c>
      <c r="K15" s="255" t="s">
        <v>370</v>
      </c>
    </row>
    <row r="16" spans="1:14">
      <c r="A16" s="256" t="s">
        <v>363</v>
      </c>
      <c r="B16" s="257" t="s">
        <v>364</v>
      </c>
      <c r="C16" s="257" t="s">
        <v>365</v>
      </c>
      <c r="D16" s="257" t="s">
        <v>366</v>
      </c>
      <c r="E16" s="257">
        <v>98</v>
      </c>
      <c r="F16" s="258">
        <v>575</v>
      </c>
      <c r="G16" s="258">
        <v>585</v>
      </c>
      <c r="H16" s="257" t="s">
        <v>387</v>
      </c>
      <c r="I16" s="257">
        <v>575585</v>
      </c>
      <c r="J16" s="257" t="s">
        <v>369</v>
      </c>
      <c r="K16" s="259" t="s">
        <v>370</v>
      </c>
    </row>
    <row r="17" spans="1:11">
      <c r="A17" s="252" t="s">
        <v>363</v>
      </c>
      <c r="B17" s="253" t="s">
        <v>364</v>
      </c>
      <c r="C17" s="253" t="s">
        <v>365</v>
      </c>
      <c r="D17" s="253" t="s">
        <v>366</v>
      </c>
      <c r="E17" s="253">
        <v>98</v>
      </c>
      <c r="F17" s="254">
        <v>585</v>
      </c>
      <c r="G17" s="254">
        <v>596.16099999999994</v>
      </c>
      <c r="H17" s="253" t="s">
        <v>387</v>
      </c>
      <c r="I17" s="253" t="s">
        <v>389</v>
      </c>
      <c r="J17" s="253" t="s">
        <v>369</v>
      </c>
      <c r="K17" s="255" t="s">
        <v>370</v>
      </c>
    </row>
    <row r="18" spans="1:11">
      <c r="A18" s="256" t="s">
        <v>363</v>
      </c>
      <c r="B18" s="257" t="s">
        <v>364</v>
      </c>
      <c r="C18" s="257" t="s">
        <v>365</v>
      </c>
      <c r="D18" s="257" t="s">
        <v>366</v>
      </c>
      <c r="E18" s="257">
        <v>98</v>
      </c>
      <c r="F18" s="258">
        <v>596.16099999999994</v>
      </c>
      <c r="G18" s="258">
        <v>599.19899999999996</v>
      </c>
      <c r="H18" s="257" t="s">
        <v>390</v>
      </c>
      <c r="I18" s="257" t="s">
        <v>391</v>
      </c>
      <c r="J18" s="257" t="s">
        <v>369</v>
      </c>
      <c r="K18" s="259" t="s">
        <v>370</v>
      </c>
    </row>
    <row r="19" spans="1:11">
      <c r="A19" s="252" t="s">
        <v>363</v>
      </c>
      <c r="B19" s="253" t="s">
        <v>364</v>
      </c>
      <c r="C19" s="253" t="s">
        <v>365</v>
      </c>
      <c r="D19" s="253" t="s">
        <v>366</v>
      </c>
      <c r="E19" s="253">
        <v>98</v>
      </c>
      <c r="F19" s="254">
        <v>596.16099999999994</v>
      </c>
      <c r="G19" s="254">
        <v>599.19899999999996</v>
      </c>
      <c r="H19" s="253" t="s">
        <v>390</v>
      </c>
      <c r="I19" s="253" t="s">
        <v>392</v>
      </c>
      <c r="J19" s="253" t="s">
        <v>369</v>
      </c>
      <c r="K19" s="255" t="s">
        <v>370</v>
      </c>
    </row>
    <row r="20" spans="1:11">
      <c r="A20" s="256" t="s">
        <v>363</v>
      </c>
      <c r="B20" s="257" t="s">
        <v>364</v>
      </c>
      <c r="C20" s="257" t="s">
        <v>365</v>
      </c>
      <c r="D20" s="257" t="s">
        <v>366</v>
      </c>
      <c r="E20" s="257">
        <v>98</v>
      </c>
      <c r="F20" s="258">
        <v>599.19899999999996</v>
      </c>
      <c r="G20" s="258">
        <v>612.44899999999996</v>
      </c>
      <c r="H20" s="257" t="s">
        <v>393</v>
      </c>
      <c r="I20" s="257" t="s">
        <v>394</v>
      </c>
      <c r="J20" s="257" t="s">
        <v>369</v>
      </c>
      <c r="K20" s="259" t="s">
        <v>370</v>
      </c>
    </row>
    <row r="21" spans="1:11">
      <c r="A21" s="252" t="s">
        <v>363</v>
      </c>
      <c r="B21" s="253" t="s">
        <v>364</v>
      </c>
      <c r="C21" s="253" t="s">
        <v>365</v>
      </c>
      <c r="D21" s="253" t="s">
        <v>366</v>
      </c>
      <c r="E21" s="253">
        <v>98</v>
      </c>
      <c r="F21" s="254">
        <v>612.44899999999996</v>
      </c>
      <c r="G21" s="254">
        <v>614.60799999999995</v>
      </c>
      <c r="H21" s="253" t="s">
        <v>395</v>
      </c>
      <c r="I21" s="253" t="s">
        <v>396</v>
      </c>
      <c r="J21" s="253" t="s">
        <v>369</v>
      </c>
      <c r="K21" s="255" t="s">
        <v>370</v>
      </c>
    </row>
    <row r="22" spans="1:11">
      <c r="A22" s="256" t="s">
        <v>363</v>
      </c>
      <c r="B22" s="257" t="s">
        <v>364</v>
      </c>
      <c r="C22" s="257" t="s">
        <v>365</v>
      </c>
      <c r="D22" s="257" t="s">
        <v>366</v>
      </c>
      <c r="E22" s="257">
        <v>98</v>
      </c>
      <c r="F22" s="258">
        <v>612.44899999999996</v>
      </c>
      <c r="G22" s="258">
        <v>614.60799999999995</v>
      </c>
      <c r="H22" s="257" t="s">
        <v>395</v>
      </c>
      <c r="I22" s="257" t="s">
        <v>397</v>
      </c>
      <c r="J22" s="257" t="s">
        <v>369</v>
      </c>
      <c r="K22" s="259" t="s">
        <v>370</v>
      </c>
    </row>
    <row r="23" spans="1:11">
      <c r="A23" s="252" t="s">
        <v>363</v>
      </c>
      <c r="B23" s="253" t="s">
        <v>364</v>
      </c>
      <c r="C23" s="253" t="s">
        <v>365</v>
      </c>
      <c r="D23" s="253" t="s">
        <v>366</v>
      </c>
      <c r="E23" s="253">
        <v>98</v>
      </c>
      <c r="F23" s="254">
        <v>614.60799999999995</v>
      </c>
      <c r="G23" s="254">
        <v>615.40800000000002</v>
      </c>
      <c r="H23" s="253" t="s">
        <v>398</v>
      </c>
      <c r="I23" s="253" t="s">
        <v>399</v>
      </c>
      <c r="J23" s="253" t="s">
        <v>369</v>
      </c>
      <c r="K23" s="255" t="s">
        <v>370</v>
      </c>
    </row>
    <row r="24" spans="1:11">
      <c r="A24" s="256" t="s">
        <v>363</v>
      </c>
      <c r="B24" s="257" t="s">
        <v>364</v>
      </c>
      <c r="C24" s="257" t="s">
        <v>365</v>
      </c>
      <c r="D24" s="257" t="s">
        <v>366</v>
      </c>
      <c r="E24" s="257">
        <v>98</v>
      </c>
      <c r="F24" s="258">
        <v>614.60799999999995</v>
      </c>
      <c r="G24" s="258">
        <v>615.40800000000002</v>
      </c>
      <c r="H24" s="257" t="s">
        <v>398</v>
      </c>
      <c r="I24" s="257" t="s">
        <v>400</v>
      </c>
      <c r="J24" s="257" t="s">
        <v>369</v>
      </c>
      <c r="K24" s="259" t="s">
        <v>370</v>
      </c>
    </row>
    <row r="25" spans="1:11">
      <c r="A25" s="252" t="s">
        <v>363</v>
      </c>
      <c r="B25" s="253" t="s">
        <v>364</v>
      </c>
      <c r="C25" s="253" t="s">
        <v>365</v>
      </c>
      <c r="D25" s="253" t="s">
        <v>366</v>
      </c>
      <c r="E25" s="253">
        <v>98</v>
      </c>
      <c r="F25" s="254">
        <v>615.40800000000002</v>
      </c>
      <c r="G25" s="254">
        <v>617.928</v>
      </c>
      <c r="H25" s="253" t="s">
        <v>401</v>
      </c>
      <c r="I25" s="253" t="s">
        <v>402</v>
      </c>
      <c r="J25" s="253" t="s">
        <v>369</v>
      </c>
      <c r="K25" s="255" t="s">
        <v>370</v>
      </c>
    </row>
    <row r="26" spans="1:11">
      <c r="A26" s="256" t="s">
        <v>363</v>
      </c>
      <c r="B26" s="257" t="s">
        <v>364</v>
      </c>
      <c r="C26" s="257" t="s">
        <v>365</v>
      </c>
      <c r="D26" s="257" t="s">
        <v>366</v>
      </c>
      <c r="E26" s="257">
        <v>98</v>
      </c>
      <c r="F26" s="258">
        <v>615.40800000000002</v>
      </c>
      <c r="G26" s="258">
        <v>617.928</v>
      </c>
      <c r="H26" s="257" t="s">
        <v>401</v>
      </c>
      <c r="I26" s="257" t="s">
        <v>403</v>
      </c>
      <c r="J26" s="257" t="s">
        <v>369</v>
      </c>
      <c r="K26" s="259" t="s">
        <v>370</v>
      </c>
    </row>
    <row r="27" spans="1:11">
      <c r="A27" s="252" t="s">
        <v>363</v>
      </c>
      <c r="B27" s="253" t="s">
        <v>364</v>
      </c>
      <c r="C27" s="253" t="s">
        <v>365</v>
      </c>
      <c r="D27" s="253" t="s">
        <v>366</v>
      </c>
      <c r="E27" s="253">
        <v>98</v>
      </c>
      <c r="F27" s="254">
        <v>617.928</v>
      </c>
      <c r="G27" s="254">
        <v>630.08600000000001</v>
      </c>
      <c r="H27" s="253" t="s">
        <v>404</v>
      </c>
      <c r="I27" s="253" t="s">
        <v>405</v>
      </c>
      <c r="J27" s="253" t="s">
        <v>369</v>
      </c>
      <c r="K27" s="255" t="s">
        <v>370</v>
      </c>
    </row>
    <row r="28" spans="1:11">
      <c r="A28" s="256" t="s">
        <v>363</v>
      </c>
      <c r="B28" s="257" t="s">
        <v>364</v>
      </c>
      <c r="C28" s="257" t="s">
        <v>365</v>
      </c>
      <c r="D28" s="257" t="s">
        <v>366</v>
      </c>
      <c r="E28" s="257">
        <v>98</v>
      </c>
      <c r="F28" s="258">
        <v>630.08600000000001</v>
      </c>
      <c r="G28" s="258">
        <v>633.15800000000002</v>
      </c>
      <c r="H28" s="257" t="s">
        <v>406</v>
      </c>
      <c r="I28" s="257" t="s">
        <v>407</v>
      </c>
      <c r="J28" s="257" t="s">
        <v>369</v>
      </c>
      <c r="K28" s="259" t="s">
        <v>370</v>
      </c>
    </row>
    <row r="29" spans="1:11">
      <c r="A29" s="252" t="s">
        <v>363</v>
      </c>
      <c r="B29" s="253" t="s">
        <v>364</v>
      </c>
      <c r="C29" s="253" t="s">
        <v>365</v>
      </c>
      <c r="D29" s="253" t="s">
        <v>366</v>
      </c>
      <c r="E29" s="253">
        <v>98</v>
      </c>
      <c r="F29" s="254">
        <v>630.08600000000001</v>
      </c>
      <c r="G29" s="254">
        <v>633.15800000000002</v>
      </c>
      <c r="H29" s="253" t="s">
        <v>406</v>
      </c>
      <c r="I29" s="253" t="s">
        <v>408</v>
      </c>
      <c r="J29" s="253" t="s">
        <v>369</v>
      </c>
      <c r="K29" s="255" t="s">
        <v>370</v>
      </c>
    </row>
    <row r="30" spans="1:11">
      <c r="A30" s="256" t="s">
        <v>363</v>
      </c>
      <c r="B30" s="257" t="s">
        <v>364</v>
      </c>
      <c r="C30" s="257" t="s">
        <v>365</v>
      </c>
      <c r="D30" s="257" t="s">
        <v>366</v>
      </c>
      <c r="E30" s="257">
        <v>98</v>
      </c>
      <c r="F30" s="258">
        <v>633.15800000000002</v>
      </c>
      <c r="G30" s="258">
        <v>643</v>
      </c>
      <c r="H30" s="257" t="s">
        <v>409</v>
      </c>
      <c r="I30" s="257" t="s">
        <v>410</v>
      </c>
      <c r="J30" s="257" t="s">
        <v>369</v>
      </c>
      <c r="K30" s="259" t="s">
        <v>370</v>
      </c>
    </row>
    <row r="31" spans="1:11">
      <c r="A31" s="252" t="s">
        <v>363</v>
      </c>
      <c r="B31" s="253" t="s">
        <v>364</v>
      </c>
      <c r="C31" s="253" t="s">
        <v>365</v>
      </c>
      <c r="D31" s="253" t="s">
        <v>366</v>
      </c>
      <c r="E31" s="253">
        <v>98</v>
      </c>
      <c r="F31" s="254">
        <v>643</v>
      </c>
      <c r="G31" s="254">
        <v>651</v>
      </c>
      <c r="H31" s="253" t="s">
        <v>409</v>
      </c>
      <c r="I31" s="253">
        <v>643651</v>
      </c>
      <c r="J31" s="253" t="s">
        <v>369</v>
      </c>
      <c r="K31" s="255" t="s">
        <v>370</v>
      </c>
    </row>
    <row r="32" spans="1:11">
      <c r="A32" s="256" t="s">
        <v>363</v>
      </c>
      <c r="B32" s="257" t="s">
        <v>364</v>
      </c>
      <c r="C32" s="257" t="s">
        <v>365</v>
      </c>
      <c r="D32" s="257" t="s">
        <v>366</v>
      </c>
      <c r="E32" s="257">
        <v>98</v>
      </c>
      <c r="F32" s="258">
        <v>651</v>
      </c>
      <c r="G32" s="258">
        <v>659.65</v>
      </c>
      <c r="H32" s="257" t="s">
        <v>409</v>
      </c>
      <c r="I32" s="257" t="s">
        <v>411</v>
      </c>
      <c r="J32" s="257" t="s">
        <v>369</v>
      </c>
      <c r="K32" s="259" t="s">
        <v>370</v>
      </c>
    </row>
    <row r="33" spans="1:11">
      <c r="A33" s="252" t="s">
        <v>363</v>
      </c>
      <c r="B33" s="253" t="s">
        <v>364</v>
      </c>
      <c r="C33" s="253" t="s">
        <v>365</v>
      </c>
      <c r="D33" s="253" t="s">
        <v>366</v>
      </c>
      <c r="E33" s="253">
        <v>98</v>
      </c>
      <c r="F33" s="254">
        <v>659.65</v>
      </c>
      <c r="G33" s="254">
        <v>662.37</v>
      </c>
      <c r="H33" s="253" t="s">
        <v>412</v>
      </c>
      <c r="I33" s="253" t="s">
        <v>413</v>
      </c>
      <c r="J33" s="253" t="s">
        <v>369</v>
      </c>
      <c r="K33" s="255" t="s">
        <v>370</v>
      </c>
    </row>
    <row r="34" spans="1:11">
      <c r="A34" s="256" t="s">
        <v>363</v>
      </c>
      <c r="B34" s="257" t="s">
        <v>364</v>
      </c>
      <c r="C34" s="257" t="s">
        <v>365</v>
      </c>
      <c r="D34" s="257" t="s">
        <v>366</v>
      </c>
      <c r="E34" s="257">
        <v>98</v>
      </c>
      <c r="F34" s="258">
        <v>659.65</v>
      </c>
      <c r="G34" s="258">
        <v>662.37</v>
      </c>
      <c r="H34" s="257" t="s">
        <v>412</v>
      </c>
      <c r="I34" s="257" t="s">
        <v>414</v>
      </c>
      <c r="J34" s="257" t="s">
        <v>369</v>
      </c>
      <c r="K34" s="259" t="s">
        <v>370</v>
      </c>
    </row>
    <row r="35" spans="1:11">
      <c r="A35" s="252" t="s">
        <v>363</v>
      </c>
      <c r="B35" s="253" t="s">
        <v>364</v>
      </c>
      <c r="C35" s="253" t="s">
        <v>365</v>
      </c>
      <c r="D35" s="253" t="s">
        <v>366</v>
      </c>
      <c r="E35" s="253">
        <v>98</v>
      </c>
      <c r="F35" s="254">
        <v>662.37</v>
      </c>
      <c r="G35" s="254">
        <v>671</v>
      </c>
      <c r="H35" s="253" t="s">
        <v>415</v>
      </c>
      <c r="I35" s="253" t="s">
        <v>416</v>
      </c>
      <c r="J35" s="253" t="s">
        <v>369</v>
      </c>
      <c r="K35" s="255" t="s">
        <v>370</v>
      </c>
    </row>
    <row r="36" spans="1:11">
      <c r="A36" s="256" t="s">
        <v>363</v>
      </c>
      <c r="B36" s="257" t="s">
        <v>364</v>
      </c>
      <c r="C36" s="257" t="s">
        <v>365</v>
      </c>
      <c r="D36" s="257" t="s">
        <v>366</v>
      </c>
      <c r="E36" s="257">
        <v>98</v>
      </c>
      <c r="F36" s="258">
        <v>671</v>
      </c>
      <c r="G36" s="258">
        <v>677</v>
      </c>
      <c r="H36" s="257" t="s">
        <v>415</v>
      </c>
      <c r="I36" s="257">
        <v>671677</v>
      </c>
      <c r="J36" s="257" t="s">
        <v>369</v>
      </c>
      <c r="K36" s="259" t="s">
        <v>370</v>
      </c>
    </row>
    <row r="37" spans="1:11">
      <c r="A37" s="252" t="s">
        <v>363</v>
      </c>
      <c r="B37" s="253" t="s">
        <v>364</v>
      </c>
      <c r="C37" s="253" t="s">
        <v>365</v>
      </c>
      <c r="D37" s="253" t="s">
        <v>366</v>
      </c>
      <c r="E37" s="253">
        <v>98</v>
      </c>
      <c r="F37" s="254">
        <v>677</v>
      </c>
      <c r="G37" s="254">
        <v>688.38199999999995</v>
      </c>
      <c r="H37" s="253" t="s">
        <v>415</v>
      </c>
      <c r="I37" s="253" t="s">
        <v>417</v>
      </c>
      <c r="J37" s="253" t="s">
        <v>369</v>
      </c>
      <c r="K37" s="255" t="s">
        <v>370</v>
      </c>
    </row>
    <row r="38" spans="1:11">
      <c r="A38" s="256" t="s">
        <v>363</v>
      </c>
      <c r="B38" s="257" t="s">
        <v>364</v>
      </c>
      <c r="C38" s="257" t="s">
        <v>365</v>
      </c>
      <c r="D38" s="257" t="s">
        <v>366</v>
      </c>
      <c r="E38" s="257">
        <v>98</v>
      </c>
      <c r="F38" s="258">
        <v>688.38199999999995</v>
      </c>
      <c r="G38" s="258">
        <v>691.12900000000002</v>
      </c>
      <c r="H38" s="257" t="s">
        <v>418</v>
      </c>
      <c r="I38" s="257" t="s">
        <v>419</v>
      </c>
      <c r="J38" s="257" t="s">
        <v>369</v>
      </c>
      <c r="K38" s="259" t="s">
        <v>370</v>
      </c>
    </row>
    <row r="39" spans="1:11">
      <c r="A39" s="252" t="s">
        <v>363</v>
      </c>
      <c r="B39" s="253" t="s">
        <v>364</v>
      </c>
      <c r="C39" s="253" t="s">
        <v>365</v>
      </c>
      <c r="D39" s="253" t="s">
        <v>366</v>
      </c>
      <c r="E39" s="253">
        <v>98</v>
      </c>
      <c r="F39" s="254">
        <v>688.38199999999995</v>
      </c>
      <c r="G39" s="254">
        <v>691.12900000000002</v>
      </c>
      <c r="H39" s="253" t="s">
        <v>418</v>
      </c>
      <c r="I39" s="253" t="s">
        <v>420</v>
      </c>
      <c r="J39" s="253" t="s">
        <v>369</v>
      </c>
      <c r="K39" s="255" t="s">
        <v>370</v>
      </c>
    </row>
    <row r="40" spans="1:11">
      <c r="A40" s="256" t="s">
        <v>363</v>
      </c>
      <c r="B40" s="257" t="s">
        <v>364</v>
      </c>
      <c r="C40" s="257" t="s">
        <v>365</v>
      </c>
      <c r="D40" s="257" t="s">
        <v>366</v>
      </c>
      <c r="E40" s="257">
        <v>98</v>
      </c>
      <c r="F40" s="258">
        <v>691.12900000000002</v>
      </c>
      <c r="G40" s="258">
        <v>699</v>
      </c>
      <c r="H40" s="257" t="s">
        <v>421</v>
      </c>
      <c r="I40" s="257" t="s">
        <v>422</v>
      </c>
      <c r="J40" s="257" t="s">
        <v>369</v>
      </c>
      <c r="K40" s="259" t="s">
        <v>370</v>
      </c>
    </row>
    <row r="41" spans="1:11">
      <c r="A41" s="252" t="s">
        <v>363</v>
      </c>
      <c r="B41" s="253" t="s">
        <v>364</v>
      </c>
      <c r="C41" s="253" t="s">
        <v>365</v>
      </c>
      <c r="D41" s="253" t="s">
        <v>366</v>
      </c>
      <c r="E41" s="253">
        <v>98</v>
      </c>
      <c r="F41" s="254">
        <v>699</v>
      </c>
      <c r="G41" s="254">
        <v>710</v>
      </c>
      <c r="H41" s="253" t="s">
        <v>421</v>
      </c>
      <c r="I41" s="253">
        <v>699710</v>
      </c>
      <c r="J41" s="253" t="s">
        <v>369</v>
      </c>
      <c r="K41" s="255" t="s">
        <v>370</v>
      </c>
    </row>
    <row r="42" spans="1:11">
      <c r="A42" s="256" t="s">
        <v>363</v>
      </c>
      <c r="B42" s="257" t="s">
        <v>364</v>
      </c>
      <c r="C42" s="257" t="s">
        <v>365</v>
      </c>
      <c r="D42" s="257" t="s">
        <v>366</v>
      </c>
      <c r="E42" s="257">
        <v>98</v>
      </c>
      <c r="F42" s="258">
        <v>710</v>
      </c>
      <c r="G42" s="258">
        <v>719.14099999999996</v>
      </c>
      <c r="H42" s="257" t="s">
        <v>421</v>
      </c>
      <c r="I42" s="257" t="s">
        <v>423</v>
      </c>
      <c r="J42" s="257" t="s">
        <v>369</v>
      </c>
      <c r="K42" s="259" t="s">
        <v>370</v>
      </c>
    </row>
    <row r="43" spans="1:11">
      <c r="A43" s="252" t="s">
        <v>363</v>
      </c>
      <c r="B43" s="253" t="s">
        <v>364</v>
      </c>
      <c r="C43" s="253" t="s">
        <v>365</v>
      </c>
      <c r="D43" s="253" t="s">
        <v>366</v>
      </c>
      <c r="E43" s="253">
        <v>98</v>
      </c>
      <c r="F43" s="254">
        <v>719.14099999999996</v>
      </c>
      <c r="G43" s="254">
        <v>721.86699999999996</v>
      </c>
      <c r="H43" s="253" t="s">
        <v>424</v>
      </c>
      <c r="I43" s="253" t="s">
        <v>425</v>
      </c>
      <c r="J43" s="253" t="s">
        <v>369</v>
      </c>
      <c r="K43" s="255" t="s">
        <v>370</v>
      </c>
    </row>
    <row r="44" spans="1:11">
      <c r="A44" s="256" t="s">
        <v>363</v>
      </c>
      <c r="B44" s="257" t="s">
        <v>364</v>
      </c>
      <c r="C44" s="257" t="s">
        <v>365</v>
      </c>
      <c r="D44" s="257" t="s">
        <v>366</v>
      </c>
      <c r="E44" s="257">
        <v>98</v>
      </c>
      <c r="F44" s="258">
        <v>719.14099999999996</v>
      </c>
      <c r="G44" s="258">
        <v>721.86699999999996</v>
      </c>
      <c r="H44" s="257" t="s">
        <v>424</v>
      </c>
      <c r="I44" s="257" t="s">
        <v>426</v>
      </c>
      <c r="J44" s="257" t="s">
        <v>369</v>
      </c>
      <c r="K44" s="259" t="s">
        <v>370</v>
      </c>
    </row>
    <row r="45" spans="1:11">
      <c r="A45" s="252" t="s">
        <v>363</v>
      </c>
      <c r="B45" s="253" t="s">
        <v>364</v>
      </c>
      <c r="C45" s="253" t="s">
        <v>365</v>
      </c>
      <c r="D45" s="253" t="s">
        <v>366</v>
      </c>
      <c r="E45" s="253">
        <v>98</v>
      </c>
      <c r="F45" s="254">
        <v>721.86699999999996</v>
      </c>
      <c r="G45" s="254">
        <v>732</v>
      </c>
      <c r="H45" s="253" t="s">
        <v>427</v>
      </c>
      <c r="I45" s="253" t="s">
        <v>428</v>
      </c>
      <c r="J45" s="253" t="s">
        <v>369</v>
      </c>
      <c r="K45" s="255" t="s">
        <v>370</v>
      </c>
    </row>
    <row r="46" spans="1:11">
      <c r="A46" s="256" t="s">
        <v>363</v>
      </c>
      <c r="B46" s="257" t="s">
        <v>364</v>
      </c>
      <c r="C46" s="257" t="s">
        <v>365</v>
      </c>
      <c r="D46" s="257" t="s">
        <v>366</v>
      </c>
      <c r="E46" s="257">
        <v>98</v>
      </c>
      <c r="F46" s="258">
        <v>732</v>
      </c>
      <c r="G46" s="258">
        <v>744</v>
      </c>
      <c r="H46" s="257" t="s">
        <v>427</v>
      </c>
      <c r="I46" s="257">
        <v>732744</v>
      </c>
      <c r="J46" s="257" t="s">
        <v>369</v>
      </c>
      <c r="K46" s="259" t="s">
        <v>370</v>
      </c>
    </row>
    <row r="47" spans="1:11">
      <c r="A47" s="252" t="s">
        <v>363</v>
      </c>
      <c r="B47" s="253" t="s">
        <v>364</v>
      </c>
      <c r="C47" s="253" t="s">
        <v>365</v>
      </c>
      <c r="D47" s="253" t="s">
        <v>366</v>
      </c>
      <c r="E47" s="253">
        <v>98</v>
      </c>
      <c r="F47" s="254">
        <v>744</v>
      </c>
      <c r="G47" s="254">
        <v>751.5</v>
      </c>
      <c r="H47" s="253" t="s">
        <v>427</v>
      </c>
      <c r="I47" s="253" t="s">
        <v>429</v>
      </c>
      <c r="J47" s="253" t="s">
        <v>369</v>
      </c>
      <c r="K47" s="255" t="s">
        <v>370</v>
      </c>
    </row>
    <row r="48" spans="1:11">
      <c r="A48" s="256" t="s">
        <v>363</v>
      </c>
      <c r="B48" s="257" t="s">
        <v>364</v>
      </c>
      <c r="C48" s="257" t="s">
        <v>365</v>
      </c>
      <c r="D48" s="257" t="s">
        <v>366</v>
      </c>
      <c r="E48" s="257">
        <v>98</v>
      </c>
      <c r="F48" s="258">
        <v>751.5</v>
      </c>
      <c r="G48" s="258">
        <v>754.15599999999995</v>
      </c>
      <c r="H48" s="257" t="s">
        <v>427</v>
      </c>
      <c r="I48" s="257" t="s">
        <v>430</v>
      </c>
      <c r="J48" s="257" t="s">
        <v>369</v>
      </c>
      <c r="K48" s="259" t="s">
        <v>370</v>
      </c>
    </row>
    <row r="49" spans="1:11">
      <c r="A49" s="252" t="s">
        <v>363</v>
      </c>
      <c r="B49" s="253" t="s">
        <v>364</v>
      </c>
      <c r="C49" s="253" t="s">
        <v>365</v>
      </c>
      <c r="D49" s="253" t="s">
        <v>366</v>
      </c>
      <c r="E49" s="253">
        <v>98</v>
      </c>
      <c r="F49" s="254">
        <v>751.56500000000005</v>
      </c>
      <c r="G49" s="254">
        <v>754.15599999999995</v>
      </c>
      <c r="H49" s="253" t="s">
        <v>427</v>
      </c>
      <c r="I49" s="253" t="s">
        <v>431</v>
      </c>
      <c r="J49" s="253" t="s">
        <v>369</v>
      </c>
      <c r="K49" s="255" t="s">
        <v>370</v>
      </c>
    </row>
    <row r="50" spans="1:11">
      <c r="A50" s="256" t="s">
        <v>363</v>
      </c>
      <c r="B50" s="257" t="s">
        <v>364</v>
      </c>
      <c r="C50" s="257" t="s">
        <v>365</v>
      </c>
      <c r="D50" s="257" t="s">
        <v>366</v>
      </c>
      <c r="E50" s="257">
        <v>98</v>
      </c>
      <c r="F50" s="258">
        <v>754.15599999999995</v>
      </c>
      <c r="G50" s="258">
        <v>759.3</v>
      </c>
      <c r="H50" s="257" t="s">
        <v>432</v>
      </c>
      <c r="I50" s="257" t="s">
        <v>433</v>
      </c>
      <c r="J50" s="257" t="s">
        <v>369</v>
      </c>
      <c r="K50" s="259" t="s">
        <v>370</v>
      </c>
    </row>
    <row r="51" spans="1:11">
      <c r="A51" s="252" t="s">
        <v>363</v>
      </c>
      <c r="B51" s="253" t="s">
        <v>364</v>
      </c>
      <c r="C51" s="253" t="s">
        <v>365</v>
      </c>
      <c r="D51" s="253" t="s">
        <v>366</v>
      </c>
      <c r="E51" s="253">
        <v>98</v>
      </c>
      <c r="F51" s="254">
        <v>754.15599999999995</v>
      </c>
      <c r="G51" s="254">
        <v>757.66499999999996</v>
      </c>
      <c r="H51" s="253" t="s">
        <v>432</v>
      </c>
      <c r="I51" s="253" t="s">
        <v>434</v>
      </c>
      <c r="J51" s="253" t="s">
        <v>369</v>
      </c>
      <c r="K51" s="255" t="s">
        <v>370</v>
      </c>
    </row>
    <row r="52" spans="1:11">
      <c r="A52" s="256" t="s">
        <v>363</v>
      </c>
      <c r="B52" s="257" t="s">
        <v>435</v>
      </c>
      <c r="C52" s="257" t="s">
        <v>436</v>
      </c>
      <c r="D52" s="257" t="s">
        <v>437</v>
      </c>
      <c r="E52" s="257">
        <v>101</v>
      </c>
      <c r="F52" s="258">
        <v>717.93700000000001</v>
      </c>
      <c r="G52" s="258">
        <v>718.27099999999996</v>
      </c>
      <c r="H52" s="257" t="s">
        <v>438</v>
      </c>
      <c r="I52" s="257" t="s">
        <v>439</v>
      </c>
      <c r="J52" s="257" t="s">
        <v>440</v>
      </c>
      <c r="K52" s="259" t="s">
        <v>441</v>
      </c>
    </row>
    <row r="53" spans="1:11">
      <c r="A53" s="252" t="s">
        <v>363</v>
      </c>
      <c r="B53" s="253" t="s">
        <v>435</v>
      </c>
      <c r="C53" s="253" t="s">
        <v>436</v>
      </c>
      <c r="D53" s="253" t="s">
        <v>437</v>
      </c>
      <c r="E53" s="253">
        <v>101</v>
      </c>
      <c r="F53" s="254">
        <v>718.27099999999996</v>
      </c>
      <c r="G53" s="254">
        <v>719.50400000000002</v>
      </c>
      <c r="H53" s="253" t="s">
        <v>438</v>
      </c>
      <c r="I53" s="253" t="s">
        <v>442</v>
      </c>
      <c r="J53" s="253" t="s">
        <v>440</v>
      </c>
      <c r="K53" s="255" t="s">
        <v>441</v>
      </c>
    </row>
    <row r="54" spans="1:11">
      <c r="A54" s="256" t="s">
        <v>363</v>
      </c>
      <c r="B54" s="257" t="s">
        <v>435</v>
      </c>
      <c r="C54" s="257" t="s">
        <v>436</v>
      </c>
      <c r="D54" s="257" t="s">
        <v>437</v>
      </c>
      <c r="E54" s="257">
        <v>101</v>
      </c>
      <c r="F54" s="258">
        <v>719.50400000000002</v>
      </c>
      <c r="G54" s="258">
        <v>719.92200000000003</v>
      </c>
      <c r="H54" s="257" t="s">
        <v>438</v>
      </c>
      <c r="I54" s="257" t="s">
        <v>443</v>
      </c>
      <c r="J54" s="257" t="s">
        <v>440</v>
      </c>
      <c r="K54" s="259" t="s">
        <v>441</v>
      </c>
    </row>
    <row r="55" spans="1:11">
      <c r="A55" s="252" t="s">
        <v>363</v>
      </c>
      <c r="B55" s="253" t="s">
        <v>435</v>
      </c>
      <c r="C55" s="253" t="s">
        <v>436</v>
      </c>
      <c r="D55" s="253" t="s">
        <v>437</v>
      </c>
      <c r="E55" s="253">
        <v>101</v>
      </c>
      <c r="F55" s="254">
        <v>719.92200000000003</v>
      </c>
      <c r="G55" s="254">
        <v>724.01700000000005</v>
      </c>
      <c r="H55" s="253" t="s">
        <v>444</v>
      </c>
      <c r="I55" s="253" t="s">
        <v>445</v>
      </c>
      <c r="J55" s="253" t="s">
        <v>440</v>
      </c>
      <c r="K55" s="255" t="s">
        <v>441</v>
      </c>
    </row>
    <row r="56" spans="1:11">
      <c r="A56" s="256" t="s">
        <v>363</v>
      </c>
      <c r="B56" s="257" t="s">
        <v>435</v>
      </c>
      <c r="C56" s="257" t="s">
        <v>436</v>
      </c>
      <c r="D56" s="257" t="s">
        <v>437</v>
      </c>
      <c r="E56" s="257">
        <v>101</v>
      </c>
      <c r="F56" s="258">
        <v>719.92200000000003</v>
      </c>
      <c r="G56" s="258">
        <v>724.01700000000005</v>
      </c>
      <c r="H56" s="257" t="s">
        <v>444</v>
      </c>
      <c r="I56" s="257" t="s">
        <v>446</v>
      </c>
      <c r="J56" s="257" t="s">
        <v>440</v>
      </c>
      <c r="K56" s="259" t="s">
        <v>441</v>
      </c>
    </row>
    <row r="57" spans="1:11">
      <c r="A57" s="252" t="s">
        <v>363</v>
      </c>
      <c r="B57" s="253" t="s">
        <v>435</v>
      </c>
      <c r="C57" s="253" t="s">
        <v>436</v>
      </c>
      <c r="D57" s="253" t="s">
        <v>437</v>
      </c>
      <c r="E57" s="253">
        <v>101</v>
      </c>
      <c r="F57" s="254">
        <v>724.01700000000005</v>
      </c>
      <c r="G57" s="254">
        <v>726</v>
      </c>
      <c r="H57" s="253" t="s">
        <v>444</v>
      </c>
      <c r="I57" s="253" t="s">
        <v>447</v>
      </c>
      <c r="J57" s="253" t="s">
        <v>440</v>
      </c>
      <c r="K57" s="255" t="s">
        <v>441</v>
      </c>
    </row>
    <row r="58" spans="1:11">
      <c r="A58" s="256" t="s">
        <v>363</v>
      </c>
      <c r="B58" s="257" t="s">
        <v>435</v>
      </c>
      <c r="C58" s="257" t="s">
        <v>436</v>
      </c>
      <c r="D58" s="257" t="s">
        <v>437</v>
      </c>
      <c r="E58" s="257">
        <v>101</v>
      </c>
      <c r="F58" s="258">
        <v>726</v>
      </c>
      <c r="G58" s="258">
        <v>747.34299999999996</v>
      </c>
      <c r="H58" s="257" t="s">
        <v>448</v>
      </c>
      <c r="I58" s="257" t="s">
        <v>449</v>
      </c>
      <c r="J58" s="257" t="s">
        <v>440</v>
      </c>
      <c r="K58" s="259" t="s">
        <v>441</v>
      </c>
    </row>
    <row r="59" spans="1:11">
      <c r="A59" s="252" t="s">
        <v>363</v>
      </c>
      <c r="B59" s="253" t="s">
        <v>435</v>
      </c>
      <c r="C59" s="253" t="s">
        <v>436</v>
      </c>
      <c r="D59" s="253" t="s">
        <v>437</v>
      </c>
      <c r="E59" s="253">
        <v>101</v>
      </c>
      <c r="F59" s="254">
        <v>747.34299999999996</v>
      </c>
      <c r="G59" s="254">
        <v>749.721</v>
      </c>
      <c r="H59" s="253" t="s">
        <v>450</v>
      </c>
      <c r="I59" s="253" t="s">
        <v>451</v>
      </c>
      <c r="J59" s="253" t="s">
        <v>440</v>
      </c>
      <c r="K59" s="255" t="s">
        <v>441</v>
      </c>
    </row>
    <row r="60" spans="1:11">
      <c r="A60" s="256" t="s">
        <v>363</v>
      </c>
      <c r="B60" s="257" t="s">
        <v>435</v>
      </c>
      <c r="C60" s="257" t="s">
        <v>436</v>
      </c>
      <c r="D60" s="257" t="s">
        <v>437</v>
      </c>
      <c r="E60" s="257">
        <v>101</v>
      </c>
      <c r="F60" s="258">
        <v>747.34299999999996</v>
      </c>
      <c r="G60" s="258">
        <v>749.721</v>
      </c>
      <c r="H60" s="257" t="s">
        <v>450</v>
      </c>
      <c r="I60" s="257" t="s">
        <v>452</v>
      </c>
      <c r="J60" s="257" t="s">
        <v>440</v>
      </c>
      <c r="K60" s="259" t="s">
        <v>441</v>
      </c>
    </row>
    <row r="61" spans="1:11">
      <c r="A61" s="252" t="s">
        <v>363</v>
      </c>
      <c r="B61" s="253" t="s">
        <v>435</v>
      </c>
      <c r="C61" s="253" t="s">
        <v>436</v>
      </c>
      <c r="D61" s="253" t="s">
        <v>437</v>
      </c>
      <c r="E61" s="253">
        <v>101</v>
      </c>
      <c r="F61" s="254">
        <v>749.721</v>
      </c>
      <c r="G61" s="254">
        <v>794.49400000000003</v>
      </c>
      <c r="H61" s="253" t="s">
        <v>453</v>
      </c>
      <c r="I61" s="253" t="s">
        <v>454</v>
      </c>
      <c r="J61" s="253" t="s">
        <v>440</v>
      </c>
      <c r="K61" s="255" t="s">
        <v>441</v>
      </c>
    </row>
    <row r="62" spans="1:11">
      <c r="A62" s="256" t="s">
        <v>363</v>
      </c>
      <c r="B62" s="257" t="s">
        <v>435</v>
      </c>
      <c r="C62" s="257" t="s">
        <v>436</v>
      </c>
      <c r="D62" s="257" t="s">
        <v>437</v>
      </c>
      <c r="E62" s="257">
        <v>101</v>
      </c>
      <c r="F62" s="258">
        <v>794.49400000000003</v>
      </c>
      <c r="G62" s="258">
        <v>796.53099999999995</v>
      </c>
      <c r="H62" s="257" t="s">
        <v>455</v>
      </c>
      <c r="I62" s="257" t="s">
        <v>456</v>
      </c>
      <c r="J62" s="257" t="s">
        <v>440</v>
      </c>
      <c r="K62" s="259" t="s">
        <v>441</v>
      </c>
    </row>
    <row r="63" spans="1:11">
      <c r="A63" s="252" t="s">
        <v>363</v>
      </c>
      <c r="B63" s="253" t="s">
        <v>435</v>
      </c>
      <c r="C63" s="253" t="s">
        <v>436</v>
      </c>
      <c r="D63" s="253" t="s">
        <v>437</v>
      </c>
      <c r="E63" s="253">
        <v>101</v>
      </c>
      <c r="F63" s="254">
        <v>794.49400000000003</v>
      </c>
      <c r="G63" s="254">
        <v>796.53099999999995</v>
      </c>
      <c r="H63" s="253" t="s">
        <v>455</v>
      </c>
      <c r="I63" s="253" t="s">
        <v>457</v>
      </c>
      <c r="J63" s="253" t="s">
        <v>440</v>
      </c>
      <c r="K63" s="255" t="s">
        <v>441</v>
      </c>
    </row>
    <row r="64" spans="1:11">
      <c r="A64" s="256" t="s">
        <v>363</v>
      </c>
      <c r="B64" s="257" t="s">
        <v>435</v>
      </c>
      <c r="C64" s="257" t="s">
        <v>436</v>
      </c>
      <c r="D64" s="257" t="s">
        <v>437</v>
      </c>
      <c r="E64" s="257">
        <v>101</v>
      </c>
      <c r="F64" s="258">
        <v>796.53099999999995</v>
      </c>
      <c r="G64" s="258">
        <v>841.83199999999999</v>
      </c>
      <c r="H64" s="257" t="s">
        <v>458</v>
      </c>
      <c r="I64" s="257" t="s">
        <v>459</v>
      </c>
      <c r="J64" s="257" t="s">
        <v>440</v>
      </c>
      <c r="K64" s="259" t="s">
        <v>441</v>
      </c>
    </row>
    <row r="65" spans="1:11">
      <c r="A65" s="252" t="s">
        <v>363</v>
      </c>
      <c r="B65" s="253" t="s">
        <v>435</v>
      </c>
      <c r="C65" s="253" t="s">
        <v>436</v>
      </c>
      <c r="D65" s="253" t="s">
        <v>437</v>
      </c>
      <c r="E65" s="253">
        <v>101</v>
      </c>
      <c r="F65" s="254">
        <v>841.83199999999999</v>
      </c>
      <c r="G65" s="254">
        <v>843.66700000000003</v>
      </c>
      <c r="H65" s="253" t="s">
        <v>460</v>
      </c>
      <c r="I65" s="253" t="s">
        <v>461</v>
      </c>
      <c r="J65" s="253" t="s">
        <v>440</v>
      </c>
      <c r="K65" s="255" t="s">
        <v>441</v>
      </c>
    </row>
    <row r="66" spans="1:11">
      <c r="A66" s="256" t="s">
        <v>363</v>
      </c>
      <c r="B66" s="257" t="s">
        <v>435</v>
      </c>
      <c r="C66" s="257" t="s">
        <v>436</v>
      </c>
      <c r="D66" s="257" t="s">
        <v>437</v>
      </c>
      <c r="E66" s="257">
        <v>101</v>
      </c>
      <c r="F66" s="258">
        <v>841.83199999999999</v>
      </c>
      <c r="G66" s="258">
        <v>843.66700000000003</v>
      </c>
      <c r="H66" s="257" t="s">
        <v>460</v>
      </c>
      <c r="I66" s="257" t="s">
        <v>462</v>
      </c>
      <c r="J66" s="257" t="s">
        <v>440</v>
      </c>
      <c r="K66" s="259" t="s">
        <v>441</v>
      </c>
    </row>
    <row r="67" spans="1:11">
      <c r="A67" s="252" t="s">
        <v>363</v>
      </c>
      <c r="B67" s="253" t="s">
        <v>435</v>
      </c>
      <c r="C67" s="253" t="s">
        <v>436</v>
      </c>
      <c r="D67" s="253" t="s">
        <v>437</v>
      </c>
      <c r="E67" s="253">
        <v>101</v>
      </c>
      <c r="F67" s="254">
        <v>843.66700000000003</v>
      </c>
      <c r="G67" s="254">
        <v>890.08</v>
      </c>
      <c r="H67" s="253" t="s">
        <v>463</v>
      </c>
      <c r="I67" s="253" t="s">
        <v>464</v>
      </c>
      <c r="J67" s="253" t="s">
        <v>440</v>
      </c>
      <c r="K67" s="255" t="s">
        <v>441</v>
      </c>
    </row>
    <row r="68" spans="1:11">
      <c r="A68" s="256" t="s">
        <v>363</v>
      </c>
      <c r="B68" s="257" t="s">
        <v>435</v>
      </c>
      <c r="C68" s="257" t="s">
        <v>436</v>
      </c>
      <c r="D68" s="257" t="s">
        <v>437</v>
      </c>
      <c r="E68" s="257">
        <v>101</v>
      </c>
      <c r="F68" s="258">
        <v>890.08</v>
      </c>
      <c r="G68" s="258">
        <v>892.09400000000005</v>
      </c>
      <c r="H68" s="257" t="s">
        <v>465</v>
      </c>
      <c r="I68" s="257" t="s">
        <v>466</v>
      </c>
      <c r="J68" s="257" t="s">
        <v>440</v>
      </c>
      <c r="K68" s="259" t="s">
        <v>441</v>
      </c>
    </row>
    <row r="69" spans="1:11">
      <c r="A69" s="252" t="s">
        <v>363</v>
      </c>
      <c r="B69" s="253" t="s">
        <v>435</v>
      </c>
      <c r="C69" s="253" t="s">
        <v>436</v>
      </c>
      <c r="D69" s="253" t="s">
        <v>437</v>
      </c>
      <c r="E69" s="253">
        <v>101</v>
      </c>
      <c r="F69" s="254">
        <v>890.08</v>
      </c>
      <c r="G69" s="254">
        <v>892.09400000000005</v>
      </c>
      <c r="H69" s="253" t="s">
        <v>465</v>
      </c>
      <c r="I69" s="253" t="s">
        <v>467</v>
      </c>
      <c r="J69" s="253" t="s">
        <v>440</v>
      </c>
      <c r="K69" s="255" t="s">
        <v>441</v>
      </c>
    </row>
    <row r="70" spans="1:11">
      <c r="A70" s="256" t="s">
        <v>363</v>
      </c>
      <c r="B70" s="257" t="s">
        <v>435</v>
      </c>
      <c r="C70" s="257" t="s">
        <v>436</v>
      </c>
      <c r="D70" s="257" t="s">
        <v>437</v>
      </c>
      <c r="E70" s="257">
        <v>101</v>
      </c>
      <c r="F70" s="258">
        <v>892.09400000000005</v>
      </c>
      <c r="G70" s="258">
        <v>937.95899999999995</v>
      </c>
      <c r="H70" s="257" t="s">
        <v>468</v>
      </c>
      <c r="I70" s="257" t="s">
        <v>469</v>
      </c>
      <c r="J70" s="257" t="s">
        <v>440</v>
      </c>
      <c r="K70" s="259" t="s">
        <v>441</v>
      </c>
    </row>
    <row r="71" spans="1:11">
      <c r="A71" s="252" t="s">
        <v>363</v>
      </c>
      <c r="B71" s="253" t="s">
        <v>435</v>
      </c>
      <c r="C71" s="253" t="s">
        <v>436</v>
      </c>
      <c r="D71" s="253" t="s">
        <v>437</v>
      </c>
      <c r="E71" s="253">
        <v>101</v>
      </c>
      <c r="F71" s="254">
        <v>937.95899999999995</v>
      </c>
      <c r="G71" s="254">
        <v>940.71400000000006</v>
      </c>
      <c r="H71" s="253" t="s">
        <v>470</v>
      </c>
      <c r="I71" s="253" t="s">
        <v>471</v>
      </c>
      <c r="J71" s="253" t="s">
        <v>440</v>
      </c>
      <c r="K71" s="255" t="s">
        <v>441</v>
      </c>
    </row>
    <row r="72" spans="1:11">
      <c r="A72" s="256" t="s">
        <v>363</v>
      </c>
      <c r="B72" s="257" t="s">
        <v>435</v>
      </c>
      <c r="C72" s="257" t="s">
        <v>436</v>
      </c>
      <c r="D72" s="257" t="s">
        <v>437</v>
      </c>
      <c r="E72" s="257">
        <v>101</v>
      </c>
      <c r="F72" s="258">
        <v>937.95899999999995</v>
      </c>
      <c r="G72" s="258">
        <v>940.71400000000006</v>
      </c>
      <c r="H72" s="257" t="s">
        <v>470</v>
      </c>
      <c r="I72" s="257" t="s">
        <v>472</v>
      </c>
      <c r="J72" s="257" t="s">
        <v>440</v>
      </c>
      <c r="K72" s="259" t="s">
        <v>441</v>
      </c>
    </row>
    <row r="73" spans="1:11">
      <c r="A73" s="252" t="s">
        <v>363</v>
      </c>
      <c r="B73" s="253" t="s">
        <v>435</v>
      </c>
      <c r="C73" s="253" t="s">
        <v>436</v>
      </c>
      <c r="D73" s="253" t="s">
        <v>437</v>
      </c>
      <c r="E73" s="253">
        <v>101</v>
      </c>
      <c r="F73" s="254">
        <v>940.71400000000006</v>
      </c>
      <c r="G73" s="254">
        <v>987.22199999999998</v>
      </c>
      <c r="H73" s="253" t="s">
        <v>473</v>
      </c>
      <c r="I73" s="253" t="s">
        <v>474</v>
      </c>
      <c r="J73" s="253" t="s">
        <v>440</v>
      </c>
      <c r="K73" s="255" t="s">
        <v>441</v>
      </c>
    </row>
    <row r="74" spans="1:11">
      <c r="A74" s="256" t="s">
        <v>363</v>
      </c>
      <c r="B74" s="257" t="s">
        <v>435</v>
      </c>
      <c r="C74" s="257" t="s">
        <v>436</v>
      </c>
      <c r="D74" s="257" t="s">
        <v>437</v>
      </c>
      <c r="E74" s="257">
        <v>101</v>
      </c>
      <c r="F74" s="258">
        <v>987.22199999999998</v>
      </c>
      <c r="G74" s="258">
        <v>989.50800000000004</v>
      </c>
      <c r="H74" s="257" t="s">
        <v>475</v>
      </c>
      <c r="I74" s="257" t="s">
        <v>476</v>
      </c>
      <c r="J74" s="257" t="s">
        <v>440</v>
      </c>
      <c r="K74" s="259" t="s">
        <v>441</v>
      </c>
    </row>
    <row r="75" spans="1:11">
      <c r="A75" s="252" t="s">
        <v>363</v>
      </c>
      <c r="B75" s="253" t="s">
        <v>435</v>
      </c>
      <c r="C75" s="253" t="s">
        <v>436</v>
      </c>
      <c r="D75" s="253" t="s">
        <v>437</v>
      </c>
      <c r="E75" s="253">
        <v>101</v>
      </c>
      <c r="F75" s="254">
        <v>987.22199999999998</v>
      </c>
      <c r="G75" s="254">
        <v>989.50800000000004</v>
      </c>
      <c r="H75" s="253" t="s">
        <v>475</v>
      </c>
      <c r="I75" s="253" t="s">
        <v>477</v>
      </c>
      <c r="J75" s="253" t="s">
        <v>440</v>
      </c>
      <c r="K75" s="255" t="s">
        <v>441</v>
      </c>
    </row>
    <row r="76" spans="1:11">
      <c r="A76" s="256" t="s">
        <v>363</v>
      </c>
      <c r="B76" s="257" t="s">
        <v>435</v>
      </c>
      <c r="C76" s="257" t="s">
        <v>436</v>
      </c>
      <c r="D76" s="257" t="s">
        <v>437</v>
      </c>
      <c r="E76" s="257">
        <v>101</v>
      </c>
      <c r="F76" s="258">
        <v>989.50800000000004</v>
      </c>
      <c r="G76" s="258">
        <v>1008.2859999999999</v>
      </c>
      <c r="H76" s="257" t="s">
        <v>478</v>
      </c>
      <c r="I76" s="257" t="s">
        <v>479</v>
      </c>
      <c r="J76" s="257" t="s">
        <v>440</v>
      </c>
      <c r="K76" s="259" t="s">
        <v>441</v>
      </c>
    </row>
    <row r="77" spans="1:11">
      <c r="A77" s="252" t="s">
        <v>363</v>
      </c>
      <c r="B77" s="253" t="s">
        <v>435</v>
      </c>
      <c r="C77" s="253" t="s">
        <v>436</v>
      </c>
      <c r="D77" s="253" t="s">
        <v>437</v>
      </c>
      <c r="E77" s="253">
        <v>101</v>
      </c>
      <c r="F77" s="254">
        <v>1008.2859999999999</v>
      </c>
      <c r="G77" s="254">
        <v>1040.482</v>
      </c>
      <c r="H77" s="253" t="s">
        <v>480</v>
      </c>
      <c r="I77" s="253" t="s">
        <v>481</v>
      </c>
      <c r="J77" s="253" t="s">
        <v>440</v>
      </c>
      <c r="K77" s="255" t="s">
        <v>441</v>
      </c>
    </row>
    <row r="78" spans="1:11">
      <c r="A78" s="256" t="s">
        <v>363</v>
      </c>
      <c r="B78" s="257" t="s">
        <v>435</v>
      </c>
      <c r="C78" s="257" t="s">
        <v>436</v>
      </c>
      <c r="D78" s="257" t="s">
        <v>437</v>
      </c>
      <c r="E78" s="257">
        <v>101</v>
      </c>
      <c r="F78" s="258">
        <v>1040.482</v>
      </c>
      <c r="G78" s="258">
        <v>1042.4680000000001</v>
      </c>
      <c r="H78" s="257" t="s">
        <v>482</v>
      </c>
      <c r="I78" s="257" t="s">
        <v>483</v>
      </c>
      <c r="J78" s="257" t="s">
        <v>440</v>
      </c>
      <c r="K78" s="259" t="s">
        <v>441</v>
      </c>
    </row>
    <row r="79" spans="1:11">
      <c r="A79" s="252" t="s">
        <v>363</v>
      </c>
      <c r="B79" s="253" t="s">
        <v>435</v>
      </c>
      <c r="C79" s="253" t="s">
        <v>436</v>
      </c>
      <c r="D79" s="253" t="s">
        <v>437</v>
      </c>
      <c r="E79" s="253">
        <v>101</v>
      </c>
      <c r="F79" s="254">
        <v>1040.482</v>
      </c>
      <c r="G79" s="254">
        <v>1042.4680000000001</v>
      </c>
      <c r="H79" s="253" t="s">
        <v>482</v>
      </c>
      <c r="I79" s="253" t="s">
        <v>484</v>
      </c>
      <c r="J79" s="253" t="s">
        <v>440</v>
      </c>
      <c r="K79" s="255" t="s">
        <v>441</v>
      </c>
    </row>
    <row r="80" spans="1:11">
      <c r="A80" s="256" t="s">
        <v>363</v>
      </c>
      <c r="B80" s="257" t="s">
        <v>435</v>
      </c>
      <c r="C80" s="257" t="s">
        <v>436</v>
      </c>
      <c r="D80" s="257" t="s">
        <v>437</v>
      </c>
      <c r="E80" s="257">
        <v>101</v>
      </c>
      <c r="F80" s="258">
        <v>1042.4680000000001</v>
      </c>
      <c r="G80" s="258">
        <v>1097.702</v>
      </c>
      <c r="H80" s="257" t="s">
        <v>485</v>
      </c>
      <c r="I80" s="257" t="s">
        <v>486</v>
      </c>
      <c r="J80" s="257" t="s">
        <v>440</v>
      </c>
      <c r="K80" s="259" t="s">
        <v>441</v>
      </c>
    </row>
    <row r="81" spans="1:11">
      <c r="A81" s="252" t="s">
        <v>363</v>
      </c>
      <c r="B81" s="253" t="s">
        <v>435</v>
      </c>
      <c r="C81" s="253" t="s">
        <v>436</v>
      </c>
      <c r="D81" s="253" t="s">
        <v>437</v>
      </c>
      <c r="E81" s="253">
        <v>101</v>
      </c>
      <c r="F81" s="254">
        <v>1097.702</v>
      </c>
      <c r="G81" s="254">
        <v>1099.663</v>
      </c>
      <c r="H81" s="253" t="s">
        <v>487</v>
      </c>
      <c r="I81" s="253" t="s">
        <v>488</v>
      </c>
      <c r="J81" s="253" t="s">
        <v>440</v>
      </c>
      <c r="K81" s="255" t="s">
        <v>441</v>
      </c>
    </row>
    <row r="82" spans="1:11">
      <c r="A82" s="256" t="s">
        <v>363</v>
      </c>
      <c r="B82" s="257" t="s">
        <v>435</v>
      </c>
      <c r="C82" s="257" t="s">
        <v>436</v>
      </c>
      <c r="D82" s="257" t="s">
        <v>437</v>
      </c>
      <c r="E82" s="257">
        <v>101</v>
      </c>
      <c r="F82" s="258">
        <v>1097.702</v>
      </c>
      <c r="G82" s="258">
        <v>1099.663</v>
      </c>
      <c r="H82" s="257" t="s">
        <v>487</v>
      </c>
      <c r="I82" s="257" t="s">
        <v>489</v>
      </c>
      <c r="J82" s="257" t="s">
        <v>440</v>
      </c>
      <c r="K82" s="259" t="s">
        <v>441</v>
      </c>
    </row>
    <row r="83" spans="1:11">
      <c r="A83" s="252" t="s">
        <v>363</v>
      </c>
      <c r="B83" s="253" t="s">
        <v>435</v>
      </c>
      <c r="C83" s="253" t="s">
        <v>436</v>
      </c>
      <c r="D83" s="253" t="s">
        <v>437</v>
      </c>
      <c r="E83" s="253">
        <v>101</v>
      </c>
      <c r="F83" s="254">
        <v>1099.663</v>
      </c>
      <c r="G83" s="254">
        <v>1142.702</v>
      </c>
      <c r="H83" s="253" t="s">
        <v>490</v>
      </c>
      <c r="I83" s="253" t="s">
        <v>491</v>
      </c>
      <c r="J83" s="253" t="s">
        <v>440</v>
      </c>
      <c r="K83" s="255" t="s">
        <v>441</v>
      </c>
    </row>
    <row r="84" spans="1:11">
      <c r="A84" s="256" t="s">
        <v>363</v>
      </c>
      <c r="B84" s="257" t="s">
        <v>435</v>
      </c>
      <c r="C84" s="257" t="s">
        <v>436</v>
      </c>
      <c r="D84" s="257" t="s">
        <v>437</v>
      </c>
      <c r="E84" s="257">
        <v>101</v>
      </c>
      <c r="F84" s="258">
        <v>1142.702</v>
      </c>
      <c r="G84" s="258">
        <v>1144.771</v>
      </c>
      <c r="H84" s="257" t="s">
        <v>492</v>
      </c>
      <c r="I84" s="257" t="s">
        <v>493</v>
      </c>
      <c r="J84" s="257" t="s">
        <v>440</v>
      </c>
      <c r="K84" s="259" t="s">
        <v>441</v>
      </c>
    </row>
    <row r="85" spans="1:11">
      <c r="A85" s="252" t="s">
        <v>363</v>
      </c>
      <c r="B85" s="253" t="s">
        <v>435</v>
      </c>
      <c r="C85" s="253" t="s">
        <v>436</v>
      </c>
      <c r="D85" s="253" t="s">
        <v>437</v>
      </c>
      <c r="E85" s="253">
        <v>101</v>
      </c>
      <c r="F85" s="254">
        <v>1142.702</v>
      </c>
      <c r="G85" s="254">
        <v>1144.771</v>
      </c>
      <c r="H85" s="253" t="s">
        <v>492</v>
      </c>
      <c r="I85" s="253" t="s">
        <v>494</v>
      </c>
      <c r="J85" s="253" t="s">
        <v>440</v>
      </c>
      <c r="K85" s="255" t="s">
        <v>441</v>
      </c>
    </row>
    <row r="86" spans="1:11">
      <c r="A86" s="256" t="s">
        <v>363</v>
      </c>
      <c r="B86" s="257" t="s">
        <v>435</v>
      </c>
      <c r="C86" s="257" t="s">
        <v>436</v>
      </c>
      <c r="D86" s="257" t="s">
        <v>437</v>
      </c>
      <c r="E86" s="257">
        <v>101</v>
      </c>
      <c r="F86" s="258">
        <v>1144.771</v>
      </c>
      <c r="G86" s="258">
        <v>1185.557</v>
      </c>
      <c r="H86" s="257" t="s">
        <v>495</v>
      </c>
      <c r="I86" s="257" t="s">
        <v>496</v>
      </c>
      <c r="J86" s="257" t="s">
        <v>440</v>
      </c>
      <c r="K86" s="259" t="s">
        <v>441</v>
      </c>
    </row>
    <row r="87" spans="1:11">
      <c r="A87" s="252" t="s">
        <v>363</v>
      </c>
      <c r="B87" s="253" t="s">
        <v>435</v>
      </c>
      <c r="C87" s="253" t="s">
        <v>436</v>
      </c>
      <c r="D87" s="253" t="s">
        <v>437</v>
      </c>
      <c r="E87" s="253">
        <v>101</v>
      </c>
      <c r="F87" s="254">
        <v>1185.557</v>
      </c>
      <c r="G87" s="254">
        <v>1187.587</v>
      </c>
      <c r="H87" s="253" t="s">
        <v>497</v>
      </c>
      <c r="I87" s="253" t="s">
        <v>498</v>
      </c>
      <c r="J87" s="253" t="s">
        <v>440</v>
      </c>
      <c r="K87" s="255" t="s">
        <v>441</v>
      </c>
    </row>
    <row r="88" spans="1:11">
      <c r="A88" s="256" t="s">
        <v>363</v>
      </c>
      <c r="B88" s="257" t="s">
        <v>435</v>
      </c>
      <c r="C88" s="257" t="s">
        <v>436</v>
      </c>
      <c r="D88" s="257" t="s">
        <v>437</v>
      </c>
      <c r="E88" s="257">
        <v>101</v>
      </c>
      <c r="F88" s="258">
        <v>1185.557</v>
      </c>
      <c r="G88" s="258">
        <v>1187.587</v>
      </c>
      <c r="H88" s="257" t="s">
        <v>497</v>
      </c>
      <c r="I88" s="257" t="s">
        <v>499</v>
      </c>
      <c r="J88" s="257" t="s">
        <v>440</v>
      </c>
      <c r="K88" s="259" t="s">
        <v>441</v>
      </c>
    </row>
    <row r="89" spans="1:11">
      <c r="A89" s="252" t="s">
        <v>363</v>
      </c>
      <c r="B89" s="253" t="s">
        <v>435</v>
      </c>
      <c r="C89" s="253" t="s">
        <v>436</v>
      </c>
      <c r="D89" s="253" t="s">
        <v>437</v>
      </c>
      <c r="E89" s="253">
        <v>101</v>
      </c>
      <c r="F89" s="254">
        <v>1187.587</v>
      </c>
      <c r="G89" s="254">
        <v>1238.712</v>
      </c>
      <c r="H89" s="253" t="s">
        <v>500</v>
      </c>
      <c r="I89" s="253" t="s">
        <v>501</v>
      </c>
      <c r="J89" s="253" t="s">
        <v>440</v>
      </c>
      <c r="K89" s="255" t="s">
        <v>441</v>
      </c>
    </row>
    <row r="90" spans="1:11">
      <c r="A90" s="256" t="s">
        <v>363</v>
      </c>
      <c r="B90" s="257" t="s">
        <v>435</v>
      </c>
      <c r="C90" s="257" t="s">
        <v>436</v>
      </c>
      <c r="D90" s="257" t="s">
        <v>437</v>
      </c>
      <c r="E90" s="257">
        <v>101</v>
      </c>
      <c r="F90" s="258">
        <v>1238.712</v>
      </c>
      <c r="G90" s="258">
        <v>1241.008</v>
      </c>
      <c r="H90" s="257" t="s">
        <v>502</v>
      </c>
      <c r="I90" s="257" t="s">
        <v>503</v>
      </c>
      <c r="J90" s="257" t="s">
        <v>440</v>
      </c>
      <c r="K90" s="259" t="s">
        <v>441</v>
      </c>
    </row>
    <row r="91" spans="1:11">
      <c r="A91" s="252" t="s">
        <v>363</v>
      </c>
      <c r="B91" s="253" t="s">
        <v>435</v>
      </c>
      <c r="C91" s="253" t="s">
        <v>436</v>
      </c>
      <c r="D91" s="253" t="s">
        <v>437</v>
      </c>
      <c r="E91" s="253">
        <v>101</v>
      </c>
      <c r="F91" s="254">
        <v>1238.712</v>
      </c>
      <c r="G91" s="254">
        <v>1241.008</v>
      </c>
      <c r="H91" s="253" t="s">
        <v>502</v>
      </c>
      <c r="I91" s="253" t="s">
        <v>504</v>
      </c>
      <c r="J91" s="253" t="s">
        <v>440</v>
      </c>
      <c r="K91" s="255" t="s">
        <v>441</v>
      </c>
    </row>
    <row r="92" spans="1:11">
      <c r="A92" s="256" t="s">
        <v>363</v>
      </c>
      <c r="B92" s="257" t="s">
        <v>435</v>
      </c>
      <c r="C92" s="257" t="s">
        <v>436</v>
      </c>
      <c r="D92" s="257" t="s">
        <v>437</v>
      </c>
      <c r="E92" s="257">
        <v>101</v>
      </c>
      <c r="F92" s="258">
        <v>1241.008</v>
      </c>
      <c r="G92" s="258">
        <v>1290.7059999999999</v>
      </c>
      <c r="H92" s="257" t="s">
        <v>505</v>
      </c>
      <c r="I92" s="257" t="s">
        <v>506</v>
      </c>
      <c r="J92" s="257" t="s">
        <v>440</v>
      </c>
      <c r="K92" s="259" t="s">
        <v>441</v>
      </c>
    </row>
    <row r="93" spans="1:11">
      <c r="A93" s="252" t="s">
        <v>363</v>
      </c>
      <c r="B93" s="253" t="s">
        <v>435</v>
      </c>
      <c r="C93" s="253" t="s">
        <v>436</v>
      </c>
      <c r="D93" s="253" t="s">
        <v>437</v>
      </c>
      <c r="E93" s="253">
        <v>101</v>
      </c>
      <c r="F93" s="254">
        <v>1290.7059999999999</v>
      </c>
      <c r="G93" s="254">
        <v>1292.7239999999999</v>
      </c>
      <c r="H93" s="253" t="s">
        <v>507</v>
      </c>
      <c r="I93" s="253" t="s">
        <v>508</v>
      </c>
      <c r="J93" s="253" t="s">
        <v>440</v>
      </c>
      <c r="K93" s="255" t="s">
        <v>441</v>
      </c>
    </row>
    <row r="94" spans="1:11">
      <c r="A94" s="256" t="s">
        <v>363</v>
      </c>
      <c r="B94" s="257" t="s">
        <v>435</v>
      </c>
      <c r="C94" s="257" t="s">
        <v>436</v>
      </c>
      <c r="D94" s="257" t="s">
        <v>437</v>
      </c>
      <c r="E94" s="257">
        <v>101</v>
      </c>
      <c r="F94" s="258">
        <v>1290.7059999999999</v>
      </c>
      <c r="G94" s="258">
        <v>1292.7239999999999</v>
      </c>
      <c r="H94" s="257" t="s">
        <v>507</v>
      </c>
      <c r="I94" s="257" t="s">
        <v>509</v>
      </c>
      <c r="J94" s="257" t="s">
        <v>440</v>
      </c>
      <c r="K94" s="259" t="s">
        <v>441</v>
      </c>
    </row>
    <row r="95" spans="1:11">
      <c r="A95" s="252" t="s">
        <v>363</v>
      </c>
      <c r="B95" s="253" t="s">
        <v>435</v>
      </c>
      <c r="C95" s="253" t="s">
        <v>436</v>
      </c>
      <c r="D95" s="253" t="s">
        <v>437</v>
      </c>
      <c r="E95" s="253">
        <v>101</v>
      </c>
      <c r="F95" s="254">
        <v>1292.7239999999999</v>
      </c>
      <c r="G95" s="254">
        <v>1345.366</v>
      </c>
      <c r="H95" s="253" t="s">
        <v>510</v>
      </c>
      <c r="I95" s="253" t="s">
        <v>511</v>
      </c>
      <c r="J95" s="253" t="s">
        <v>440</v>
      </c>
      <c r="K95" s="255" t="s">
        <v>441</v>
      </c>
    </row>
    <row r="96" spans="1:11">
      <c r="A96" s="256" t="s">
        <v>363</v>
      </c>
      <c r="B96" s="257" t="s">
        <v>435</v>
      </c>
      <c r="C96" s="257" t="s">
        <v>436</v>
      </c>
      <c r="D96" s="257" t="s">
        <v>437</v>
      </c>
      <c r="E96" s="257">
        <v>101</v>
      </c>
      <c r="F96" s="258">
        <v>1345.366</v>
      </c>
      <c r="G96" s="258">
        <v>1347.146</v>
      </c>
      <c r="H96" s="257" t="s">
        <v>512</v>
      </c>
      <c r="I96" s="257" t="s">
        <v>513</v>
      </c>
      <c r="J96" s="257" t="s">
        <v>440</v>
      </c>
      <c r="K96" s="259" t="s">
        <v>441</v>
      </c>
    </row>
    <row r="97" spans="1:11">
      <c r="A97" s="252" t="s">
        <v>363</v>
      </c>
      <c r="B97" s="253" t="s">
        <v>435</v>
      </c>
      <c r="C97" s="253" t="s">
        <v>436</v>
      </c>
      <c r="D97" s="253" t="s">
        <v>437</v>
      </c>
      <c r="E97" s="253">
        <v>101</v>
      </c>
      <c r="F97" s="254">
        <v>1345.366</v>
      </c>
      <c r="G97" s="254">
        <v>1347.146</v>
      </c>
      <c r="H97" s="253" t="s">
        <v>512</v>
      </c>
      <c r="I97" s="253" t="s">
        <v>514</v>
      </c>
      <c r="J97" s="253" t="s">
        <v>440</v>
      </c>
      <c r="K97" s="255" t="s">
        <v>441</v>
      </c>
    </row>
    <row r="98" spans="1:11">
      <c r="A98" s="256" t="s">
        <v>363</v>
      </c>
      <c r="B98" s="257" t="s">
        <v>435</v>
      </c>
      <c r="C98" s="257" t="s">
        <v>436</v>
      </c>
      <c r="D98" s="257" t="s">
        <v>437</v>
      </c>
      <c r="E98" s="257">
        <v>101</v>
      </c>
      <c r="F98" s="258">
        <v>1347.146</v>
      </c>
      <c r="G98" s="258">
        <v>1399.7339999999999</v>
      </c>
      <c r="H98" s="257" t="s">
        <v>515</v>
      </c>
      <c r="I98" s="257" t="s">
        <v>516</v>
      </c>
      <c r="J98" s="257" t="s">
        <v>440</v>
      </c>
      <c r="K98" s="259" t="s">
        <v>441</v>
      </c>
    </row>
    <row r="99" spans="1:11">
      <c r="A99" s="252" t="s">
        <v>363</v>
      </c>
      <c r="B99" s="253" t="s">
        <v>435</v>
      </c>
      <c r="C99" s="253" t="s">
        <v>436</v>
      </c>
      <c r="D99" s="253" t="s">
        <v>437</v>
      </c>
      <c r="E99" s="253">
        <v>101</v>
      </c>
      <c r="F99" s="254">
        <v>1399.7339999999999</v>
      </c>
      <c r="G99" s="254">
        <v>1401.8109999999999</v>
      </c>
      <c r="H99" s="253" t="s">
        <v>517</v>
      </c>
      <c r="I99" s="253" t="s">
        <v>518</v>
      </c>
      <c r="J99" s="253" t="s">
        <v>440</v>
      </c>
      <c r="K99" s="255" t="s">
        <v>441</v>
      </c>
    </row>
    <row r="100" spans="1:11">
      <c r="A100" s="256" t="s">
        <v>363</v>
      </c>
      <c r="B100" s="257" t="s">
        <v>435</v>
      </c>
      <c r="C100" s="257" t="s">
        <v>436</v>
      </c>
      <c r="D100" s="257" t="s">
        <v>437</v>
      </c>
      <c r="E100" s="257">
        <v>101</v>
      </c>
      <c r="F100" s="258">
        <v>1399.7339999999999</v>
      </c>
      <c r="G100" s="258">
        <v>1401.8109999999999</v>
      </c>
      <c r="H100" s="257" t="s">
        <v>517</v>
      </c>
      <c r="I100" s="257" t="s">
        <v>519</v>
      </c>
      <c r="J100" s="257" t="s">
        <v>440</v>
      </c>
      <c r="K100" s="259" t="s">
        <v>441</v>
      </c>
    </row>
    <row r="101" spans="1:11">
      <c r="A101" s="252" t="s">
        <v>363</v>
      </c>
      <c r="B101" s="253" t="s">
        <v>435</v>
      </c>
      <c r="C101" s="253" t="s">
        <v>436</v>
      </c>
      <c r="D101" s="253" t="s">
        <v>437</v>
      </c>
      <c r="E101" s="253">
        <v>101</v>
      </c>
      <c r="F101" s="254">
        <v>1401.8109999999999</v>
      </c>
      <c r="G101" s="254">
        <v>1434.83</v>
      </c>
      <c r="H101" s="253" t="s">
        <v>520</v>
      </c>
      <c r="I101" s="253" t="s">
        <v>521</v>
      </c>
      <c r="J101" s="253" t="s">
        <v>440</v>
      </c>
      <c r="K101" s="255" t="s">
        <v>441</v>
      </c>
    </row>
    <row r="102" spans="1:11">
      <c r="A102" s="256" t="s">
        <v>363</v>
      </c>
      <c r="B102" s="257" t="s">
        <v>435</v>
      </c>
      <c r="C102" s="257" t="s">
        <v>436</v>
      </c>
      <c r="D102" s="257" t="s">
        <v>437</v>
      </c>
      <c r="E102" s="257">
        <v>101</v>
      </c>
      <c r="F102" s="258">
        <v>1434.83</v>
      </c>
      <c r="G102" s="258">
        <v>1436.7760000000001</v>
      </c>
      <c r="H102" s="257" t="s">
        <v>522</v>
      </c>
      <c r="I102" s="257" t="s">
        <v>523</v>
      </c>
      <c r="J102" s="257" t="s">
        <v>440</v>
      </c>
      <c r="K102" s="259" t="s">
        <v>441</v>
      </c>
    </row>
    <row r="103" spans="1:11">
      <c r="A103" s="252" t="s">
        <v>363</v>
      </c>
      <c r="B103" s="253" t="s">
        <v>435</v>
      </c>
      <c r="C103" s="253" t="s">
        <v>436</v>
      </c>
      <c r="D103" s="253" t="s">
        <v>437</v>
      </c>
      <c r="E103" s="253">
        <v>101</v>
      </c>
      <c r="F103" s="254">
        <v>1434.83</v>
      </c>
      <c r="G103" s="254">
        <v>1436.7760000000001</v>
      </c>
      <c r="H103" s="253" t="s">
        <v>522</v>
      </c>
      <c r="I103" s="253" t="s">
        <v>524</v>
      </c>
      <c r="J103" s="253" t="s">
        <v>440</v>
      </c>
      <c r="K103" s="255" t="s">
        <v>441</v>
      </c>
    </row>
    <row r="104" spans="1:11">
      <c r="A104" s="256" t="s">
        <v>363</v>
      </c>
      <c r="B104" s="257" t="s">
        <v>435</v>
      </c>
      <c r="C104" s="257" t="s">
        <v>436</v>
      </c>
      <c r="D104" s="257" t="s">
        <v>437</v>
      </c>
      <c r="E104" s="257">
        <v>101</v>
      </c>
      <c r="F104" s="258">
        <v>1436.7760000000001</v>
      </c>
      <c r="G104" s="258">
        <v>1471.0350000000001</v>
      </c>
      <c r="H104" s="257" t="s">
        <v>525</v>
      </c>
      <c r="I104" s="257" t="s">
        <v>526</v>
      </c>
      <c r="J104" s="257" t="s">
        <v>440</v>
      </c>
      <c r="K104" s="259" t="s">
        <v>441</v>
      </c>
    </row>
    <row r="105" spans="1:11">
      <c r="A105" s="252" t="s">
        <v>363</v>
      </c>
      <c r="B105" s="253" t="s">
        <v>435</v>
      </c>
      <c r="C105" s="253" t="s">
        <v>436</v>
      </c>
      <c r="D105" s="253" t="s">
        <v>437</v>
      </c>
      <c r="E105" s="253">
        <v>101</v>
      </c>
      <c r="F105" s="254">
        <v>1471.0350000000001</v>
      </c>
      <c r="G105" s="254">
        <v>1473.0119999999999</v>
      </c>
      <c r="H105" s="253" t="s">
        <v>527</v>
      </c>
      <c r="I105" s="253" t="s">
        <v>528</v>
      </c>
      <c r="J105" s="253" t="s">
        <v>440</v>
      </c>
      <c r="K105" s="255" t="s">
        <v>441</v>
      </c>
    </row>
    <row r="106" spans="1:11">
      <c r="A106" s="256" t="s">
        <v>363</v>
      </c>
      <c r="B106" s="257" t="s">
        <v>435</v>
      </c>
      <c r="C106" s="257" t="s">
        <v>436</v>
      </c>
      <c r="D106" s="257" t="s">
        <v>437</v>
      </c>
      <c r="E106" s="257">
        <v>101</v>
      </c>
      <c r="F106" s="258">
        <v>1471.0350000000001</v>
      </c>
      <c r="G106" s="258">
        <v>1473.0119999999999</v>
      </c>
      <c r="H106" s="257" t="s">
        <v>527</v>
      </c>
      <c r="I106" s="257" t="s">
        <v>529</v>
      </c>
      <c r="J106" s="257" t="s">
        <v>440</v>
      </c>
      <c r="K106" s="259" t="s">
        <v>441</v>
      </c>
    </row>
    <row r="107" spans="1:11">
      <c r="A107" s="252" t="s">
        <v>363</v>
      </c>
      <c r="B107" s="253" t="s">
        <v>435</v>
      </c>
      <c r="C107" s="253" t="s">
        <v>436</v>
      </c>
      <c r="D107" s="253" t="s">
        <v>437</v>
      </c>
      <c r="E107" s="253">
        <v>101</v>
      </c>
      <c r="F107" s="254">
        <v>1473.0119999999999</v>
      </c>
      <c r="G107" s="254">
        <v>1524.9829999999999</v>
      </c>
      <c r="H107" s="253" t="s">
        <v>530</v>
      </c>
      <c r="I107" s="253" t="s">
        <v>531</v>
      </c>
      <c r="J107" s="253" t="s">
        <v>440</v>
      </c>
      <c r="K107" s="255" t="s">
        <v>441</v>
      </c>
    </row>
    <row r="108" spans="1:11">
      <c r="A108" s="256" t="s">
        <v>363</v>
      </c>
      <c r="B108" s="257" t="s">
        <v>532</v>
      </c>
      <c r="C108" s="257" t="s">
        <v>533</v>
      </c>
      <c r="D108" s="257" t="s">
        <v>366</v>
      </c>
      <c r="E108" s="257">
        <v>74</v>
      </c>
      <c r="F108" s="258">
        <v>73</v>
      </c>
      <c r="G108" s="258">
        <v>84.073999999999998</v>
      </c>
      <c r="H108" s="257" t="s">
        <v>534</v>
      </c>
      <c r="I108" s="257" t="s">
        <v>535</v>
      </c>
      <c r="J108" s="257" t="s">
        <v>536</v>
      </c>
      <c r="K108" s="259" t="s">
        <v>537</v>
      </c>
    </row>
    <row r="109" spans="1:11">
      <c r="A109" s="252" t="s">
        <v>363</v>
      </c>
      <c r="B109" s="253" t="s">
        <v>532</v>
      </c>
      <c r="C109" s="253" t="s">
        <v>533</v>
      </c>
      <c r="D109" s="253" t="s">
        <v>366</v>
      </c>
      <c r="E109" s="253">
        <v>74</v>
      </c>
      <c r="F109" s="254">
        <v>118</v>
      </c>
      <c r="G109" s="254">
        <v>124.181</v>
      </c>
      <c r="H109" s="253" t="s">
        <v>538</v>
      </c>
      <c r="I109" s="253" t="s">
        <v>539</v>
      </c>
      <c r="J109" s="253" t="s">
        <v>536</v>
      </c>
      <c r="K109" s="255" t="s">
        <v>537</v>
      </c>
    </row>
    <row r="110" spans="1:11">
      <c r="A110" s="256" t="s">
        <v>363</v>
      </c>
      <c r="B110" s="257" t="s">
        <v>532</v>
      </c>
      <c r="C110" s="257" t="s">
        <v>533</v>
      </c>
      <c r="D110" s="257" t="s">
        <v>366</v>
      </c>
      <c r="E110" s="257">
        <v>74</v>
      </c>
      <c r="F110" s="258">
        <v>155</v>
      </c>
      <c r="G110" s="258">
        <v>164.11600000000001</v>
      </c>
      <c r="H110" s="257" t="s">
        <v>540</v>
      </c>
      <c r="I110" s="257" t="s">
        <v>541</v>
      </c>
      <c r="J110" s="257" t="s">
        <v>536</v>
      </c>
      <c r="K110" s="259" t="s">
        <v>537</v>
      </c>
    </row>
    <row r="111" spans="1:11">
      <c r="A111" s="252" t="s">
        <v>363</v>
      </c>
      <c r="B111" s="253" t="s">
        <v>532</v>
      </c>
      <c r="C111" s="253" t="s">
        <v>533</v>
      </c>
      <c r="D111" s="253" t="s">
        <v>366</v>
      </c>
      <c r="E111" s="253">
        <v>74</v>
      </c>
      <c r="F111" s="254">
        <v>201</v>
      </c>
      <c r="G111" s="254">
        <v>213</v>
      </c>
      <c r="H111" s="253" t="s">
        <v>542</v>
      </c>
      <c r="I111" s="253">
        <v>201213</v>
      </c>
      <c r="J111" s="253" t="s">
        <v>536</v>
      </c>
      <c r="K111" s="255" t="s">
        <v>537</v>
      </c>
    </row>
    <row r="112" spans="1:11">
      <c r="A112" s="256" t="s">
        <v>363</v>
      </c>
      <c r="B112" s="257" t="s">
        <v>532</v>
      </c>
      <c r="C112" s="257" t="s">
        <v>533</v>
      </c>
      <c r="D112" s="257" t="s">
        <v>366</v>
      </c>
      <c r="E112" s="257">
        <v>74</v>
      </c>
      <c r="F112" s="258">
        <v>213</v>
      </c>
      <c r="G112" s="258">
        <v>225.24700000000001</v>
      </c>
      <c r="H112" s="257" t="s">
        <v>542</v>
      </c>
      <c r="I112" s="257" t="s">
        <v>543</v>
      </c>
      <c r="J112" s="257" t="s">
        <v>536</v>
      </c>
      <c r="K112" s="259" t="s">
        <v>537</v>
      </c>
    </row>
    <row r="113" spans="1:11">
      <c r="A113" s="252" t="s">
        <v>363</v>
      </c>
      <c r="B113" s="253" t="s">
        <v>532</v>
      </c>
      <c r="C113" s="253" t="s">
        <v>533</v>
      </c>
      <c r="D113" s="253" t="s">
        <v>366</v>
      </c>
      <c r="E113" s="253">
        <v>74</v>
      </c>
      <c r="F113" s="254">
        <v>326</v>
      </c>
      <c r="G113" s="254">
        <v>335.31</v>
      </c>
      <c r="H113" s="253" t="s">
        <v>544</v>
      </c>
      <c r="I113" s="253" t="s">
        <v>545</v>
      </c>
      <c r="J113" s="253" t="s">
        <v>536</v>
      </c>
      <c r="K113" s="255" t="s">
        <v>546</v>
      </c>
    </row>
    <row r="114" spans="1:11">
      <c r="A114" s="256" t="s">
        <v>363</v>
      </c>
      <c r="B114" s="257" t="s">
        <v>547</v>
      </c>
      <c r="C114" s="257" t="s">
        <v>533</v>
      </c>
      <c r="D114" s="257" t="s">
        <v>366</v>
      </c>
      <c r="E114" s="257">
        <v>74</v>
      </c>
      <c r="F114" s="258">
        <v>0</v>
      </c>
      <c r="G114" s="258">
        <v>5.77</v>
      </c>
      <c r="H114" s="257" t="s">
        <v>548</v>
      </c>
      <c r="I114" s="257" t="s">
        <v>549</v>
      </c>
      <c r="J114" s="257" t="s">
        <v>536</v>
      </c>
      <c r="K114" s="259" t="s">
        <v>537</v>
      </c>
    </row>
    <row r="115" spans="1:11">
      <c r="A115" s="252" t="s">
        <v>363</v>
      </c>
      <c r="B115" s="253" t="s">
        <v>532</v>
      </c>
      <c r="C115" s="253" t="s">
        <v>533</v>
      </c>
      <c r="D115" s="253" t="s">
        <v>366</v>
      </c>
      <c r="E115" s="253">
        <v>74</v>
      </c>
      <c r="F115" s="254">
        <v>5.77</v>
      </c>
      <c r="G115" s="254">
        <v>8.4480000000000004</v>
      </c>
      <c r="H115" s="253" t="s">
        <v>550</v>
      </c>
      <c r="I115" s="253" t="s">
        <v>551</v>
      </c>
      <c r="J115" s="253" t="s">
        <v>536</v>
      </c>
      <c r="K115" s="255" t="s">
        <v>537</v>
      </c>
    </row>
    <row r="116" spans="1:11">
      <c r="A116" s="256" t="s">
        <v>363</v>
      </c>
      <c r="B116" s="257" t="s">
        <v>532</v>
      </c>
      <c r="C116" s="257" t="s">
        <v>533</v>
      </c>
      <c r="D116" s="257" t="s">
        <v>366</v>
      </c>
      <c r="E116" s="257">
        <v>74</v>
      </c>
      <c r="F116" s="258">
        <v>5.77</v>
      </c>
      <c r="G116" s="258">
        <v>8.4480000000000004</v>
      </c>
      <c r="H116" s="257" t="s">
        <v>550</v>
      </c>
      <c r="I116" s="257" t="s">
        <v>552</v>
      </c>
      <c r="J116" s="257" t="s">
        <v>536</v>
      </c>
      <c r="K116" s="259" t="s">
        <v>537</v>
      </c>
    </row>
    <row r="117" spans="1:11">
      <c r="A117" s="252" t="s">
        <v>363</v>
      </c>
      <c r="B117" s="253" t="s">
        <v>532</v>
      </c>
      <c r="C117" s="253" t="s">
        <v>533</v>
      </c>
      <c r="D117" s="253" t="s">
        <v>366</v>
      </c>
      <c r="E117" s="253">
        <v>74</v>
      </c>
      <c r="F117" s="254">
        <v>8.4480000000000004</v>
      </c>
      <c r="G117" s="254">
        <v>11.754</v>
      </c>
      <c r="H117" s="253" t="s">
        <v>553</v>
      </c>
      <c r="I117" s="253" t="s">
        <v>554</v>
      </c>
      <c r="J117" s="253" t="s">
        <v>536</v>
      </c>
      <c r="K117" s="255" t="s">
        <v>537</v>
      </c>
    </row>
    <row r="118" spans="1:11">
      <c r="A118" s="256" t="s">
        <v>363</v>
      </c>
      <c r="B118" s="257" t="s">
        <v>532</v>
      </c>
      <c r="C118" s="257" t="s">
        <v>533</v>
      </c>
      <c r="D118" s="257" t="s">
        <v>366</v>
      </c>
      <c r="E118" s="257">
        <v>74</v>
      </c>
      <c r="F118" s="258">
        <v>11.754</v>
      </c>
      <c r="G118" s="258">
        <v>13.234999999999999</v>
      </c>
      <c r="H118" s="257" t="s">
        <v>553</v>
      </c>
      <c r="I118" s="257" t="s">
        <v>555</v>
      </c>
      <c r="J118" s="257" t="s">
        <v>536</v>
      </c>
      <c r="K118" s="259" t="s">
        <v>537</v>
      </c>
    </row>
    <row r="119" spans="1:11">
      <c r="A119" s="252" t="s">
        <v>363</v>
      </c>
      <c r="B119" s="253" t="s">
        <v>532</v>
      </c>
      <c r="C119" s="253" t="s">
        <v>533</v>
      </c>
      <c r="D119" s="253" t="s">
        <v>366</v>
      </c>
      <c r="E119" s="253">
        <v>74</v>
      </c>
      <c r="F119" s="254">
        <v>11.754</v>
      </c>
      <c r="G119" s="254">
        <v>13.694000000000001</v>
      </c>
      <c r="H119" s="253" t="s">
        <v>553</v>
      </c>
      <c r="I119" s="253" t="s">
        <v>556</v>
      </c>
      <c r="J119" s="253" t="s">
        <v>536</v>
      </c>
      <c r="K119" s="255" t="s">
        <v>537</v>
      </c>
    </row>
    <row r="120" spans="1:11">
      <c r="A120" s="256" t="s">
        <v>363</v>
      </c>
      <c r="B120" s="257" t="s">
        <v>532</v>
      </c>
      <c r="C120" s="257" t="s">
        <v>533</v>
      </c>
      <c r="D120" s="257" t="s">
        <v>366</v>
      </c>
      <c r="E120" s="257">
        <v>74</v>
      </c>
      <c r="F120" s="258">
        <v>13.234999999999999</v>
      </c>
      <c r="G120" s="258">
        <v>23.231999999999999</v>
      </c>
      <c r="H120" s="257" t="s">
        <v>553</v>
      </c>
      <c r="I120" s="257" t="s">
        <v>557</v>
      </c>
      <c r="J120" s="257" t="s">
        <v>536</v>
      </c>
      <c r="K120" s="259" t="s">
        <v>537</v>
      </c>
    </row>
    <row r="121" spans="1:11">
      <c r="A121" s="252" t="s">
        <v>363</v>
      </c>
      <c r="B121" s="253" t="s">
        <v>532</v>
      </c>
      <c r="C121" s="253" t="s">
        <v>533</v>
      </c>
      <c r="D121" s="253" t="s">
        <v>366</v>
      </c>
      <c r="E121" s="253">
        <v>74</v>
      </c>
      <c r="F121" s="254">
        <v>23.231999999999999</v>
      </c>
      <c r="G121" s="254">
        <v>26.449000000000002</v>
      </c>
      <c r="H121" s="253" t="s">
        <v>558</v>
      </c>
      <c r="I121" s="253" t="s">
        <v>559</v>
      </c>
      <c r="J121" s="253" t="s">
        <v>536</v>
      </c>
      <c r="K121" s="255" t="s">
        <v>537</v>
      </c>
    </row>
    <row r="122" spans="1:11">
      <c r="A122" s="256" t="s">
        <v>363</v>
      </c>
      <c r="B122" s="257" t="s">
        <v>532</v>
      </c>
      <c r="C122" s="257" t="s">
        <v>533</v>
      </c>
      <c r="D122" s="257" t="s">
        <v>366</v>
      </c>
      <c r="E122" s="257">
        <v>74</v>
      </c>
      <c r="F122" s="258">
        <v>23.231999999999999</v>
      </c>
      <c r="G122" s="258">
        <v>26.449000000000002</v>
      </c>
      <c r="H122" s="257" t="s">
        <v>558</v>
      </c>
      <c r="I122" s="257" t="s">
        <v>560</v>
      </c>
      <c r="J122" s="257" t="s">
        <v>536</v>
      </c>
      <c r="K122" s="259" t="s">
        <v>537</v>
      </c>
    </row>
    <row r="123" spans="1:11">
      <c r="A123" s="252" t="s">
        <v>363</v>
      </c>
      <c r="B123" s="253" t="s">
        <v>532</v>
      </c>
      <c r="C123" s="253" t="s">
        <v>533</v>
      </c>
      <c r="D123" s="253" t="s">
        <v>366</v>
      </c>
      <c r="E123" s="253">
        <v>74</v>
      </c>
      <c r="F123" s="254">
        <v>26.449000000000002</v>
      </c>
      <c r="G123" s="254">
        <v>35</v>
      </c>
      <c r="H123" s="253" t="s">
        <v>561</v>
      </c>
      <c r="I123" s="253" t="s">
        <v>562</v>
      </c>
      <c r="J123" s="253" t="s">
        <v>536</v>
      </c>
      <c r="K123" s="255" t="s">
        <v>537</v>
      </c>
    </row>
    <row r="124" spans="1:11">
      <c r="A124" s="256" t="s">
        <v>363</v>
      </c>
      <c r="B124" s="257" t="s">
        <v>532</v>
      </c>
      <c r="C124" s="257" t="s">
        <v>533</v>
      </c>
      <c r="D124" s="257" t="s">
        <v>366</v>
      </c>
      <c r="E124" s="257">
        <v>74</v>
      </c>
      <c r="F124" s="258">
        <v>35</v>
      </c>
      <c r="G124" s="258">
        <v>41.445999999999998</v>
      </c>
      <c r="H124" s="257" t="s">
        <v>561</v>
      </c>
      <c r="I124" s="257" t="s">
        <v>563</v>
      </c>
      <c r="J124" s="257" t="s">
        <v>536</v>
      </c>
      <c r="K124" s="259" t="s">
        <v>537</v>
      </c>
    </row>
    <row r="125" spans="1:11">
      <c r="A125" s="252" t="s">
        <v>363</v>
      </c>
      <c r="B125" s="253" t="s">
        <v>532</v>
      </c>
      <c r="C125" s="253" t="s">
        <v>533</v>
      </c>
      <c r="D125" s="253" t="s">
        <v>366</v>
      </c>
      <c r="E125" s="253">
        <v>74</v>
      </c>
      <c r="F125" s="254">
        <v>41.445999999999998</v>
      </c>
      <c r="G125" s="254">
        <v>44.125999999999998</v>
      </c>
      <c r="H125" s="253" t="s">
        <v>564</v>
      </c>
      <c r="I125" s="253" t="s">
        <v>565</v>
      </c>
      <c r="J125" s="253" t="s">
        <v>536</v>
      </c>
      <c r="K125" s="255" t="s">
        <v>537</v>
      </c>
    </row>
    <row r="126" spans="1:11">
      <c r="A126" s="256" t="s">
        <v>363</v>
      </c>
      <c r="B126" s="257" t="s">
        <v>532</v>
      </c>
      <c r="C126" s="257" t="s">
        <v>533</v>
      </c>
      <c r="D126" s="257" t="s">
        <v>366</v>
      </c>
      <c r="E126" s="257">
        <v>74</v>
      </c>
      <c r="F126" s="258">
        <v>41.445999999999998</v>
      </c>
      <c r="G126" s="258">
        <v>44.125999999999998</v>
      </c>
      <c r="H126" s="257" t="s">
        <v>564</v>
      </c>
      <c r="I126" s="257" t="s">
        <v>566</v>
      </c>
      <c r="J126" s="257" t="s">
        <v>536</v>
      </c>
      <c r="K126" s="259" t="s">
        <v>537</v>
      </c>
    </row>
    <row r="127" spans="1:11">
      <c r="A127" s="252" t="s">
        <v>363</v>
      </c>
      <c r="B127" s="253" t="s">
        <v>532</v>
      </c>
      <c r="C127" s="253" t="s">
        <v>533</v>
      </c>
      <c r="D127" s="253" t="s">
        <v>366</v>
      </c>
      <c r="E127" s="253">
        <v>74</v>
      </c>
      <c r="F127" s="254">
        <v>44.125999999999998</v>
      </c>
      <c r="G127" s="254">
        <v>52</v>
      </c>
      <c r="H127" s="253" t="s">
        <v>567</v>
      </c>
      <c r="I127" s="253" t="s">
        <v>568</v>
      </c>
      <c r="J127" s="253" t="s">
        <v>536</v>
      </c>
      <c r="K127" s="255" t="s">
        <v>537</v>
      </c>
    </row>
    <row r="128" spans="1:11">
      <c r="A128" s="256" t="s">
        <v>363</v>
      </c>
      <c r="B128" s="257" t="s">
        <v>532</v>
      </c>
      <c r="C128" s="257" t="s">
        <v>533</v>
      </c>
      <c r="D128" s="257" t="s">
        <v>366</v>
      </c>
      <c r="E128" s="257">
        <v>74</v>
      </c>
      <c r="F128" s="258">
        <v>52</v>
      </c>
      <c r="G128" s="258">
        <v>59.295000000000002</v>
      </c>
      <c r="H128" s="257" t="s">
        <v>567</v>
      </c>
      <c r="I128" s="257" t="s">
        <v>569</v>
      </c>
      <c r="J128" s="257" t="s">
        <v>536</v>
      </c>
      <c r="K128" s="259" t="s">
        <v>537</v>
      </c>
    </row>
    <row r="129" spans="1:11">
      <c r="A129" s="252" t="s">
        <v>363</v>
      </c>
      <c r="B129" s="253" t="s">
        <v>532</v>
      </c>
      <c r="C129" s="253" t="s">
        <v>533</v>
      </c>
      <c r="D129" s="253" t="s">
        <v>366</v>
      </c>
      <c r="E129" s="253">
        <v>74</v>
      </c>
      <c r="F129" s="254">
        <v>59.295000000000002</v>
      </c>
      <c r="G129" s="254">
        <v>62.311</v>
      </c>
      <c r="H129" s="253" t="s">
        <v>570</v>
      </c>
      <c r="I129" s="253" t="s">
        <v>571</v>
      </c>
      <c r="J129" s="253" t="s">
        <v>536</v>
      </c>
      <c r="K129" s="255" t="s">
        <v>537</v>
      </c>
    </row>
    <row r="130" spans="1:11">
      <c r="A130" s="256" t="s">
        <v>363</v>
      </c>
      <c r="B130" s="257" t="s">
        <v>532</v>
      </c>
      <c r="C130" s="257" t="s">
        <v>533</v>
      </c>
      <c r="D130" s="257" t="s">
        <v>366</v>
      </c>
      <c r="E130" s="257">
        <v>74</v>
      </c>
      <c r="F130" s="258">
        <v>59.295000000000002</v>
      </c>
      <c r="G130" s="258">
        <v>62.311</v>
      </c>
      <c r="H130" s="257" t="s">
        <v>570</v>
      </c>
      <c r="I130" s="257" t="s">
        <v>572</v>
      </c>
      <c r="J130" s="257" t="s">
        <v>536</v>
      </c>
      <c r="K130" s="259" t="s">
        <v>537</v>
      </c>
    </row>
    <row r="131" spans="1:11">
      <c r="A131" s="252" t="s">
        <v>363</v>
      </c>
      <c r="B131" s="253" t="s">
        <v>532</v>
      </c>
      <c r="C131" s="253" t="s">
        <v>533</v>
      </c>
      <c r="D131" s="253" t="s">
        <v>366</v>
      </c>
      <c r="E131" s="253">
        <v>74</v>
      </c>
      <c r="F131" s="254">
        <v>62.311</v>
      </c>
      <c r="G131" s="254">
        <v>73</v>
      </c>
      <c r="H131" s="253" t="s">
        <v>534</v>
      </c>
      <c r="I131" s="253" t="s">
        <v>573</v>
      </c>
      <c r="J131" s="253" t="s">
        <v>536</v>
      </c>
      <c r="K131" s="255" t="s">
        <v>537</v>
      </c>
    </row>
    <row r="132" spans="1:11">
      <c r="A132" s="256" t="s">
        <v>363</v>
      </c>
      <c r="B132" s="257" t="s">
        <v>532</v>
      </c>
      <c r="C132" s="257" t="s">
        <v>533</v>
      </c>
      <c r="D132" s="257" t="s">
        <v>366</v>
      </c>
      <c r="E132" s="257">
        <v>74</v>
      </c>
      <c r="F132" s="258">
        <v>84.073999999999998</v>
      </c>
      <c r="G132" s="258">
        <v>87.271000000000001</v>
      </c>
      <c r="H132" s="257" t="s">
        <v>574</v>
      </c>
      <c r="I132" s="257" t="s">
        <v>575</v>
      </c>
      <c r="J132" s="257" t="s">
        <v>536</v>
      </c>
      <c r="K132" s="259" t="s">
        <v>537</v>
      </c>
    </row>
    <row r="133" spans="1:11">
      <c r="A133" s="252" t="s">
        <v>363</v>
      </c>
      <c r="B133" s="253" t="s">
        <v>532</v>
      </c>
      <c r="C133" s="253" t="s">
        <v>533</v>
      </c>
      <c r="D133" s="253" t="s">
        <v>366</v>
      </c>
      <c r="E133" s="253">
        <v>74</v>
      </c>
      <c r="F133" s="254">
        <v>84.073999999999998</v>
      </c>
      <c r="G133" s="254">
        <v>87.271000000000001</v>
      </c>
      <c r="H133" s="253" t="s">
        <v>574</v>
      </c>
      <c r="I133" s="253" t="s">
        <v>576</v>
      </c>
      <c r="J133" s="253" t="s">
        <v>536</v>
      </c>
      <c r="K133" s="255" t="s">
        <v>537</v>
      </c>
    </row>
    <row r="134" spans="1:11">
      <c r="A134" s="256" t="s">
        <v>363</v>
      </c>
      <c r="B134" s="257" t="s">
        <v>532</v>
      </c>
      <c r="C134" s="257" t="s">
        <v>533</v>
      </c>
      <c r="D134" s="257" t="s">
        <v>366</v>
      </c>
      <c r="E134" s="257">
        <v>74</v>
      </c>
      <c r="F134" s="258">
        <v>87.271000000000001</v>
      </c>
      <c r="G134" s="258">
        <v>97</v>
      </c>
      <c r="H134" s="257" t="s">
        <v>577</v>
      </c>
      <c r="I134" s="257" t="s">
        <v>578</v>
      </c>
      <c r="J134" s="257" t="s">
        <v>536</v>
      </c>
      <c r="K134" s="259" t="s">
        <v>537</v>
      </c>
    </row>
    <row r="135" spans="1:11">
      <c r="A135" s="252" t="s">
        <v>363</v>
      </c>
      <c r="B135" s="253" t="s">
        <v>532</v>
      </c>
      <c r="C135" s="253" t="s">
        <v>533</v>
      </c>
      <c r="D135" s="253" t="s">
        <v>366</v>
      </c>
      <c r="E135" s="253">
        <v>74</v>
      </c>
      <c r="F135" s="254">
        <v>97</v>
      </c>
      <c r="G135" s="254">
        <v>107.709</v>
      </c>
      <c r="H135" s="253" t="s">
        <v>577</v>
      </c>
      <c r="I135" s="253" t="s">
        <v>579</v>
      </c>
      <c r="J135" s="253" t="s">
        <v>536</v>
      </c>
      <c r="K135" s="255" t="s">
        <v>537</v>
      </c>
    </row>
    <row r="136" spans="1:11">
      <c r="A136" s="256" t="s">
        <v>363</v>
      </c>
      <c r="B136" s="257" t="s">
        <v>532</v>
      </c>
      <c r="C136" s="257" t="s">
        <v>533</v>
      </c>
      <c r="D136" s="257" t="s">
        <v>366</v>
      </c>
      <c r="E136" s="257">
        <v>74</v>
      </c>
      <c r="F136" s="258">
        <v>107.709</v>
      </c>
      <c r="G136" s="258">
        <v>111.369</v>
      </c>
      <c r="H136" s="257" t="s">
        <v>580</v>
      </c>
      <c r="I136" s="257" t="s">
        <v>581</v>
      </c>
      <c r="J136" s="257" t="s">
        <v>536</v>
      </c>
      <c r="K136" s="259" t="s">
        <v>537</v>
      </c>
    </row>
    <row r="137" spans="1:11">
      <c r="A137" s="252" t="s">
        <v>363</v>
      </c>
      <c r="B137" s="253" t="s">
        <v>532</v>
      </c>
      <c r="C137" s="253" t="s">
        <v>533</v>
      </c>
      <c r="D137" s="253" t="s">
        <v>366</v>
      </c>
      <c r="E137" s="253">
        <v>74</v>
      </c>
      <c r="F137" s="254">
        <v>107.709</v>
      </c>
      <c r="G137" s="254">
        <v>111.369</v>
      </c>
      <c r="H137" s="253" t="s">
        <v>580</v>
      </c>
      <c r="I137" s="253" t="s">
        <v>582</v>
      </c>
      <c r="J137" s="253" t="s">
        <v>536</v>
      </c>
      <c r="K137" s="255" t="s">
        <v>537</v>
      </c>
    </row>
    <row r="138" spans="1:11">
      <c r="A138" s="256" t="s">
        <v>363</v>
      </c>
      <c r="B138" s="257" t="s">
        <v>532</v>
      </c>
      <c r="C138" s="257" t="s">
        <v>533</v>
      </c>
      <c r="D138" s="257" t="s">
        <v>366</v>
      </c>
      <c r="E138" s="257">
        <v>74</v>
      </c>
      <c r="F138" s="258">
        <v>111.369</v>
      </c>
      <c r="G138" s="258">
        <v>112.855</v>
      </c>
      <c r="H138" s="257" t="s">
        <v>538</v>
      </c>
      <c r="I138" s="257" t="s">
        <v>583</v>
      </c>
      <c r="J138" s="257" t="s">
        <v>536</v>
      </c>
      <c r="K138" s="259" t="s">
        <v>537</v>
      </c>
    </row>
    <row r="139" spans="1:11">
      <c r="A139" s="252" t="s">
        <v>363</v>
      </c>
      <c r="B139" s="253" t="s">
        <v>532</v>
      </c>
      <c r="C139" s="253" t="s">
        <v>533</v>
      </c>
      <c r="D139" s="253" t="s">
        <v>366</v>
      </c>
      <c r="E139" s="253">
        <v>74</v>
      </c>
      <c r="F139" s="254">
        <v>112.855</v>
      </c>
      <c r="G139" s="254">
        <v>118</v>
      </c>
      <c r="H139" s="253" t="s">
        <v>538</v>
      </c>
      <c r="I139" s="253">
        <v>113118</v>
      </c>
      <c r="J139" s="253" t="s">
        <v>536</v>
      </c>
      <c r="K139" s="255" t="s">
        <v>537</v>
      </c>
    </row>
    <row r="140" spans="1:11">
      <c r="A140" s="256" t="s">
        <v>363</v>
      </c>
      <c r="B140" s="257" t="s">
        <v>532</v>
      </c>
      <c r="C140" s="257" t="s">
        <v>533</v>
      </c>
      <c r="D140" s="257" t="s">
        <v>366</v>
      </c>
      <c r="E140" s="257">
        <v>74</v>
      </c>
      <c r="F140" s="258">
        <v>124.181</v>
      </c>
      <c r="G140" s="258">
        <v>126.899</v>
      </c>
      <c r="H140" s="257" t="s">
        <v>584</v>
      </c>
      <c r="I140" s="257" t="s">
        <v>585</v>
      </c>
      <c r="J140" s="257" t="s">
        <v>536</v>
      </c>
      <c r="K140" s="259" t="s">
        <v>537</v>
      </c>
    </row>
    <row r="141" spans="1:11">
      <c r="A141" s="252" t="s">
        <v>363</v>
      </c>
      <c r="B141" s="253" t="s">
        <v>532</v>
      </c>
      <c r="C141" s="253" t="s">
        <v>533</v>
      </c>
      <c r="D141" s="253" t="s">
        <v>366</v>
      </c>
      <c r="E141" s="253">
        <v>74</v>
      </c>
      <c r="F141" s="254">
        <v>124.181</v>
      </c>
      <c r="G141" s="254">
        <v>126.899</v>
      </c>
      <c r="H141" s="253" t="s">
        <v>584</v>
      </c>
      <c r="I141" s="253" t="s">
        <v>586</v>
      </c>
      <c r="J141" s="253" t="s">
        <v>536</v>
      </c>
      <c r="K141" s="255" t="s">
        <v>537</v>
      </c>
    </row>
    <row r="142" spans="1:11">
      <c r="A142" s="256" t="s">
        <v>363</v>
      </c>
      <c r="B142" s="257" t="s">
        <v>532</v>
      </c>
      <c r="C142" s="257" t="s">
        <v>533</v>
      </c>
      <c r="D142" s="257" t="s">
        <v>366</v>
      </c>
      <c r="E142" s="257">
        <v>74</v>
      </c>
      <c r="F142" s="258">
        <v>126.899</v>
      </c>
      <c r="G142" s="258">
        <v>135</v>
      </c>
      <c r="H142" s="257" t="s">
        <v>587</v>
      </c>
      <c r="I142" s="257" t="s">
        <v>588</v>
      </c>
      <c r="J142" s="257" t="s">
        <v>536</v>
      </c>
      <c r="K142" s="259" t="s">
        <v>537</v>
      </c>
    </row>
    <row r="143" spans="1:11">
      <c r="A143" s="252" t="s">
        <v>363</v>
      </c>
      <c r="B143" s="253" t="s">
        <v>532</v>
      </c>
      <c r="C143" s="253" t="s">
        <v>533</v>
      </c>
      <c r="D143" s="253" t="s">
        <v>366</v>
      </c>
      <c r="E143" s="253">
        <v>74</v>
      </c>
      <c r="F143" s="254">
        <v>135</v>
      </c>
      <c r="G143" s="254">
        <v>143.268</v>
      </c>
      <c r="H143" s="253" t="s">
        <v>587</v>
      </c>
      <c r="I143" s="253" t="s">
        <v>589</v>
      </c>
      <c r="J143" s="253" t="s">
        <v>536</v>
      </c>
      <c r="K143" s="255" t="s">
        <v>537</v>
      </c>
    </row>
    <row r="144" spans="1:11">
      <c r="A144" s="256" t="s">
        <v>363</v>
      </c>
      <c r="B144" s="257" t="s">
        <v>532</v>
      </c>
      <c r="C144" s="257" t="s">
        <v>533</v>
      </c>
      <c r="D144" s="257" t="s">
        <v>366</v>
      </c>
      <c r="E144" s="257">
        <v>74</v>
      </c>
      <c r="F144" s="258">
        <v>143.268</v>
      </c>
      <c r="G144" s="258">
        <v>146.21899999999999</v>
      </c>
      <c r="H144" s="257" t="s">
        <v>590</v>
      </c>
      <c r="I144" s="257" t="s">
        <v>591</v>
      </c>
      <c r="J144" s="257" t="s">
        <v>536</v>
      </c>
      <c r="K144" s="259" t="s">
        <v>537</v>
      </c>
    </row>
    <row r="145" spans="1:11">
      <c r="A145" s="252" t="s">
        <v>363</v>
      </c>
      <c r="B145" s="253" t="s">
        <v>532</v>
      </c>
      <c r="C145" s="253" t="s">
        <v>533</v>
      </c>
      <c r="D145" s="253" t="s">
        <v>366</v>
      </c>
      <c r="E145" s="253">
        <v>74</v>
      </c>
      <c r="F145" s="254">
        <v>143.268</v>
      </c>
      <c r="G145" s="254">
        <v>146.21899999999999</v>
      </c>
      <c r="H145" s="253" t="s">
        <v>590</v>
      </c>
      <c r="I145" s="253" t="s">
        <v>592</v>
      </c>
      <c r="J145" s="253" t="s">
        <v>536</v>
      </c>
      <c r="K145" s="255" t="s">
        <v>537</v>
      </c>
    </row>
    <row r="146" spans="1:11">
      <c r="A146" s="256" t="s">
        <v>363</v>
      </c>
      <c r="B146" s="257" t="s">
        <v>532</v>
      </c>
      <c r="C146" s="257" t="s">
        <v>533</v>
      </c>
      <c r="D146" s="257" t="s">
        <v>366</v>
      </c>
      <c r="E146" s="257">
        <v>74</v>
      </c>
      <c r="F146" s="258">
        <v>146.21899999999999</v>
      </c>
      <c r="G146" s="258">
        <v>155</v>
      </c>
      <c r="H146" s="257" t="s">
        <v>540</v>
      </c>
      <c r="I146" s="257" t="s">
        <v>593</v>
      </c>
      <c r="J146" s="257" t="s">
        <v>536</v>
      </c>
      <c r="K146" s="259" t="s">
        <v>537</v>
      </c>
    </row>
    <row r="147" spans="1:11">
      <c r="A147" s="252" t="s">
        <v>363</v>
      </c>
      <c r="B147" s="253" t="s">
        <v>532</v>
      </c>
      <c r="C147" s="253" t="s">
        <v>533</v>
      </c>
      <c r="D147" s="253" t="s">
        <v>366</v>
      </c>
      <c r="E147" s="253">
        <v>74</v>
      </c>
      <c r="F147" s="254">
        <v>164.11600000000001</v>
      </c>
      <c r="G147" s="254">
        <v>167.09700000000001</v>
      </c>
      <c r="H147" s="253" t="s">
        <v>594</v>
      </c>
      <c r="I147" s="253" t="s">
        <v>595</v>
      </c>
      <c r="J147" s="253" t="s">
        <v>536</v>
      </c>
      <c r="K147" s="255" t="s">
        <v>537</v>
      </c>
    </row>
    <row r="148" spans="1:11">
      <c r="A148" s="256" t="s">
        <v>363</v>
      </c>
      <c r="B148" s="257" t="s">
        <v>532</v>
      </c>
      <c r="C148" s="257" t="s">
        <v>533</v>
      </c>
      <c r="D148" s="257" t="s">
        <v>366</v>
      </c>
      <c r="E148" s="257">
        <v>74</v>
      </c>
      <c r="F148" s="258">
        <v>164.11600000000001</v>
      </c>
      <c r="G148" s="258">
        <v>167.09700000000001</v>
      </c>
      <c r="H148" s="257" t="s">
        <v>594</v>
      </c>
      <c r="I148" s="257" t="s">
        <v>596</v>
      </c>
      <c r="J148" s="257" t="s">
        <v>536</v>
      </c>
      <c r="K148" s="259" t="s">
        <v>537</v>
      </c>
    </row>
    <row r="149" spans="1:11">
      <c r="A149" s="252" t="s">
        <v>363</v>
      </c>
      <c r="B149" s="253" t="s">
        <v>532</v>
      </c>
      <c r="C149" s="253" t="s">
        <v>533</v>
      </c>
      <c r="D149" s="253" t="s">
        <v>366</v>
      </c>
      <c r="E149" s="253">
        <v>74</v>
      </c>
      <c r="F149" s="254">
        <v>167.09700000000001</v>
      </c>
      <c r="G149" s="254">
        <v>177</v>
      </c>
      <c r="H149" s="253" t="s">
        <v>597</v>
      </c>
      <c r="I149" s="253" t="s">
        <v>598</v>
      </c>
      <c r="J149" s="253" t="s">
        <v>536</v>
      </c>
      <c r="K149" s="255" t="s">
        <v>537</v>
      </c>
    </row>
    <row r="150" spans="1:11">
      <c r="A150" s="256" t="s">
        <v>363</v>
      </c>
      <c r="B150" s="257" t="s">
        <v>532</v>
      </c>
      <c r="C150" s="257" t="s">
        <v>533</v>
      </c>
      <c r="D150" s="257" t="s">
        <v>366</v>
      </c>
      <c r="E150" s="257">
        <v>74</v>
      </c>
      <c r="F150" s="258">
        <v>177</v>
      </c>
      <c r="G150" s="258">
        <v>186.874</v>
      </c>
      <c r="H150" s="257" t="s">
        <v>597</v>
      </c>
      <c r="I150" s="257" t="s">
        <v>599</v>
      </c>
      <c r="J150" s="257" t="s">
        <v>536</v>
      </c>
      <c r="K150" s="259" t="s">
        <v>537</v>
      </c>
    </row>
    <row r="151" spans="1:11">
      <c r="A151" s="252" t="s">
        <v>363</v>
      </c>
      <c r="B151" s="253" t="s">
        <v>532</v>
      </c>
      <c r="C151" s="253" t="s">
        <v>533</v>
      </c>
      <c r="D151" s="253" t="s">
        <v>366</v>
      </c>
      <c r="E151" s="253">
        <v>74</v>
      </c>
      <c r="F151" s="254">
        <v>186.874</v>
      </c>
      <c r="G151" s="254">
        <v>189.96600000000001</v>
      </c>
      <c r="H151" s="253" t="s">
        <v>600</v>
      </c>
      <c r="I151" s="253" t="s">
        <v>601</v>
      </c>
      <c r="J151" s="253" t="s">
        <v>536</v>
      </c>
      <c r="K151" s="255" t="s">
        <v>537</v>
      </c>
    </row>
    <row r="152" spans="1:11">
      <c r="A152" s="256" t="s">
        <v>363</v>
      </c>
      <c r="B152" s="257" t="s">
        <v>532</v>
      </c>
      <c r="C152" s="257" t="s">
        <v>533</v>
      </c>
      <c r="D152" s="257" t="s">
        <v>366</v>
      </c>
      <c r="E152" s="257">
        <v>74</v>
      </c>
      <c r="F152" s="258">
        <v>186.874</v>
      </c>
      <c r="G152" s="258">
        <v>189.96600000000001</v>
      </c>
      <c r="H152" s="257" t="s">
        <v>600</v>
      </c>
      <c r="I152" s="257" t="s">
        <v>602</v>
      </c>
      <c r="J152" s="257" t="s">
        <v>536</v>
      </c>
      <c r="K152" s="259" t="s">
        <v>537</v>
      </c>
    </row>
    <row r="153" spans="1:11">
      <c r="A153" s="252" t="s">
        <v>363</v>
      </c>
      <c r="B153" s="253" t="s">
        <v>532</v>
      </c>
      <c r="C153" s="253" t="s">
        <v>533</v>
      </c>
      <c r="D153" s="253" t="s">
        <v>366</v>
      </c>
      <c r="E153" s="253">
        <v>74</v>
      </c>
      <c r="F153" s="254">
        <v>189.96600000000001</v>
      </c>
      <c r="G153" s="254">
        <v>201</v>
      </c>
      <c r="H153" s="253" t="s">
        <v>542</v>
      </c>
      <c r="I153" s="253" t="s">
        <v>603</v>
      </c>
      <c r="J153" s="253" t="s">
        <v>536</v>
      </c>
      <c r="K153" s="255" t="s">
        <v>537</v>
      </c>
    </row>
    <row r="154" spans="1:11">
      <c r="A154" s="256" t="s">
        <v>363</v>
      </c>
      <c r="B154" s="257" t="s">
        <v>532</v>
      </c>
      <c r="C154" s="257" t="s">
        <v>533</v>
      </c>
      <c r="D154" s="257" t="s">
        <v>366</v>
      </c>
      <c r="E154" s="257">
        <v>74</v>
      </c>
      <c r="F154" s="258">
        <v>225.24700000000001</v>
      </c>
      <c r="G154" s="258">
        <v>227.952</v>
      </c>
      <c r="H154" s="257" t="s">
        <v>604</v>
      </c>
      <c r="I154" s="257" t="s">
        <v>605</v>
      </c>
      <c r="J154" s="257" t="s">
        <v>536</v>
      </c>
      <c r="K154" s="259" t="s">
        <v>537</v>
      </c>
    </row>
    <row r="155" spans="1:11">
      <c r="A155" s="252" t="s">
        <v>363</v>
      </c>
      <c r="B155" s="253" t="s">
        <v>532</v>
      </c>
      <c r="C155" s="253" t="s">
        <v>533</v>
      </c>
      <c r="D155" s="253" t="s">
        <v>366</v>
      </c>
      <c r="E155" s="253">
        <v>74</v>
      </c>
      <c r="F155" s="254">
        <v>225.24700000000001</v>
      </c>
      <c r="G155" s="254">
        <v>227.952</v>
      </c>
      <c r="H155" s="253" t="s">
        <v>604</v>
      </c>
      <c r="I155" s="253" t="s">
        <v>606</v>
      </c>
      <c r="J155" s="253" t="s">
        <v>536</v>
      </c>
      <c r="K155" s="255" t="s">
        <v>537</v>
      </c>
    </row>
    <row r="156" spans="1:11">
      <c r="A156" s="256" t="s">
        <v>363</v>
      </c>
      <c r="B156" s="257" t="s">
        <v>532</v>
      </c>
      <c r="C156" s="257" t="s">
        <v>533</v>
      </c>
      <c r="D156" s="257" t="s">
        <v>366</v>
      </c>
      <c r="E156" s="257">
        <v>74</v>
      </c>
      <c r="F156" s="258">
        <v>227.952</v>
      </c>
      <c r="G156" s="258">
        <v>239</v>
      </c>
      <c r="H156" s="257" t="s">
        <v>607</v>
      </c>
      <c r="I156" s="257" t="s">
        <v>608</v>
      </c>
      <c r="J156" s="257" t="s">
        <v>536</v>
      </c>
      <c r="K156" s="259" t="s">
        <v>537</v>
      </c>
    </row>
    <row r="157" spans="1:11">
      <c r="A157" s="252" t="s">
        <v>363</v>
      </c>
      <c r="B157" s="253" t="s">
        <v>532</v>
      </c>
      <c r="C157" s="253" t="s">
        <v>533</v>
      </c>
      <c r="D157" s="253" t="s">
        <v>366</v>
      </c>
      <c r="E157" s="253">
        <v>74</v>
      </c>
      <c r="F157" s="254">
        <v>239</v>
      </c>
      <c r="G157" s="254">
        <v>251</v>
      </c>
      <c r="H157" s="253" t="s">
        <v>607</v>
      </c>
      <c r="I157" s="253">
        <v>239251</v>
      </c>
      <c r="J157" s="253" t="s">
        <v>536</v>
      </c>
      <c r="K157" s="255" t="s">
        <v>537</v>
      </c>
    </row>
    <row r="158" spans="1:11">
      <c r="A158" s="256" t="s">
        <v>363</v>
      </c>
      <c r="B158" s="257" t="s">
        <v>532</v>
      </c>
      <c r="C158" s="257" t="s">
        <v>533</v>
      </c>
      <c r="D158" s="257" t="s">
        <v>366</v>
      </c>
      <c r="E158" s="257">
        <v>74</v>
      </c>
      <c r="F158" s="258">
        <v>251</v>
      </c>
      <c r="G158" s="258">
        <v>262.67399999999998</v>
      </c>
      <c r="H158" s="257" t="s">
        <v>607</v>
      </c>
      <c r="I158" s="257" t="s">
        <v>609</v>
      </c>
      <c r="J158" s="257" t="s">
        <v>536</v>
      </c>
      <c r="K158" s="259" t="s">
        <v>537</v>
      </c>
    </row>
    <row r="159" spans="1:11">
      <c r="A159" s="252" t="s">
        <v>363</v>
      </c>
      <c r="B159" s="253" t="s">
        <v>532</v>
      </c>
      <c r="C159" s="253" t="s">
        <v>533</v>
      </c>
      <c r="D159" s="253" t="s">
        <v>366</v>
      </c>
      <c r="E159" s="253">
        <v>74</v>
      </c>
      <c r="F159" s="254">
        <v>262.67399999999998</v>
      </c>
      <c r="G159" s="254">
        <v>265.63200000000001</v>
      </c>
      <c r="H159" s="253" t="s">
        <v>610</v>
      </c>
      <c r="I159" s="253" t="s">
        <v>611</v>
      </c>
      <c r="J159" s="253" t="s">
        <v>536</v>
      </c>
      <c r="K159" s="255" t="s">
        <v>537</v>
      </c>
    </row>
    <row r="160" spans="1:11">
      <c r="A160" s="256" t="s">
        <v>363</v>
      </c>
      <c r="B160" s="257" t="s">
        <v>532</v>
      </c>
      <c r="C160" s="257" t="s">
        <v>533</v>
      </c>
      <c r="D160" s="257" t="s">
        <v>366</v>
      </c>
      <c r="E160" s="257">
        <v>74</v>
      </c>
      <c r="F160" s="258">
        <v>262.67399999999998</v>
      </c>
      <c r="G160" s="258">
        <v>265.63200000000001</v>
      </c>
      <c r="H160" s="257" t="s">
        <v>610</v>
      </c>
      <c r="I160" s="257" t="s">
        <v>612</v>
      </c>
      <c r="J160" s="257" t="s">
        <v>536</v>
      </c>
      <c r="K160" s="259" t="s">
        <v>537</v>
      </c>
    </row>
    <row r="161" spans="1:11">
      <c r="A161" s="252" t="s">
        <v>363</v>
      </c>
      <c r="B161" s="253" t="s">
        <v>532</v>
      </c>
      <c r="C161" s="253" t="s">
        <v>533</v>
      </c>
      <c r="D161" s="253" t="s">
        <v>366</v>
      </c>
      <c r="E161" s="253">
        <v>74</v>
      </c>
      <c r="F161" s="254">
        <v>265.63200000000001</v>
      </c>
      <c r="G161" s="254">
        <v>277</v>
      </c>
      <c r="H161" s="253" t="s">
        <v>613</v>
      </c>
      <c r="I161" s="253" t="s">
        <v>614</v>
      </c>
      <c r="J161" s="253" t="s">
        <v>536</v>
      </c>
      <c r="K161" s="255" t="s">
        <v>537</v>
      </c>
    </row>
    <row r="162" spans="1:11">
      <c r="A162" s="256" t="s">
        <v>363</v>
      </c>
      <c r="B162" s="257" t="s">
        <v>532</v>
      </c>
      <c r="C162" s="257" t="s">
        <v>533</v>
      </c>
      <c r="D162" s="257" t="s">
        <v>366</v>
      </c>
      <c r="E162" s="257">
        <v>74</v>
      </c>
      <c r="F162" s="258">
        <v>277</v>
      </c>
      <c r="G162" s="258">
        <v>287.983</v>
      </c>
      <c r="H162" s="257" t="s">
        <v>613</v>
      </c>
      <c r="I162" s="257" t="s">
        <v>615</v>
      </c>
      <c r="J162" s="257" t="s">
        <v>536</v>
      </c>
      <c r="K162" s="259" t="s">
        <v>537</v>
      </c>
    </row>
    <row r="163" spans="1:11">
      <c r="A163" s="252" t="s">
        <v>363</v>
      </c>
      <c r="B163" s="253" t="s">
        <v>532</v>
      </c>
      <c r="C163" s="253" t="s">
        <v>533</v>
      </c>
      <c r="D163" s="253" t="s">
        <v>366</v>
      </c>
      <c r="E163" s="253">
        <v>74</v>
      </c>
      <c r="F163" s="254">
        <v>287.983</v>
      </c>
      <c r="G163" s="254">
        <v>290.75099999999998</v>
      </c>
      <c r="H163" s="253" t="s">
        <v>616</v>
      </c>
      <c r="I163" s="253" t="s">
        <v>617</v>
      </c>
      <c r="J163" s="253" t="s">
        <v>536</v>
      </c>
      <c r="K163" s="255" t="s">
        <v>537</v>
      </c>
    </row>
    <row r="164" spans="1:11">
      <c r="A164" s="256" t="s">
        <v>363</v>
      </c>
      <c r="B164" s="257" t="s">
        <v>532</v>
      </c>
      <c r="C164" s="257" t="s">
        <v>533</v>
      </c>
      <c r="D164" s="257" t="s">
        <v>366</v>
      </c>
      <c r="E164" s="257">
        <v>74</v>
      </c>
      <c r="F164" s="258">
        <v>287.983</v>
      </c>
      <c r="G164" s="258">
        <v>290.75099999999998</v>
      </c>
      <c r="H164" s="257" t="s">
        <v>616</v>
      </c>
      <c r="I164" s="257" t="s">
        <v>618</v>
      </c>
      <c r="J164" s="257" t="s">
        <v>536</v>
      </c>
      <c r="K164" s="259" t="s">
        <v>537</v>
      </c>
    </row>
    <row r="165" spans="1:11">
      <c r="A165" s="252" t="s">
        <v>363</v>
      </c>
      <c r="B165" s="253" t="s">
        <v>619</v>
      </c>
      <c r="C165" s="253" t="s">
        <v>620</v>
      </c>
      <c r="D165" s="253" t="s">
        <v>437</v>
      </c>
      <c r="E165" s="253">
        <v>102</v>
      </c>
      <c r="F165" s="254">
        <v>6.3E-2</v>
      </c>
      <c r="G165" s="254">
        <v>1.901</v>
      </c>
      <c r="H165" s="253" t="s">
        <v>621</v>
      </c>
      <c r="I165" s="253" t="s">
        <v>622</v>
      </c>
      <c r="J165" s="253" t="s">
        <v>623</v>
      </c>
      <c r="K165" s="255" t="s">
        <v>624</v>
      </c>
    </row>
    <row r="166" spans="1:11">
      <c r="A166" s="256" t="s">
        <v>363</v>
      </c>
      <c r="B166" s="257" t="s">
        <v>619</v>
      </c>
      <c r="C166" s="257" t="s">
        <v>620</v>
      </c>
      <c r="D166" s="257" t="s">
        <v>437</v>
      </c>
      <c r="E166" s="257">
        <v>102</v>
      </c>
      <c r="F166" s="258">
        <v>6.3E-2</v>
      </c>
      <c r="G166" s="258">
        <v>1.901</v>
      </c>
      <c r="H166" s="257" t="s">
        <v>621</v>
      </c>
      <c r="I166" s="257" t="s">
        <v>625</v>
      </c>
      <c r="J166" s="257" t="s">
        <v>623</v>
      </c>
      <c r="K166" s="259" t="s">
        <v>624</v>
      </c>
    </row>
    <row r="167" spans="1:11">
      <c r="A167" s="252" t="s">
        <v>363</v>
      </c>
      <c r="B167" s="253" t="s">
        <v>619</v>
      </c>
      <c r="C167" s="253" t="s">
        <v>620</v>
      </c>
      <c r="D167" s="253" t="s">
        <v>437</v>
      </c>
      <c r="E167" s="253">
        <v>102</v>
      </c>
      <c r="F167" s="254">
        <v>1.901</v>
      </c>
      <c r="G167" s="254">
        <v>44.243000000000002</v>
      </c>
      <c r="H167" s="253" t="s">
        <v>626</v>
      </c>
      <c r="I167" s="253" t="s">
        <v>627</v>
      </c>
      <c r="J167" s="253" t="s">
        <v>623</v>
      </c>
      <c r="K167" s="255" t="s">
        <v>624</v>
      </c>
    </row>
    <row r="168" spans="1:11">
      <c r="A168" s="256" t="s">
        <v>363</v>
      </c>
      <c r="B168" s="257" t="s">
        <v>619</v>
      </c>
      <c r="C168" s="257" t="s">
        <v>620</v>
      </c>
      <c r="D168" s="257" t="s">
        <v>437</v>
      </c>
      <c r="E168" s="257">
        <v>102</v>
      </c>
      <c r="F168" s="258">
        <v>44.243000000000002</v>
      </c>
      <c r="G168" s="258">
        <v>46.752000000000002</v>
      </c>
      <c r="H168" s="257" t="s">
        <v>628</v>
      </c>
      <c r="I168" s="257" t="s">
        <v>629</v>
      </c>
      <c r="J168" s="257" t="s">
        <v>623</v>
      </c>
      <c r="K168" s="259" t="s">
        <v>624</v>
      </c>
    </row>
    <row r="169" spans="1:11">
      <c r="A169" s="252" t="s">
        <v>363</v>
      </c>
      <c r="B169" s="253" t="s">
        <v>619</v>
      </c>
      <c r="C169" s="253" t="s">
        <v>620</v>
      </c>
      <c r="D169" s="253" t="s">
        <v>437</v>
      </c>
      <c r="E169" s="253">
        <v>102</v>
      </c>
      <c r="F169" s="254">
        <v>46.752000000000002</v>
      </c>
      <c r="G169" s="254">
        <v>50.84</v>
      </c>
      <c r="H169" s="253" t="s">
        <v>630</v>
      </c>
      <c r="I169" s="253" t="s">
        <v>631</v>
      </c>
      <c r="J169" s="253" t="s">
        <v>623</v>
      </c>
      <c r="K169" s="255" t="s">
        <v>624</v>
      </c>
    </row>
    <row r="170" spans="1:11">
      <c r="A170" s="256" t="s">
        <v>363</v>
      </c>
      <c r="B170" s="257" t="s">
        <v>619</v>
      </c>
      <c r="C170" s="257" t="s">
        <v>620</v>
      </c>
      <c r="D170" s="257" t="s">
        <v>437</v>
      </c>
      <c r="E170" s="257">
        <v>102</v>
      </c>
      <c r="F170" s="258">
        <v>50.84</v>
      </c>
      <c r="G170" s="258">
        <v>52.296999999999997</v>
      </c>
      <c r="H170" s="257" t="s">
        <v>632</v>
      </c>
      <c r="I170" s="257" t="s">
        <v>633</v>
      </c>
      <c r="J170" s="257" t="s">
        <v>623</v>
      </c>
      <c r="K170" s="259" t="s">
        <v>624</v>
      </c>
    </row>
    <row r="171" spans="1:11">
      <c r="A171" s="252" t="s">
        <v>363</v>
      </c>
      <c r="B171" s="253" t="s">
        <v>619</v>
      </c>
      <c r="C171" s="253" t="s">
        <v>620</v>
      </c>
      <c r="D171" s="253" t="s">
        <v>437</v>
      </c>
      <c r="E171" s="253">
        <v>103</v>
      </c>
      <c r="F171" s="254">
        <v>1524.9829999999999</v>
      </c>
      <c r="G171" s="254">
        <v>1527.52</v>
      </c>
      <c r="H171" s="253" t="s">
        <v>634</v>
      </c>
      <c r="I171" s="253" t="s">
        <v>635</v>
      </c>
      <c r="J171" s="253" t="s">
        <v>636</v>
      </c>
      <c r="K171" s="255" t="s">
        <v>624</v>
      </c>
    </row>
    <row r="172" spans="1:11">
      <c r="A172" s="256" t="s">
        <v>363</v>
      </c>
      <c r="B172" s="257" t="s">
        <v>619</v>
      </c>
      <c r="C172" s="257" t="s">
        <v>620</v>
      </c>
      <c r="D172" s="257" t="s">
        <v>437</v>
      </c>
      <c r="E172" s="257">
        <v>103</v>
      </c>
      <c r="F172" s="258">
        <v>1525.184</v>
      </c>
      <c r="G172" s="258">
        <v>1527.52</v>
      </c>
      <c r="H172" s="257" t="s">
        <v>634</v>
      </c>
      <c r="I172" s="257" t="s">
        <v>637</v>
      </c>
      <c r="J172" s="257" t="s">
        <v>636</v>
      </c>
      <c r="K172" s="259" t="s">
        <v>624</v>
      </c>
    </row>
    <row r="173" spans="1:11">
      <c r="A173" s="252" t="s">
        <v>363</v>
      </c>
      <c r="B173" s="253" t="s">
        <v>619</v>
      </c>
      <c r="C173" s="253" t="s">
        <v>620</v>
      </c>
      <c r="D173" s="253" t="s">
        <v>437</v>
      </c>
      <c r="E173" s="253">
        <v>103</v>
      </c>
      <c r="F173" s="254">
        <v>1527.52</v>
      </c>
      <c r="G173" s="254">
        <v>1538.921</v>
      </c>
      <c r="H173" s="253" t="s">
        <v>638</v>
      </c>
      <c r="I173" s="253" t="s">
        <v>639</v>
      </c>
      <c r="J173" s="253" t="s">
        <v>636</v>
      </c>
      <c r="K173" s="255" t="s">
        <v>624</v>
      </c>
    </row>
    <row r="174" spans="1:11">
      <c r="A174" s="256" t="s">
        <v>363</v>
      </c>
      <c r="B174" s="257" t="s">
        <v>619</v>
      </c>
      <c r="C174" s="257" t="s">
        <v>620</v>
      </c>
      <c r="D174" s="257" t="s">
        <v>437</v>
      </c>
      <c r="E174" s="257">
        <v>103</v>
      </c>
      <c r="F174" s="258">
        <v>1538.921</v>
      </c>
      <c r="G174" s="258">
        <v>1541.0340000000001</v>
      </c>
      <c r="H174" s="257" t="s">
        <v>640</v>
      </c>
      <c r="I174" s="257" t="s">
        <v>641</v>
      </c>
      <c r="J174" s="257" t="s">
        <v>636</v>
      </c>
      <c r="K174" s="259" t="s">
        <v>624</v>
      </c>
    </row>
    <row r="175" spans="1:11">
      <c r="A175" s="252" t="s">
        <v>363</v>
      </c>
      <c r="B175" s="253" t="s">
        <v>619</v>
      </c>
      <c r="C175" s="253" t="s">
        <v>620</v>
      </c>
      <c r="D175" s="253" t="s">
        <v>437</v>
      </c>
      <c r="E175" s="253">
        <v>103</v>
      </c>
      <c r="F175" s="254">
        <v>1541.0340000000001</v>
      </c>
      <c r="G175" s="254">
        <v>1585.672</v>
      </c>
      <c r="H175" s="253" t="s">
        <v>642</v>
      </c>
      <c r="I175" s="253" t="s">
        <v>643</v>
      </c>
      <c r="J175" s="253" t="s">
        <v>636</v>
      </c>
      <c r="K175" s="255" t="s">
        <v>624</v>
      </c>
    </row>
    <row r="176" spans="1:11">
      <c r="A176" s="256" t="s">
        <v>363</v>
      </c>
      <c r="B176" s="257" t="s">
        <v>619</v>
      </c>
      <c r="C176" s="257" t="s">
        <v>620</v>
      </c>
      <c r="D176" s="257" t="s">
        <v>437</v>
      </c>
      <c r="E176" s="257">
        <v>103</v>
      </c>
      <c r="F176" s="258">
        <v>1585.672</v>
      </c>
      <c r="G176" s="258">
        <v>1587.8</v>
      </c>
      <c r="H176" s="257" t="s">
        <v>644</v>
      </c>
      <c r="I176" s="257" t="s">
        <v>645</v>
      </c>
      <c r="J176" s="257" t="s">
        <v>636</v>
      </c>
      <c r="K176" s="259" t="s">
        <v>624</v>
      </c>
    </row>
    <row r="177" spans="1:11">
      <c r="A177" s="252" t="s">
        <v>363</v>
      </c>
      <c r="B177" s="253" t="s">
        <v>619</v>
      </c>
      <c r="C177" s="253" t="s">
        <v>620</v>
      </c>
      <c r="D177" s="253" t="s">
        <v>437</v>
      </c>
      <c r="E177" s="253">
        <v>103</v>
      </c>
      <c r="F177" s="254">
        <v>1585.672</v>
      </c>
      <c r="G177" s="254">
        <v>1587.8</v>
      </c>
      <c r="H177" s="253" t="s">
        <v>644</v>
      </c>
      <c r="I177" s="253" t="s">
        <v>646</v>
      </c>
      <c r="J177" s="253" t="s">
        <v>636</v>
      </c>
      <c r="K177" s="255" t="s">
        <v>624</v>
      </c>
    </row>
    <row r="178" spans="1:11">
      <c r="A178" s="256" t="s">
        <v>363</v>
      </c>
      <c r="B178" s="257" t="s">
        <v>619</v>
      </c>
      <c r="C178" s="257" t="s">
        <v>620</v>
      </c>
      <c r="D178" s="257" t="s">
        <v>437</v>
      </c>
      <c r="E178" s="257">
        <v>103</v>
      </c>
      <c r="F178" s="258">
        <v>1587.8</v>
      </c>
      <c r="G178" s="258">
        <v>1643.8</v>
      </c>
      <c r="H178" s="257" t="s">
        <v>647</v>
      </c>
      <c r="I178" s="257" t="s">
        <v>648</v>
      </c>
      <c r="J178" s="257" t="s">
        <v>636</v>
      </c>
      <c r="K178" s="259" t="s">
        <v>624</v>
      </c>
    </row>
    <row r="179" spans="1:11">
      <c r="A179" s="252" t="s">
        <v>363</v>
      </c>
      <c r="B179" s="253" t="s">
        <v>619</v>
      </c>
      <c r="C179" s="253" t="s">
        <v>620</v>
      </c>
      <c r="D179" s="253" t="s">
        <v>437</v>
      </c>
      <c r="E179" s="253">
        <v>103</v>
      </c>
      <c r="F179" s="254">
        <v>1643.8</v>
      </c>
      <c r="G179" s="254">
        <v>1645.895</v>
      </c>
      <c r="H179" s="253" t="s">
        <v>649</v>
      </c>
      <c r="I179" s="253" t="s">
        <v>650</v>
      </c>
      <c r="J179" s="253" t="s">
        <v>636</v>
      </c>
      <c r="K179" s="255" t="s">
        <v>624</v>
      </c>
    </row>
    <row r="180" spans="1:11">
      <c r="A180" s="256" t="s">
        <v>363</v>
      </c>
      <c r="B180" s="257" t="s">
        <v>619</v>
      </c>
      <c r="C180" s="257" t="s">
        <v>620</v>
      </c>
      <c r="D180" s="257" t="s">
        <v>437</v>
      </c>
      <c r="E180" s="257">
        <v>103</v>
      </c>
      <c r="F180" s="258">
        <v>1643.8</v>
      </c>
      <c r="G180" s="258">
        <v>1645.895</v>
      </c>
      <c r="H180" s="257" t="s">
        <v>649</v>
      </c>
      <c r="I180" s="257" t="s">
        <v>651</v>
      </c>
      <c r="J180" s="257" t="s">
        <v>636</v>
      </c>
      <c r="K180" s="259" t="s">
        <v>624</v>
      </c>
    </row>
    <row r="181" spans="1:11">
      <c r="A181" s="252" t="s">
        <v>363</v>
      </c>
      <c r="B181" s="253" t="s">
        <v>619</v>
      </c>
      <c r="C181" s="253" t="s">
        <v>620</v>
      </c>
      <c r="D181" s="253" t="s">
        <v>437</v>
      </c>
      <c r="E181" s="253">
        <v>103</v>
      </c>
      <c r="F181" s="254">
        <v>1645.895</v>
      </c>
      <c r="G181" s="254">
        <v>1724.2860000000001</v>
      </c>
      <c r="H181" s="253" t="s">
        <v>652</v>
      </c>
      <c r="I181" s="253" t="s">
        <v>653</v>
      </c>
      <c r="J181" s="253" t="s">
        <v>636</v>
      </c>
      <c r="K181" s="255" t="s">
        <v>624</v>
      </c>
    </row>
    <row r="182" spans="1:11">
      <c r="A182" s="256" t="s">
        <v>363</v>
      </c>
      <c r="B182" s="257" t="s">
        <v>619</v>
      </c>
      <c r="C182" s="257" t="s">
        <v>620</v>
      </c>
      <c r="D182" s="257" t="s">
        <v>437</v>
      </c>
      <c r="E182" s="257">
        <v>103</v>
      </c>
      <c r="F182" s="258">
        <v>1724.2860000000001</v>
      </c>
      <c r="G182" s="258">
        <v>1726.242</v>
      </c>
      <c r="H182" s="257" t="s">
        <v>654</v>
      </c>
      <c r="I182" s="257" t="s">
        <v>655</v>
      </c>
      <c r="J182" s="257" t="s">
        <v>636</v>
      </c>
      <c r="K182" s="259" t="s">
        <v>624</v>
      </c>
    </row>
    <row r="183" spans="1:11">
      <c r="A183" s="252" t="s">
        <v>363</v>
      </c>
      <c r="B183" s="253" t="s">
        <v>619</v>
      </c>
      <c r="C183" s="253" t="s">
        <v>620</v>
      </c>
      <c r="D183" s="253" t="s">
        <v>437</v>
      </c>
      <c r="E183" s="253">
        <v>103</v>
      </c>
      <c r="F183" s="254">
        <v>1724.2860000000001</v>
      </c>
      <c r="G183" s="254">
        <v>1726.242</v>
      </c>
      <c r="H183" s="253" t="s">
        <v>654</v>
      </c>
      <c r="I183" s="253" t="s">
        <v>656</v>
      </c>
      <c r="J183" s="253" t="s">
        <v>636</v>
      </c>
      <c r="K183" s="255" t="s">
        <v>624</v>
      </c>
    </row>
    <row r="184" spans="1:11">
      <c r="A184" s="256" t="s">
        <v>363</v>
      </c>
      <c r="B184" s="257" t="s">
        <v>619</v>
      </c>
      <c r="C184" s="257" t="s">
        <v>620</v>
      </c>
      <c r="D184" s="257" t="s">
        <v>437</v>
      </c>
      <c r="E184" s="257">
        <v>103</v>
      </c>
      <c r="F184" s="258">
        <v>1726.242</v>
      </c>
      <c r="G184" s="258">
        <v>1803.5129999999999</v>
      </c>
      <c r="H184" s="257" t="s">
        <v>657</v>
      </c>
      <c r="I184" s="257" t="s">
        <v>658</v>
      </c>
      <c r="J184" s="257" t="s">
        <v>636</v>
      </c>
      <c r="K184" s="259" t="s">
        <v>624</v>
      </c>
    </row>
    <row r="185" spans="1:11">
      <c r="A185" s="252" t="s">
        <v>363</v>
      </c>
      <c r="B185" s="253" t="s">
        <v>619</v>
      </c>
      <c r="C185" s="253" t="s">
        <v>620</v>
      </c>
      <c r="D185" s="253" t="s">
        <v>437</v>
      </c>
      <c r="E185" s="253">
        <v>103</v>
      </c>
      <c r="F185" s="254">
        <v>1803.5129999999999</v>
      </c>
      <c r="G185" s="254">
        <v>1806.6489999999999</v>
      </c>
      <c r="H185" s="253" t="s">
        <v>659</v>
      </c>
      <c r="I185" s="253" t="s">
        <v>660</v>
      </c>
      <c r="J185" s="253" t="s">
        <v>636</v>
      </c>
      <c r="K185" s="255" t="s">
        <v>624</v>
      </c>
    </row>
    <row r="186" spans="1:11">
      <c r="A186" s="256" t="s">
        <v>363</v>
      </c>
      <c r="B186" s="257" t="s">
        <v>619</v>
      </c>
      <c r="C186" s="257" t="s">
        <v>620</v>
      </c>
      <c r="D186" s="257" t="s">
        <v>437</v>
      </c>
      <c r="E186" s="257">
        <v>103</v>
      </c>
      <c r="F186" s="258">
        <v>1803.5129999999999</v>
      </c>
      <c r="G186" s="258">
        <v>1806.6489999999999</v>
      </c>
      <c r="H186" s="257" t="s">
        <v>659</v>
      </c>
      <c r="I186" s="257" t="s">
        <v>661</v>
      </c>
      <c r="J186" s="257" t="s">
        <v>636</v>
      </c>
      <c r="K186" s="259" t="s">
        <v>624</v>
      </c>
    </row>
    <row r="187" spans="1:11">
      <c r="A187" s="252" t="s">
        <v>363</v>
      </c>
      <c r="B187" s="253" t="s">
        <v>619</v>
      </c>
      <c r="C187" s="253" t="s">
        <v>620</v>
      </c>
      <c r="D187" s="253" t="s">
        <v>437</v>
      </c>
      <c r="E187" s="253">
        <v>103</v>
      </c>
      <c r="F187" s="254">
        <v>1806.6489999999999</v>
      </c>
      <c r="G187" s="254">
        <v>1813.345</v>
      </c>
      <c r="H187" s="253" t="s">
        <v>662</v>
      </c>
      <c r="I187" s="253" t="s">
        <v>663</v>
      </c>
      <c r="J187" s="253" t="s">
        <v>636</v>
      </c>
      <c r="K187" s="255" t="s">
        <v>624</v>
      </c>
    </row>
    <row r="188" spans="1:11">
      <c r="A188" s="256" t="s">
        <v>363</v>
      </c>
      <c r="B188" s="257" t="s">
        <v>619</v>
      </c>
      <c r="C188" s="257" t="s">
        <v>620</v>
      </c>
      <c r="D188" s="257" t="s">
        <v>437</v>
      </c>
      <c r="E188" s="257">
        <v>103</v>
      </c>
      <c r="F188" s="258">
        <v>1813.345</v>
      </c>
      <c r="G188" s="258">
        <v>1822.8620000000001</v>
      </c>
      <c r="H188" s="257" t="s">
        <v>664</v>
      </c>
      <c r="I188" s="257" t="s">
        <v>665</v>
      </c>
      <c r="J188" s="257" t="s">
        <v>636</v>
      </c>
      <c r="K188" s="259" t="s">
        <v>624</v>
      </c>
    </row>
    <row r="189" spans="1:11">
      <c r="A189" s="252" t="s">
        <v>363</v>
      </c>
      <c r="B189" s="253" t="s">
        <v>666</v>
      </c>
      <c r="C189" s="253" t="s">
        <v>667</v>
      </c>
      <c r="D189" s="253" t="s">
        <v>437</v>
      </c>
      <c r="E189" s="253">
        <v>103</v>
      </c>
      <c r="F189" s="254">
        <v>1822.8620000000001</v>
      </c>
      <c r="G189" s="254">
        <v>1825.5909999999999</v>
      </c>
      <c r="H189" s="253" t="s">
        <v>668</v>
      </c>
      <c r="I189" s="253" t="s">
        <v>669</v>
      </c>
      <c r="J189" s="253" t="s">
        <v>636</v>
      </c>
      <c r="K189" s="255" t="s">
        <v>670</v>
      </c>
    </row>
    <row r="190" spans="1:11">
      <c r="A190" s="256" t="s">
        <v>363</v>
      </c>
      <c r="B190" s="257" t="s">
        <v>666</v>
      </c>
      <c r="C190" s="257" t="s">
        <v>667</v>
      </c>
      <c r="D190" s="257" t="s">
        <v>437</v>
      </c>
      <c r="E190" s="257">
        <v>103</v>
      </c>
      <c r="F190" s="258">
        <v>1822.8620000000001</v>
      </c>
      <c r="G190" s="258">
        <v>1825.5909999999999</v>
      </c>
      <c r="H190" s="257" t="s">
        <v>668</v>
      </c>
      <c r="I190" s="257" t="s">
        <v>671</v>
      </c>
      <c r="J190" s="257" t="s">
        <v>636</v>
      </c>
      <c r="K190" s="259" t="s">
        <v>670</v>
      </c>
    </row>
    <row r="191" spans="1:11">
      <c r="A191" s="252" t="s">
        <v>363</v>
      </c>
      <c r="B191" s="253" t="s">
        <v>666</v>
      </c>
      <c r="C191" s="253" t="s">
        <v>667</v>
      </c>
      <c r="D191" s="253" t="s">
        <v>437</v>
      </c>
      <c r="E191" s="253">
        <v>103</v>
      </c>
      <c r="F191" s="254">
        <v>1825.5909999999999</v>
      </c>
      <c r="G191" s="254">
        <v>1850.855</v>
      </c>
      <c r="H191" s="253" t="s">
        <v>672</v>
      </c>
      <c r="I191" s="253" t="s">
        <v>673</v>
      </c>
      <c r="J191" s="253" t="s">
        <v>636</v>
      </c>
      <c r="K191" s="255" t="s">
        <v>670</v>
      </c>
    </row>
    <row r="192" spans="1:11">
      <c r="A192" s="256" t="s">
        <v>363</v>
      </c>
      <c r="B192" s="257" t="s">
        <v>666</v>
      </c>
      <c r="C192" s="257" t="s">
        <v>667</v>
      </c>
      <c r="D192" s="257" t="s">
        <v>437</v>
      </c>
      <c r="E192" s="257">
        <v>103</v>
      </c>
      <c r="F192" s="258">
        <v>1850.855</v>
      </c>
      <c r="G192" s="258">
        <v>1854.0170000000001</v>
      </c>
      <c r="H192" s="257" t="s">
        <v>674</v>
      </c>
      <c r="I192" s="257" t="s">
        <v>675</v>
      </c>
      <c r="J192" s="257" t="s">
        <v>636</v>
      </c>
      <c r="K192" s="259" t="s">
        <v>670</v>
      </c>
    </row>
    <row r="193" spans="1:11">
      <c r="A193" s="252" t="s">
        <v>363</v>
      </c>
      <c r="B193" s="253" t="s">
        <v>666</v>
      </c>
      <c r="C193" s="253" t="s">
        <v>667</v>
      </c>
      <c r="D193" s="253" t="s">
        <v>437</v>
      </c>
      <c r="E193" s="253">
        <v>103</v>
      </c>
      <c r="F193" s="254">
        <v>1850.855</v>
      </c>
      <c r="G193" s="254">
        <v>1854.0170000000001</v>
      </c>
      <c r="H193" s="253" t="s">
        <v>674</v>
      </c>
      <c r="I193" s="253" t="s">
        <v>676</v>
      </c>
      <c r="J193" s="253" t="s">
        <v>636</v>
      </c>
      <c r="K193" s="255" t="s">
        <v>670</v>
      </c>
    </row>
    <row r="194" spans="1:11">
      <c r="A194" s="256" t="s">
        <v>363</v>
      </c>
      <c r="B194" s="257" t="s">
        <v>666</v>
      </c>
      <c r="C194" s="257" t="s">
        <v>667</v>
      </c>
      <c r="D194" s="257" t="s">
        <v>437</v>
      </c>
      <c r="E194" s="257">
        <v>103</v>
      </c>
      <c r="F194" s="258">
        <v>1854.0170000000001</v>
      </c>
      <c r="G194" s="258">
        <v>1892.068</v>
      </c>
      <c r="H194" s="257" t="s">
        <v>677</v>
      </c>
      <c r="I194" s="257" t="s">
        <v>678</v>
      </c>
      <c r="J194" s="257" t="s">
        <v>636</v>
      </c>
      <c r="K194" s="259" t="s">
        <v>670</v>
      </c>
    </row>
    <row r="195" spans="1:11">
      <c r="A195" s="252" t="s">
        <v>363</v>
      </c>
      <c r="B195" s="253" t="s">
        <v>666</v>
      </c>
      <c r="C195" s="253" t="s">
        <v>667</v>
      </c>
      <c r="D195" s="253" t="s">
        <v>437</v>
      </c>
      <c r="E195" s="253">
        <v>103</v>
      </c>
      <c r="F195" s="254">
        <v>1892.068</v>
      </c>
      <c r="G195" s="254">
        <v>1894.85</v>
      </c>
      <c r="H195" s="253" t="s">
        <v>679</v>
      </c>
      <c r="I195" s="253" t="s">
        <v>680</v>
      </c>
      <c r="J195" s="253" t="s">
        <v>636</v>
      </c>
      <c r="K195" s="255" t="s">
        <v>670</v>
      </c>
    </row>
    <row r="196" spans="1:11">
      <c r="A196" s="256" t="s">
        <v>363</v>
      </c>
      <c r="B196" s="257" t="s">
        <v>666</v>
      </c>
      <c r="C196" s="257" t="s">
        <v>667</v>
      </c>
      <c r="D196" s="257" t="s">
        <v>437</v>
      </c>
      <c r="E196" s="257">
        <v>103</v>
      </c>
      <c r="F196" s="258">
        <v>1892.068</v>
      </c>
      <c r="G196" s="258">
        <v>1894.85</v>
      </c>
      <c r="H196" s="257" t="s">
        <v>679</v>
      </c>
      <c r="I196" s="257" t="s">
        <v>681</v>
      </c>
      <c r="J196" s="257" t="s">
        <v>636</v>
      </c>
      <c r="K196" s="259" t="s">
        <v>670</v>
      </c>
    </row>
    <row r="197" spans="1:11">
      <c r="A197" s="252" t="s">
        <v>363</v>
      </c>
      <c r="B197" s="253" t="s">
        <v>666</v>
      </c>
      <c r="C197" s="253" t="s">
        <v>667</v>
      </c>
      <c r="D197" s="253" t="s">
        <v>437</v>
      </c>
      <c r="E197" s="253">
        <v>103</v>
      </c>
      <c r="F197" s="254">
        <v>1894.85</v>
      </c>
      <c r="G197" s="254">
        <v>1934.7660000000001</v>
      </c>
      <c r="H197" s="253" t="s">
        <v>682</v>
      </c>
      <c r="I197" s="253" t="s">
        <v>683</v>
      </c>
      <c r="J197" s="253" t="s">
        <v>636</v>
      </c>
      <c r="K197" s="255" t="s">
        <v>670</v>
      </c>
    </row>
    <row r="198" spans="1:11">
      <c r="A198" s="256" t="s">
        <v>363</v>
      </c>
      <c r="B198" s="257" t="s">
        <v>666</v>
      </c>
      <c r="C198" s="257" t="s">
        <v>667</v>
      </c>
      <c r="D198" s="257" t="s">
        <v>437</v>
      </c>
      <c r="E198" s="257">
        <v>103</v>
      </c>
      <c r="F198" s="258">
        <v>1934.7660000000001</v>
      </c>
      <c r="G198" s="258">
        <v>1937.5050000000001</v>
      </c>
      <c r="H198" s="257" t="s">
        <v>684</v>
      </c>
      <c r="I198" s="257" t="s">
        <v>685</v>
      </c>
      <c r="J198" s="257" t="s">
        <v>636</v>
      </c>
      <c r="K198" s="259" t="s">
        <v>670</v>
      </c>
    </row>
    <row r="199" spans="1:11">
      <c r="A199" s="252" t="s">
        <v>363</v>
      </c>
      <c r="B199" s="253" t="s">
        <v>666</v>
      </c>
      <c r="C199" s="253" t="s">
        <v>667</v>
      </c>
      <c r="D199" s="253" t="s">
        <v>437</v>
      </c>
      <c r="E199" s="253">
        <v>103</v>
      </c>
      <c r="F199" s="254">
        <v>1934.7660000000001</v>
      </c>
      <c r="G199" s="254">
        <v>1937.5050000000001</v>
      </c>
      <c r="H199" s="253" t="s">
        <v>684</v>
      </c>
      <c r="I199" s="253" t="s">
        <v>686</v>
      </c>
      <c r="J199" s="253" t="s">
        <v>636</v>
      </c>
      <c r="K199" s="255" t="s">
        <v>670</v>
      </c>
    </row>
    <row r="200" spans="1:11">
      <c r="A200" s="256" t="s">
        <v>363</v>
      </c>
      <c r="B200" s="257" t="s">
        <v>666</v>
      </c>
      <c r="C200" s="257" t="s">
        <v>667</v>
      </c>
      <c r="D200" s="257" t="s">
        <v>437</v>
      </c>
      <c r="E200" s="257">
        <v>103</v>
      </c>
      <c r="F200" s="258">
        <v>1937.5050000000001</v>
      </c>
      <c r="G200" s="258">
        <v>1983.4059999999999</v>
      </c>
      <c r="H200" s="257" t="s">
        <v>687</v>
      </c>
      <c r="I200" s="257" t="s">
        <v>688</v>
      </c>
      <c r="J200" s="257" t="s">
        <v>636</v>
      </c>
      <c r="K200" s="259" t="s">
        <v>670</v>
      </c>
    </row>
    <row r="201" spans="1:11">
      <c r="A201" s="252" t="s">
        <v>363</v>
      </c>
      <c r="B201" s="253" t="s">
        <v>666</v>
      </c>
      <c r="C201" s="253" t="s">
        <v>667</v>
      </c>
      <c r="D201" s="253" t="s">
        <v>437</v>
      </c>
      <c r="E201" s="253">
        <v>103</v>
      </c>
      <c r="F201" s="254">
        <v>1983.4059999999999</v>
      </c>
      <c r="G201" s="254">
        <v>1986.088</v>
      </c>
      <c r="H201" s="253" t="s">
        <v>689</v>
      </c>
      <c r="I201" s="253" t="s">
        <v>690</v>
      </c>
      <c r="J201" s="253" t="s">
        <v>636</v>
      </c>
      <c r="K201" s="255" t="s">
        <v>670</v>
      </c>
    </row>
    <row r="202" spans="1:11">
      <c r="A202" s="256" t="s">
        <v>363</v>
      </c>
      <c r="B202" s="257" t="s">
        <v>666</v>
      </c>
      <c r="C202" s="257" t="s">
        <v>667</v>
      </c>
      <c r="D202" s="257" t="s">
        <v>437</v>
      </c>
      <c r="E202" s="257">
        <v>103</v>
      </c>
      <c r="F202" s="258">
        <v>1983.4059999999999</v>
      </c>
      <c r="G202" s="258">
        <v>1986.088</v>
      </c>
      <c r="H202" s="257" t="s">
        <v>689</v>
      </c>
      <c r="I202" s="257" t="s">
        <v>691</v>
      </c>
      <c r="J202" s="257" t="s">
        <v>636</v>
      </c>
      <c r="K202" s="259" t="s">
        <v>670</v>
      </c>
    </row>
    <row r="203" spans="1:11">
      <c r="A203" s="252" t="s">
        <v>363</v>
      </c>
      <c r="B203" s="253" t="s">
        <v>666</v>
      </c>
      <c r="C203" s="253" t="s">
        <v>667</v>
      </c>
      <c r="D203" s="253" t="s">
        <v>437</v>
      </c>
      <c r="E203" s="253">
        <v>103</v>
      </c>
      <c r="F203" s="254">
        <v>1986.088</v>
      </c>
      <c r="G203" s="254">
        <v>2018</v>
      </c>
      <c r="H203" s="253" t="s">
        <v>692</v>
      </c>
      <c r="I203" s="253" t="s">
        <v>693</v>
      </c>
      <c r="J203" s="253" t="s">
        <v>636</v>
      </c>
      <c r="K203" s="255" t="s">
        <v>670</v>
      </c>
    </row>
    <row r="204" spans="1:11">
      <c r="A204" s="256" t="s">
        <v>363</v>
      </c>
      <c r="B204" s="257" t="s">
        <v>666</v>
      </c>
      <c r="C204" s="257" t="s">
        <v>667</v>
      </c>
      <c r="D204" s="257" t="s">
        <v>437</v>
      </c>
      <c r="E204" s="257">
        <v>103</v>
      </c>
      <c r="F204" s="258">
        <v>2018</v>
      </c>
      <c r="G204" s="258">
        <v>2027.47</v>
      </c>
      <c r="H204" s="257" t="s">
        <v>694</v>
      </c>
      <c r="I204" s="257" t="s">
        <v>695</v>
      </c>
      <c r="J204" s="257" t="s">
        <v>636</v>
      </c>
      <c r="K204" s="259" t="s">
        <v>670</v>
      </c>
    </row>
    <row r="205" spans="1:11">
      <c r="A205" s="252" t="s">
        <v>363</v>
      </c>
      <c r="B205" s="253" t="s">
        <v>666</v>
      </c>
      <c r="C205" s="253" t="s">
        <v>667</v>
      </c>
      <c r="D205" s="253" t="s">
        <v>437</v>
      </c>
      <c r="E205" s="253">
        <v>103</v>
      </c>
      <c r="F205" s="254">
        <v>2027.47</v>
      </c>
      <c r="G205" s="254">
        <v>2030.586</v>
      </c>
      <c r="H205" s="253" t="s">
        <v>696</v>
      </c>
      <c r="I205" s="253" t="s">
        <v>697</v>
      </c>
      <c r="J205" s="253" t="s">
        <v>636</v>
      </c>
      <c r="K205" s="255" t="s">
        <v>670</v>
      </c>
    </row>
    <row r="206" spans="1:11">
      <c r="A206" s="256" t="s">
        <v>363</v>
      </c>
      <c r="B206" s="257" t="s">
        <v>666</v>
      </c>
      <c r="C206" s="257" t="s">
        <v>667</v>
      </c>
      <c r="D206" s="257" t="s">
        <v>437</v>
      </c>
      <c r="E206" s="257">
        <v>103</v>
      </c>
      <c r="F206" s="258">
        <v>2027.47</v>
      </c>
      <c r="G206" s="258">
        <v>2030.586</v>
      </c>
      <c r="H206" s="257" t="s">
        <v>696</v>
      </c>
      <c r="I206" s="257" t="s">
        <v>698</v>
      </c>
      <c r="J206" s="257" t="s">
        <v>636</v>
      </c>
      <c r="K206" s="259" t="s">
        <v>670</v>
      </c>
    </row>
    <row r="207" spans="1:11">
      <c r="A207" s="252" t="s">
        <v>363</v>
      </c>
      <c r="B207" s="253" t="s">
        <v>666</v>
      </c>
      <c r="C207" s="253" t="s">
        <v>667</v>
      </c>
      <c r="D207" s="253" t="s">
        <v>437</v>
      </c>
      <c r="E207" s="253">
        <v>103</v>
      </c>
      <c r="F207" s="254">
        <v>2030.586</v>
      </c>
      <c r="G207" s="254">
        <v>2033.424</v>
      </c>
      <c r="H207" s="253" t="s">
        <v>699</v>
      </c>
      <c r="I207" s="253" t="s">
        <v>700</v>
      </c>
      <c r="J207" s="253" t="s">
        <v>636</v>
      </c>
      <c r="K207" s="255" t="s">
        <v>670</v>
      </c>
    </row>
    <row r="208" spans="1:11">
      <c r="A208" s="256" t="s">
        <v>363</v>
      </c>
      <c r="B208" s="257" t="s">
        <v>666</v>
      </c>
      <c r="C208" s="257" t="s">
        <v>667</v>
      </c>
      <c r="D208" s="257" t="s">
        <v>437</v>
      </c>
      <c r="E208" s="257">
        <v>103</v>
      </c>
      <c r="F208" s="258">
        <v>2030.586</v>
      </c>
      <c r="G208" s="258">
        <v>2033.424</v>
      </c>
      <c r="H208" s="257" t="s">
        <v>699</v>
      </c>
      <c r="I208" s="257" t="s">
        <v>701</v>
      </c>
      <c r="J208" s="257" t="s">
        <v>636</v>
      </c>
      <c r="K208" s="259" t="s">
        <v>670</v>
      </c>
    </row>
    <row r="209" spans="1:11">
      <c r="A209" s="252" t="s">
        <v>363</v>
      </c>
      <c r="B209" s="253" t="s">
        <v>666</v>
      </c>
      <c r="C209" s="253" t="s">
        <v>667</v>
      </c>
      <c r="D209" s="253" t="s">
        <v>437</v>
      </c>
      <c r="E209" s="253">
        <v>103</v>
      </c>
      <c r="F209" s="254">
        <v>2033.424</v>
      </c>
      <c r="G209" s="254">
        <v>2038</v>
      </c>
      <c r="H209" s="253" t="s">
        <v>626</v>
      </c>
      <c r="I209" s="253" t="s">
        <v>702</v>
      </c>
      <c r="J209" s="253" t="s">
        <v>636</v>
      </c>
      <c r="K209" s="255" t="s">
        <v>670</v>
      </c>
    </row>
    <row r="210" spans="1:11">
      <c r="A210" s="256" t="s">
        <v>363</v>
      </c>
      <c r="B210" s="257" t="s">
        <v>666</v>
      </c>
      <c r="C210" s="257" t="s">
        <v>667</v>
      </c>
      <c r="D210" s="257" t="s">
        <v>437</v>
      </c>
      <c r="E210" s="257">
        <v>103</v>
      </c>
      <c r="F210" s="258">
        <v>2038</v>
      </c>
      <c r="G210" s="258">
        <v>2056</v>
      </c>
      <c r="H210" s="257" t="s">
        <v>632</v>
      </c>
      <c r="I210" s="257" t="s">
        <v>703</v>
      </c>
      <c r="J210" s="257" t="s">
        <v>636</v>
      </c>
      <c r="K210" s="259" t="s">
        <v>670</v>
      </c>
    </row>
    <row r="211" spans="1:11">
      <c r="A211" s="252" t="s">
        <v>363</v>
      </c>
      <c r="B211" s="253" t="s">
        <v>666</v>
      </c>
      <c r="C211" s="253" t="s">
        <v>667</v>
      </c>
      <c r="D211" s="253" t="s">
        <v>437</v>
      </c>
      <c r="E211" s="253">
        <v>103</v>
      </c>
      <c r="F211" s="254">
        <v>2056</v>
      </c>
      <c r="G211" s="254">
        <v>2075.86</v>
      </c>
      <c r="H211" s="253" t="s">
        <v>704</v>
      </c>
      <c r="I211" s="253" t="s">
        <v>705</v>
      </c>
      <c r="J211" s="253" t="s">
        <v>636</v>
      </c>
      <c r="K211" s="255" t="s">
        <v>670</v>
      </c>
    </row>
    <row r="212" spans="1:11">
      <c r="A212" s="256" t="s">
        <v>363</v>
      </c>
      <c r="B212" s="257" t="s">
        <v>666</v>
      </c>
      <c r="C212" s="257" t="s">
        <v>667</v>
      </c>
      <c r="D212" s="257" t="s">
        <v>437</v>
      </c>
      <c r="E212" s="257">
        <v>103</v>
      </c>
      <c r="F212" s="258">
        <v>2075.86</v>
      </c>
      <c r="G212" s="258">
        <v>2078.5169999999998</v>
      </c>
      <c r="H212" s="257" t="s">
        <v>706</v>
      </c>
      <c r="I212" s="257" t="s">
        <v>707</v>
      </c>
      <c r="J212" s="257" t="s">
        <v>636</v>
      </c>
      <c r="K212" s="259" t="s">
        <v>670</v>
      </c>
    </row>
    <row r="213" spans="1:11">
      <c r="A213" s="252" t="s">
        <v>363</v>
      </c>
      <c r="B213" s="253" t="s">
        <v>666</v>
      </c>
      <c r="C213" s="253" t="s">
        <v>667</v>
      </c>
      <c r="D213" s="253" t="s">
        <v>437</v>
      </c>
      <c r="E213" s="253">
        <v>103</v>
      </c>
      <c r="F213" s="254">
        <v>2075.86</v>
      </c>
      <c r="G213" s="254">
        <v>2078.5169999999998</v>
      </c>
      <c r="H213" s="253" t="s">
        <v>706</v>
      </c>
      <c r="I213" s="253" t="s">
        <v>708</v>
      </c>
      <c r="J213" s="253" t="s">
        <v>636</v>
      </c>
      <c r="K213" s="255" t="s">
        <v>670</v>
      </c>
    </row>
    <row r="214" spans="1:11">
      <c r="A214" s="256" t="s">
        <v>363</v>
      </c>
      <c r="B214" s="257" t="s">
        <v>666</v>
      </c>
      <c r="C214" s="257" t="s">
        <v>667</v>
      </c>
      <c r="D214" s="257" t="s">
        <v>437</v>
      </c>
      <c r="E214" s="257">
        <v>103</v>
      </c>
      <c r="F214" s="258">
        <v>2078.5169999999998</v>
      </c>
      <c r="G214" s="258">
        <v>2096</v>
      </c>
      <c r="H214" s="257" t="s">
        <v>632</v>
      </c>
      <c r="I214" s="257" t="s">
        <v>709</v>
      </c>
      <c r="J214" s="257" t="s">
        <v>636</v>
      </c>
      <c r="K214" s="259" t="s">
        <v>670</v>
      </c>
    </row>
    <row r="215" spans="1:11">
      <c r="A215" s="252" t="s">
        <v>363</v>
      </c>
      <c r="B215" s="253" t="s">
        <v>666</v>
      </c>
      <c r="C215" s="253" t="s">
        <v>667</v>
      </c>
      <c r="D215" s="253" t="s">
        <v>437</v>
      </c>
      <c r="E215" s="253">
        <v>103</v>
      </c>
      <c r="F215" s="254">
        <v>2096</v>
      </c>
      <c r="G215" s="254">
        <v>2115.7240000000002</v>
      </c>
      <c r="H215" s="253" t="s">
        <v>710</v>
      </c>
      <c r="I215" s="253" t="s">
        <v>711</v>
      </c>
      <c r="J215" s="253" t="s">
        <v>636</v>
      </c>
      <c r="K215" s="255" t="s">
        <v>670</v>
      </c>
    </row>
    <row r="216" spans="1:11">
      <c r="A216" s="256" t="s">
        <v>363</v>
      </c>
      <c r="B216" s="257" t="s">
        <v>666</v>
      </c>
      <c r="C216" s="257" t="s">
        <v>667</v>
      </c>
      <c r="D216" s="257" t="s">
        <v>437</v>
      </c>
      <c r="E216" s="257">
        <v>103</v>
      </c>
      <c r="F216" s="258">
        <v>2115.7240000000002</v>
      </c>
      <c r="G216" s="258">
        <v>2118.4</v>
      </c>
      <c r="H216" s="257" t="s">
        <v>712</v>
      </c>
      <c r="I216" s="257" t="s">
        <v>713</v>
      </c>
      <c r="J216" s="257" t="s">
        <v>636</v>
      </c>
      <c r="K216" s="259" t="s">
        <v>670</v>
      </c>
    </row>
    <row r="217" spans="1:11">
      <c r="A217" s="252" t="s">
        <v>363</v>
      </c>
      <c r="B217" s="253" t="s">
        <v>666</v>
      </c>
      <c r="C217" s="253" t="s">
        <v>667</v>
      </c>
      <c r="D217" s="253" t="s">
        <v>437</v>
      </c>
      <c r="E217" s="253">
        <v>103</v>
      </c>
      <c r="F217" s="254">
        <v>2115.7240000000002</v>
      </c>
      <c r="G217" s="254">
        <v>2118.4</v>
      </c>
      <c r="H217" s="253" t="s">
        <v>712</v>
      </c>
      <c r="I217" s="253" t="s">
        <v>714</v>
      </c>
      <c r="J217" s="253" t="s">
        <v>636</v>
      </c>
      <c r="K217" s="255" t="s">
        <v>670</v>
      </c>
    </row>
    <row r="218" spans="1:11">
      <c r="A218" s="256" t="s">
        <v>363</v>
      </c>
      <c r="B218" s="257" t="s">
        <v>666</v>
      </c>
      <c r="C218" s="257" t="s">
        <v>667</v>
      </c>
      <c r="D218" s="257" t="s">
        <v>437</v>
      </c>
      <c r="E218" s="257">
        <v>103</v>
      </c>
      <c r="F218" s="258">
        <v>2118.4</v>
      </c>
      <c r="G218" s="258">
        <v>2122.431</v>
      </c>
      <c r="H218" s="257" t="s">
        <v>692</v>
      </c>
      <c r="I218" s="257" t="s">
        <v>715</v>
      </c>
      <c r="J218" s="257" t="s">
        <v>636</v>
      </c>
      <c r="K218" s="259" t="s">
        <v>670</v>
      </c>
    </row>
    <row r="219" spans="1:11">
      <c r="A219" s="252" t="s">
        <v>363</v>
      </c>
      <c r="B219" s="253" t="s">
        <v>666</v>
      </c>
      <c r="C219" s="253" t="s">
        <v>667</v>
      </c>
      <c r="D219" s="253" t="s">
        <v>437</v>
      </c>
      <c r="E219" s="253">
        <v>103</v>
      </c>
      <c r="F219" s="254">
        <v>2122.431</v>
      </c>
      <c r="G219" s="254">
        <v>2128</v>
      </c>
      <c r="H219" s="253" t="s">
        <v>694</v>
      </c>
      <c r="I219" s="253" t="s">
        <v>716</v>
      </c>
      <c r="J219" s="253" t="s">
        <v>636</v>
      </c>
      <c r="K219" s="255" t="s">
        <v>670</v>
      </c>
    </row>
    <row r="220" spans="1:11">
      <c r="A220" s="256" t="s">
        <v>363</v>
      </c>
      <c r="B220" s="257" t="s">
        <v>666</v>
      </c>
      <c r="C220" s="257" t="s">
        <v>667</v>
      </c>
      <c r="D220" s="257" t="s">
        <v>437</v>
      </c>
      <c r="E220" s="257">
        <v>103</v>
      </c>
      <c r="F220" s="258">
        <v>2128</v>
      </c>
      <c r="G220" s="258">
        <v>2151.7240000000002</v>
      </c>
      <c r="H220" s="257" t="s">
        <v>717</v>
      </c>
      <c r="I220" s="257" t="s">
        <v>718</v>
      </c>
      <c r="J220" s="257" t="s">
        <v>636</v>
      </c>
      <c r="K220" s="259" t="s">
        <v>670</v>
      </c>
    </row>
    <row r="221" spans="1:11">
      <c r="A221" s="252" t="s">
        <v>363</v>
      </c>
      <c r="B221" s="253" t="s">
        <v>666</v>
      </c>
      <c r="C221" s="253" t="s">
        <v>667</v>
      </c>
      <c r="D221" s="253" t="s">
        <v>437</v>
      </c>
      <c r="E221" s="253">
        <v>103</v>
      </c>
      <c r="F221" s="254">
        <v>2151.7240000000002</v>
      </c>
      <c r="G221" s="254">
        <v>2154.395</v>
      </c>
      <c r="H221" s="253" t="s">
        <v>719</v>
      </c>
      <c r="I221" s="253" t="s">
        <v>720</v>
      </c>
      <c r="J221" s="253" t="s">
        <v>636</v>
      </c>
      <c r="K221" s="255" t="s">
        <v>670</v>
      </c>
    </row>
    <row r="222" spans="1:11">
      <c r="A222" s="256" t="s">
        <v>363</v>
      </c>
      <c r="B222" s="257" t="s">
        <v>666</v>
      </c>
      <c r="C222" s="257" t="s">
        <v>667</v>
      </c>
      <c r="D222" s="257" t="s">
        <v>437</v>
      </c>
      <c r="E222" s="257">
        <v>103</v>
      </c>
      <c r="F222" s="258">
        <v>2151.7240000000002</v>
      </c>
      <c r="G222" s="258">
        <v>2154.395</v>
      </c>
      <c r="H222" s="257" t="s">
        <v>719</v>
      </c>
      <c r="I222" s="257" t="s">
        <v>721</v>
      </c>
      <c r="J222" s="257" t="s">
        <v>636</v>
      </c>
      <c r="K222" s="259" t="s">
        <v>670</v>
      </c>
    </row>
    <row r="223" spans="1:11">
      <c r="A223" s="252" t="s">
        <v>363</v>
      </c>
      <c r="B223" s="253" t="s">
        <v>666</v>
      </c>
      <c r="C223" s="253" t="s">
        <v>667</v>
      </c>
      <c r="D223" s="253" t="s">
        <v>437</v>
      </c>
      <c r="E223" s="253">
        <v>103</v>
      </c>
      <c r="F223" s="254">
        <v>2154.395</v>
      </c>
      <c r="G223" s="254">
        <v>2175</v>
      </c>
      <c r="H223" s="253" t="s">
        <v>722</v>
      </c>
      <c r="I223" s="253" t="s">
        <v>723</v>
      </c>
      <c r="J223" s="253" t="s">
        <v>636</v>
      </c>
      <c r="K223" s="255" t="s">
        <v>670</v>
      </c>
    </row>
    <row r="224" spans="1:11">
      <c r="A224" s="256" t="s">
        <v>363</v>
      </c>
      <c r="B224" s="257" t="s">
        <v>666</v>
      </c>
      <c r="C224" s="257" t="s">
        <v>667</v>
      </c>
      <c r="D224" s="257" t="s">
        <v>437</v>
      </c>
      <c r="E224" s="257">
        <v>103</v>
      </c>
      <c r="F224" s="258">
        <v>2175</v>
      </c>
      <c r="G224" s="258">
        <v>2196.5650000000001</v>
      </c>
      <c r="H224" s="257" t="s">
        <v>724</v>
      </c>
      <c r="I224" s="257" t="s">
        <v>725</v>
      </c>
      <c r="J224" s="257" t="s">
        <v>636</v>
      </c>
      <c r="K224" s="259" t="s">
        <v>670</v>
      </c>
    </row>
    <row r="225" spans="1:11">
      <c r="A225" s="252" t="s">
        <v>363</v>
      </c>
      <c r="B225" s="253" t="s">
        <v>666</v>
      </c>
      <c r="C225" s="253" t="s">
        <v>667</v>
      </c>
      <c r="D225" s="253" t="s">
        <v>437</v>
      </c>
      <c r="E225" s="253">
        <v>103</v>
      </c>
      <c r="F225" s="254">
        <v>2196.5650000000001</v>
      </c>
      <c r="G225" s="254">
        <v>2199.4789999999998</v>
      </c>
      <c r="H225" s="253" t="s">
        <v>726</v>
      </c>
      <c r="I225" s="253" t="s">
        <v>727</v>
      </c>
      <c r="J225" s="253" t="s">
        <v>636</v>
      </c>
      <c r="K225" s="255" t="s">
        <v>670</v>
      </c>
    </row>
    <row r="226" spans="1:11">
      <c r="A226" s="256" t="s">
        <v>363</v>
      </c>
      <c r="B226" s="257" t="s">
        <v>666</v>
      </c>
      <c r="C226" s="257" t="s">
        <v>667</v>
      </c>
      <c r="D226" s="257" t="s">
        <v>437</v>
      </c>
      <c r="E226" s="257">
        <v>103</v>
      </c>
      <c r="F226" s="258">
        <v>2196.5650000000001</v>
      </c>
      <c r="G226" s="258">
        <v>2199.4789999999998</v>
      </c>
      <c r="H226" s="257" t="s">
        <v>726</v>
      </c>
      <c r="I226" s="257" t="s">
        <v>728</v>
      </c>
      <c r="J226" s="257" t="s">
        <v>636</v>
      </c>
      <c r="K226" s="259" t="s">
        <v>670</v>
      </c>
    </row>
    <row r="227" spans="1:11">
      <c r="A227" s="252" t="s">
        <v>363</v>
      </c>
      <c r="B227" s="253" t="s">
        <v>666</v>
      </c>
      <c r="C227" s="253" t="s">
        <v>667</v>
      </c>
      <c r="D227" s="253" t="s">
        <v>437</v>
      </c>
      <c r="E227" s="253">
        <v>103</v>
      </c>
      <c r="F227" s="254">
        <v>2199.4789999999998</v>
      </c>
      <c r="G227" s="254">
        <v>2203.627</v>
      </c>
      <c r="H227" s="253" t="s">
        <v>729</v>
      </c>
      <c r="I227" s="253" t="s">
        <v>730</v>
      </c>
      <c r="J227" s="253" t="s">
        <v>636</v>
      </c>
      <c r="K227" s="255" t="s">
        <v>670</v>
      </c>
    </row>
    <row r="228" spans="1:11">
      <c r="A228" s="256" t="s">
        <v>363</v>
      </c>
      <c r="B228" s="257" t="s">
        <v>731</v>
      </c>
      <c r="C228" s="257" t="s">
        <v>732</v>
      </c>
      <c r="D228" s="257" t="s">
        <v>437</v>
      </c>
      <c r="E228" s="257">
        <v>72</v>
      </c>
      <c r="F228" s="258">
        <v>255.5</v>
      </c>
      <c r="G228" s="258">
        <v>261.05399999999997</v>
      </c>
      <c r="H228" s="257" t="s">
        <v>733</v>
      </c>
      <c r="I228" s="257" t="s">
        <v>734</v>
      </c>
      <c r="J228" s="257" t="s">
        <v>735</v>
      </c>
      <c r="K228" s="259" t="s">
        <v>736</v>
      </c>
    </row>
    <row r="229" spans="1:11">
      <c r="A229" s="252" t="s">
        <v>363</v>
      </c>
      <c r="B229" s="253" t="s">
        <v>731</v>
      </c>
      <c r="C229" s="253" t="s">
        <v>732</v>
      </c>
      <c r="D229" s="253" t="s">
        <v>437</v>
      </c>
      <c r="E229" s="253">
        <v>72</v>
      </c>
      <c r="F229" s="254">
        <v>261.05399999999997</v>
      </c>
      <c r="G229" s="254">
        <v>264.98099999999999</v>
      </c>
      <c r="H229" s="253" t="s">
        <v>733</v>
      </c>
      <c r="I229" s="253" t="s">
        <v>737</v>
      </c>
      <c r="J229" s="253" t="s">
        <v>735</v>
      </c>
      <c r="K229" s="255" t="s">
        <v>736</v>
      </c>
    </row>
    <row r="230" spans="1:11">
      <c r="A230" s="256" t="s">
        <v>363</v>
      </c>
      <c r="B230" s="257" t="s">
        <v>731</v>
      </c>
      <c r="C230" s="257" t="s">
        <v>732</v>
      </c>
      <c r="D230" s="257" t="s">
        <v>437</v>
      </c>
      <c r="E230" s="257">
        <v>72</v>
      </c>
      <c r="F230" s="258">
        <v>264.98099999999999</v>
      </c>
      <c r="G230" s="258">
        <v>265.84500000000003</v>
      </c>
      <c r="H230" s="257" t="s">
        <v>738</v>
      </c>
      <c r="I230" s="257" t="s">
        <v>739</v>
      </c>
      <c r="J230" s="257" t="s">
        <v>735</v>
      </c>
      <c r="K230" s="259" t="s">
        <v>736</v>
      </c>
    </row>
    <row r="231" spans="1:11">
      <c r="A231" s="252" t="s">
        <v>363</v>
      </c>
      <c r="B231" s="253" t="s">
        <v>731</v>
      </c>
      <c r="C231" s="253" t="s">
        <v>732</v>
      </c>
      <c r="D231" s="253" t="s">
        <v>437</v>
      </c>
      <c r="E231" s="253">
        <v>72</v>
      </c>
      <c r="F231" s="254">
        <v>265.84500000000003</v>
      </c>
      <c r="G231" s="254">
        <v>285.25</v>
      </c>
      <c r="H231" s="253" t="s">
        <v>740</v>
      </c>
      <c r="I231" s="253" t="s">
        <v>741</v>
      </c>
      <c r="J231" s="253" t="s">
        <v>735</v>
      </c>
      <c r="K231" s="255" t="s">
        <v>736</v>
      </c>
    </row>
    <row r="232" spans="1:11">
      <c r="A232" s="256" t="s">
        <v>363</v>
      </c>
      <c r="B232" s="257" t="s">
        <v>731</v>
      </c>
      <c r="C232" s="257" t="s">
        <v>732</v>
      </c>
      <c r="D232" s="257" t="s">
        <v>437</v>
      </c>
      <c r="E232" s="257">
        <v>72</v>
      </c>
      <c r="F232" s="258">
        <v>285.25</v>
      </c>
      <c r="G232" s="258">
        <v>286.14800000000002</v>
      </c>
      <c r="H232" s="257" t="s">
        <v>742</v>
      </c>
      <c r="I232" s="257" t="s">
        <v>743</v>
      </c>
      <c r="J232" s="257" t="s">
        <v>735</v>
      </c>
      <c r="K232" s="259" t="s">
        <v>736</v>
      </c>
    </row>
    <row r="233" spans="1:11">
      <c r="A233" s="252" t="s">
        <v>363</v>
      </c>
      <c r="B233" s="253" t="s">
        <v>731</v>
      </c>
      <c r="C233" s="253" t="s">
        <v>732</v>
      </c>
      <c r="D233" s="253" t="s">
        <v>437</v>
      </c>
      <c r="E233" s="253">
        <v>72</v>
      </c>
      <c r="F233" s="254">
        <v>286</v>
      </c>
      <c r="G233" s="254">
        <v>286.14800000000002</v>
      </c>
      <c r="H233" s="253" t="s">
        <v>742</v>
      </c>
      <c r="I233" s="253" t="s">
        <v>744</v>
      </c>
      <c r="J233" s="253" t="s">
        <v>735</v>
      </c>
      <c r="K233" s="255" t="s">
        <v>736</v>
      </c>
    </row>
    <row r="234" spans="1:11">
      <c r="A234" s="256" t="s">
        <v>363</v>
      </c>
      <c r="B234" s="257" t="s">
        <v>731</v>
      </c>
      <c r="C234" s="257" t="s">
        <v>732</v>
      </c>
      <c r="D234" s="257" t="s">
        <v>437</v>
      </c>
      <c r="E234" s="257">
        <v>72</v>
      </c>
      <c r="F234" s="258">
        <v>286.14800000000002</v>
      </c>
      <c r="G234" s="258">
        <v>296.589</v>
      </c>
      <c r="H234" s="257" t="s">
        <v>745</v>
      </c>
      <c r="I234" s="257" t="s">
        <v>746</v>
      </c>
      <c r="J234" s="257" t="s">
        <v>735</v>
      </c>
      <c r="K234" s="259" t="s">
        <v>736</v>
      </c>
    </row>
    <row r="235" spans="1:11">
      <c r="A235" s="252" t="s">
        <v>363</v>
      </c>
      <c r="B235" s="253" t="s">
        <v>731</v>
      </c>
      <c r="C235" s="253" t="s">
        <v>732</v>
      </c>
      <c r="D235" s="253" t="s">
        <v>437</v>
      </c>
      <c r="E235" s="253">
        <v>72</v>
      </c>
      <c r="F235" s="254">
        <v>296.589</v>
      </c>
      <c r="G235" s="254">
        <v>297.62</v>
      </c>
      <c r="H235" s="253" t="s">
        <v>747</v>
      </c>
      <c r="I235" s="253" t="s">
        <v>748</v>
      </c>
      <c r="J235" s="253" t="s">
        <v>735</v>
      </c>
      <c r="K235" s="255" t="s">
        <v>736</v>
      </c>
    </row>
    <row r="236" spans="1:11">
      <c r="A236" s="256" t="s">
        <v>363</v>
      </c>
      <c r="B236" s="257" t="s">
        <v>731</v>
      </c>
      <c r="C236" s="257" t="s">
        <v>732</v>
      </c>
      <c r="D236" s="257" t="s">
        <v>437</v>
      </c>
      <c r="E236" s="257">
        <v>72</v>
      </c>
      <c r="F236" s="258">
        <v>297.62</v>
      </c>
      <c r="G236" s="258">
        <v>320.57</v>
      </c>
      <c r="H236" s="257" t="s">
        <v>749</v>
      </c>
      <c r="I236" s="257" t="s">
        <v>750</v>
      </c>
      <c r="J236" s="257" t="s">
        <v>735</v>
      </c>
      <c r="K236" s="259" t="s">
        <v>736</v>
      </c>
    </row>
    <row r="237" spans="1:11">
      <c r="A237" s="252" t="s">
        <v>363</v>
      </c>
      <c r="B237" s="253" t="s">
        <v>731</v>
      </c>
      <c r="C237" s="253" t="s">
        <v>732</v>
      </c>
      <c r="D237" s="253" t="s">
        <v>437</v>
      </c>
      <c r="E237" s="253">
        <v>72</v>
      </c>
      <c r="F237" s="254">
        <v>320.57</v>
      </c>
      <c r="G237" s="254">
        <v>320.714</v>
      </c>
      <c r="H237" s="253" t="s">
        <v>751</v>
      </c>
      <c r="I237" s="253" t="s">
        <v>752</v>
      </c>
      <c r="J237" s="253" t="s">
        <v>735</v>
      </c>
      <c r="K237" s="255" t="s">
        <v>736</v>
      </c>
    </row>
    <row r="238" spans="1:11">
      <c r="A238" s="256" t="s">
        <v>363</v>
      </c>
      <c r="B238" s="257" t="s">
        <v>731</v>
      </c>
      <c r="C238" s="257" t="s">
        <v>732</v>
      </c>
      <c r="D238" s="257" t="s">
        <v>437</v>
      </c>
      <c r="E238" s="257">
        <v>72</v>
      </c>
      <c r="F238" s="258">
        <v>320.714</v>
      </c>
      <c r="G238" s="258">
        <v>321.32799999999997</v>
      </c>
      <c r="H238" s="257" t="s">
        <v>753</v>
      </c>
      <c r="I238" s="257" t="s">
        <v>754</v>
      </c>
      <c r="J238" s="257" t="s">
        <v>735</v>
      </c>
      <c r="K238" s="259" t="s">
        <v>736</v>
      </c>
    </row>
    <row r="239" spans="1:11">
      <c r="A239" s="252" t="s">
        <v>363</v>
      </c>
      <c r="B239" s="253" t="s">
        <v>731</v>
      </c>
      <c r="C239" s="253" t="s">
        <v>732</v>
      </c>
      <c r="D239" s="253" t="s">
        <v>437</v>
      </c>
      <c r="E239" s="253">
        <v>72</v>
      </c>
      <c r="F239" s="254">
        <v>321.32799999999997</v>
      </c>
      <c r="G239" s="254">
        <v>337.24</v>
      </c>
      <c r="H239" s="253" t="s">
        <v>755</v>
      </c>
      <c r="I239" s="253" t="s">
        <v>756</v>
      </c>
      <c r="J239" s="253" t="s">
        <v>735</v>
      </c>
      <c r="K239" s="255" t="s">
        <v>736</v>
      </c>
    </row>
    <row r="240" spans="1:11">
      <c r="A240" s="256" t="s">
        <v>363</v>
      </c>
      <c r="B240" s="257" t="s">
        <v>731</v>
      </c>
      <c r="C240" s="257" t="s">
        <v>732</v>
      </c>
      <c r="D240" s="257" t="s">
        <v>437</v>
      </c>
      <c r="E240" s="257">
        <v>72</v>
      </c>
      <c r="F240" s="258">
        <v>321.32799999999997</v>
      </c>
      <c r="G240" s="258">
        <v>337.24</v>
      </c>
      <c r="H240" s="257" t="s">
        <v>755</v>
      </c>
      <c r="I240" s="257" t="s">
        <v>757</v>
      </c>
      <c r="J240" s="257" t="s">
        <v>735</v>
      </c>
      <c r="K240" s="259" t="s">
        <v>736</v>
      </c>
    </row>
    <row r="241" spans="1:11">
      <c r="A241" s="252" t="s">
        <v>363</v>
      </c>
      <c r="B241" s="253" t="s">
        <v>731</v>
      </c>
      <c r="C241" s="253" t="s">
        <v>732</v>
      </c>
      <c r="D241" s="253" t="s">
        <v>437</v>
      </c>
      <c r="E241" s="253">
        <v>72</v>
      </c>
      <c r="F241" s="254">
        <v>337.24</v>
      </c>
      <c r="G241" s="254">
        <v>356.803</v>
      </c>
      <c r="H241" s="253" t="s">
        <v>758</v>
      </c>
      <c r="I241" s="253" t="s">
        <v>759</v>
      </c>
      <c r="J241" s="253" t="s">
        <v>735</v>
      </c>
      <c r="K241" s="255" t="s">
        <v>736</v>
      </c>
    </row>
    <row r="242" spans="1:11">
      <c r="A242" s="256" t="s">
        <v>363</v>
      </c>
      <c r="B242" s="257" t="s">
        <v>731</v>
      </c>
      <c r="C242" s="257" t="s">
        <v>732</v>
      </c>
      <c r="D242" s="257" t="s">
        <v>437</v>
      </c>
      <c r="E242" s="257">
        <v>72</v>
      </c>
      <c r="F242" s="258">
        <v>356.803</v>
      </c>
      <c r="G242" s="258">
        <v>357.702</v>
      </c>
      <c r="H242" s="257" t="s">
        <v>760</v>
      </c>
      <c r="I242" s="257" t="s">
        <v>761</v>
      </c>
      <c r="J242" s="257" t="s">
        <v>735</v>
      </c>
      <c r="K242" s="259" t="s">
        <v>736</v>
      </c>
    </row>
    <row r="243" spans="1:11">
      <c r="A243" s="252" t="s">
        <v>363</v>
      </c>
      <c r="B243" s="253" t="s">
        <v>731</v>
      </c>
      <c r="C243" s="253" t="s">
        <v>732</v>
      </c>
      <c r="D243" s="253" t="s">
        <v>437</v>
      </c>
      <c r="E243" s="253">
        <v>72</v>
      </c>
      <c r="F243" s="254">
        <v>356.803</v>
      </c>
      <c r="G243" s="254">
        <v>357.702</v>
      </c>
      <c r="H243" s="253" t="s">
        <v>760</v>
      </c>
      <c r="I243" s="253" t="s">
        <v>762</v>
      </c>
      <c r="J243" s="253" t="s">
        <v>735</v>
      </c>
      <c r="K243" s="255" t="s">
        <v>736</v>
      </c>
    </row>
    <row r="244" spans="1:11">
      <c r="A244" s="256" t="s">
        <v>363</v>
      </c>
      <c r="B244" s="257" t="s">
        <v>731</v>
      </c>
      <c r="C244" s="257" t="s">
        <v>732</v>
      </c>
      <c r="D244" s="257" t="s">
        <v>437</v>
      </c>
      <c r="E244" s="257">
        <v>72</v>
      </c>
      <c r="F244" s="258">
        <v>357.702</v>
      </c>
      <c r="G244" s="258">
        <v>396.82</v>
      </c>
      <c r="H244" s="257" t="s">
        <v>763</v>
      </c>
      <c r="I244" s="257" t="s">
        <v>764</v>
      </c>
      <c r="J244" s="257" t="s">
        <v>735</v>
      </c>
      <c r="K244" s="259" t="s">
        <v>736</v>
      </c>
    </row>
    <row r="245" spans="1:11">
      <c r="A245" s="252" t="s">
        <v>363</v>
      </c>
      <c r="B245" s="253" t="s">
        <v>731</v>
      </c>
      <c r="C245" s="253" t="s">
        <v>732</v>
      </c>
      <c r="D245" s="253" t="s">
        <v>437</v>
      </c>
      <c r="E245" s="253">
        <v>72</v>
      </c>
      <c r="F245" s="254">
        <v>396.82</v>
      </c>
      <c r="G245" s="254">
        <v>398.33</v>
      </c>
      <c r="H245" s="253" t="s">
        <v>765</v>
      </c>
      <c r="I245" s="253" t="s">
        <v>766</v>
      </c>
      <c r="J245" s="253" t="s">
        <v>735</v>
      </c>
      <c r="K245" s="255" t="s">
        <v>736</v>
      </c>
    </row>
    <row r="246" spans="1:11">
      <c r="A246" s="256" t="s">
        <v>363</v>
      </c>
      <c r="B246" s="257" t="s">
        <v>731</v>
      </c>
      <c r="C246" s="257" t="s">
        <v>732</v>
      </c>
      <c r="D246" s="257" t="s">
        <v>437</v>
      </c>
      <c r="E246" s="257">
        <v>72</v>
      </c>
      <c r="F246" s="258">
        <v>396.82</v>
      </c>
      <c r="G246" s="258">
        <v>398.33</v>
      </c>
      <c r="H246" s="257" t="s">
        <v>765</v>
      </c>
      <c r="I246" s="257" t="s">
        <v>767</v>
      </c>
      <c r="J246" s="257" t="s">
        <v>735</v>
      </c>
      <c r="K246" s="259" t="s">
        <v>736</v>
      </c>
    </row>
    <row r="247" spans="1:11">
      <c r="A247" s="252" t="s">
        <v>363</v>
      </c>
      <c r="B247" s="253" t="s">
        <v>731</v>
      </c>
      <c r="C247" s="253" t="s">
        <v>732</v>
      </c>
      <c r="D247" s="253" t="s">
        <v>437</v>
      </c>
      <c r="E247" s="253">
        <v>72</v>
      </c>
      <c r="F247" s="254">
        <v>398.33</v>
      </c>
      <c r="G247" s="254">
        <v>427.81299999999999</v>
      </c>
      <c r="H247" s="253" t="s">
        <v>768</v>
      </c>
      <c r="I247" s="253" t="s">
        <v>769</v>
      </c>
      <c r="J247" s="253" t="s">
        <v>735</v>
      </c>
      <c r="K247" s="255" t="s">
        <v>736</v>
      </c>
    </row>
    <row r="248" spans="1:11">
      <c r="A248" s="256" t="s">
        <v>363</v>
      </c>
      <c r="B248" s="257" t="s">
        <v>731</v>
      </c>
      <c r="C248" s="257" t="s">
        <v>732</v>
      </c>
      <c r="D248" s="257" t="s">
        <v>437</v>
      </c>
      <c r="E248" s="257">
        <v>72</v>
      </c>
      <c r="F248" s="258">
        <v>427.81299999999999</v>
      </c>
      <c r="G248" s="258">
        <v>428.399</v>
      </c>
      <c r="H248" s="257" t="s">
        <v>770</v>
      </c>
      <c r="I248" s="257" t="s">
        <v>771</v>
      </c>
      <c r="J248" s="257" t="s">
        <v>735</v>
      </c>
      <c r="K248" s="259" t="s">
        <v>736</v>
      </c>
    </row>
    <row r="249" spans="1:11">
      <c r="A249" s="252" t="s">
        <v>363</v>
      </c>
      <c r="B249" s="253" t="s">
        <v>731</v>
      </c>
      <c r="C249" s="253" t="s">
        <v>732</v>
      </c>
      <c r="D249" s="253" t="s">
        <v>437</v>
      </c>
      <c r="E249" s="253">
        <v>72</v>
      </c>
      <c r="F249" s="254">
        <v>427.81299999999999</v>
      </c>
      <c r="G249" s="254">
        <v>428.399</v>
      </c>
      <c r="H249" s="253" t="s">
        <v>770</v>
      </c>
      <c r="I249" s="253" t="s">
        <v>772</v>
      </c>
      <c r="J249" s="253" t="s">
        <v>735</v>
      </c>
      <c r="K249" s="255" t="s">
        <v>736</v>
      </c>
    </row>
    <row r="250" spans="1:11">
      <c r="A250" s="256" t="s">
        <v>363</v>
      </c>
      <c r="B250" s="257" t="s">
        <v>731</v>
      </c>
      <c r="C250" s="257" t="s">
        <v>732</v>
      </c>
      <c r="D250" s="257" t="s">
        <v>437</v>
      </c>
      <c r="E250" s="257">
        <v>72</v>
      </c>
      <c r="F250" s="258">
        <v>428.399</v>
      </c>
      <c r="G250" s="258">
        <v>465</v>
      </c>
      <c r="H250" s="257" t="s">
        <v>773</v>
      </c>
      <c r="I250" s="257" t="s">
        <v>774</v>
      </c>
      <c r="J250" s="257" t="s">
        <v>735</v>
      </c>
      <c r="K250" s="259" t="s">
        <v>736</v>
      </c>
    </row>
    <row r="251" spans="1:11">
      <c r="A251" s="252" t="s">
        <v>363</v>
      </c>
      <c r="B251" s="253" t="s">
        <v>731</v>
      </c>
      <c r="C251" s="253" t="s">
        <v>732</v>
      </c>
      <c r="D251" s="253" t="s">
        <v>437</v>
      </c>
      <c r="E251" s="253">
        <v>72</v>
      </c>
      <c r="F251" s="254">
        <v>465</v>
      </c>
      <c r="G251" s="254">
        <v>506.37700000000001</v>
      </c>
      <c r="H251" s="253" t="s">
        <v>773</v>
      </c>
      <c r="I251" s="253" t="s">
        <v>775</v>
      </c>
      <c r="J251" s="253" t="s">
        <v>735</v>
      </c>
      <c r="K251" s="255" t="s">
        <v>736</v>
      </c>
    </row>
    <row r="252" spans="1:11">
      <c r="A252" s="256" t="s">
        <v>363</v>
      </c>
      <c r="B252" s="257" t="s">
        <v>731</v>
      </c>
      <c r="C252" s="257" t="s">
        <v>732</v>
      </c>
      <c r="D252" s="257" t="s">
        <v>437</v>
      </c>
      <c r="E252" s="257">
        <v>72</v>
      </c>
      <c r="F252" s="258">
        <v>506.37700000000001</v>
      </c>
      <c r="G252" s="258">
        <v>506.81</v>
      </c>
      <c r="H252" s="257" t="s">
        <v>776</v>
      </c>
      <c r="I252" s="257" t="s">
        <v>777</v>
      </c>
      <c r="J252" s="257" t="s">
        <v>735</v>
      </c>
      <c r="K252" s="259" t="s">
        <v>736</v>
      </c>
    </row>
    <row r="253" spans="1:11">
      <c r="A253" s="252" t="s">
        <v>363</v>
      </c>
      <c r="B253" s="253" t="s">
        <v>731</v>
      </c>
      <c r="C253" s="253" t="s">
        <v>732</v>
      </c>
      <c r="D253" s="253" t="s">
        <v>437</v>
      </c>
      <c r="E253" s="253">
        <v>72</v>
      </c>
      <c r="F253" s="254">
        <v>506.37700000000001</v>
      </c>
      <c r="G253" s="254">
        <v>506.81</v>
      </c>
      <c r="H253" s="253" t="s">
        <v>776</v>
      </c>
      <c r="I253" s="253" t="s">
        <v>778</v>
      </c>
      <c r="J253" s="253" t="s">
        <v>735</v>
      </c>
      <c r="K253" s="255" t="s">
        <v>736</v>
      </c>
    </row>
    <row r="254" spans="1:11">
      <c r="A254" s="256" t="s">
        <v>363</v>
      </c>
      <c r="B254" s="257" t="s">
        <v>731</v>
      </c>
      <c r="C254" s="257" t="s">
        <v>732</v>
      </c>
      <c r="D254" s="257" t="s">
        <v>437</v>
      </c>
      <c r="E254" s="257">
        <v>78</v>
      </c>
      <c r="F254" s="258">
        <v>174.887</v>
      </c>
      <c r="G254" s="258">
        <v>182.45400000000001</v>
      </c>
      <c r="H254" s="257" t="s">
        <v>779</v>
      </c>
      <c r="I254" s="257" t="s">
        <v>780</v>
      </c>
      <c r="J254" s="257" t="s">
        <v>781</v>
      </c>
      <c r="K254" s="259" t="s">
        <v>736</v>
      </c>
    </row>
    <row r="255" spans="1:11">
      <c r="A255" s="252" t="s">
        <v>363</v>
      </c>
      <c r="B255" s="253" t="s">
        <v>731</v>
      </c>
      <c r="C255" s="253" t="s">
        <v>732</v>
      </c>
      <c r="D255" s="253" t="s">
        <v>437</v>
      </c>
      <c r="E255" s="253">
        <v>78</v>
      </c>
      <c r="F255" s="254">
        <v>182.45400000000001</v>
      </c>
      <c r="G255" s="254">
        <v>183.511</v>
      </c>
      <c r="H255" s="253" t="s">
        <v>782</v>
      </c>
      <c r="I255" s="253" t="s">
        <v>783</v>
      </c>
      <c r="J255" s="253" t="s">
        <v>781</v>
      </c>
      <c r="K255" s="255" t="s">
        <v>736</v>
      </c>
    </row>
    <row r="256" spans="1:11">
      <c r="A256" s="256" t="s">
        <v>363</v>
      </c>
      <c r="B256" s="257" t="s">
        <v>731</v>
      </c>
      <c r="C256" s="257" t="s">
        <v>732</v>
      </c>
      <c r="D256" s="257" t="s">
        <v>437</v>
      </c>
      <c r="E256" s="257">
        <v>78</v>
      </c>
      <c r="F256" s="258">
        <v>183.511</v>
      </c>
      <c r="G256" s="258">
        <v>189.465</v>
      </c>
      <c r="H256" s="257" t="s">
        <v>784</v>
      </c>
      <c r="I256" s="257" t="s">
        <v>785</v>
      </c>
      <c r="J256" s="257" t="s">
        <v>781</v>
      </c>
      <c r="K256" s="259" t="s">
        <v>736</v>
      </c>
    </row>
    <row r="257" spans="1:11">
      <c r="A257" s="252" t="s">
        <v>363</v>
      </c>
      <c r="B257" s="253" t="s">
        <v>731</v>
      </c>
      <c r="C257" s="253" t="s">
        <v>732</v>
      </c>
      <c r="D257" s="253" t="s">
        <v>437</v>
      </c>
      <c r="E257" s="253">
        <v>78</v>
      </c>
      <c r="F257" s="254">
        <v>189.465</v>
      </c>
      <c r="G257" s="254">
        <v>190.654</v>
      </c>
      <c r="H257" s="253" t="s">
        <v>786</v>
      </c>
      <c r="I257" s="253" t="s">
        <v>787</v>
      </c>
      <c r="J257" s="253" t="s">
        <v>781</v>
      </c>
      <c r="K257" s="255" t="s">
        <v>736</v>
      </c>
    </row>
    <row r="258" spans="1:11">
      <c r="A258" s="256" t="s">
        <v>363</v>
      </c>
      <c r="B258" s="257" t="s">
        <v>731</v>
      </c>
      <c r="C258" s="257" t="s">
        <v>732</v>
      </c>
      <c r="D258" s="257" t="s">
        <v>437</v>
      </c>
      <c r="E258" s="257">
        <v>78</v>
      </c>
      <c r="F258" s="258">
        <v>189.465</v>
      </c>
      <c r="G258" s="258">
        <v>190.654</v>
      </c>
      <c r="H258" s="257" t="s">
        <v>786</v>
      </c>
      <c r="I258" s="257" t="s">
        <v>788</v>
      </c>
      <c r="J258" s="257" t="s">
        <v>781</v>
      </c>
      <c r="K258" s="259" t="s">
        <v>736</v>
      </c>
    </row>
    <row r="259" spans="1:11">
      <c r="A259" s="252" t="s">
        <v>363</v>
      </c>
      <c r="B259" s="253" t="s">
        <v>731</v>
      </c>
      <c r="C259" s="253" t="s">
        <v>732</v>
      </c>
      <c r="D259" s="253" t="s">
        <v>437</v>
      </c>
      <c r="E259" s="253">
        <v>78</v>
      </c>
      <c r="F259" s="254">
        <v>190.654</v>
      </c>
      <c r="G259" s="254">
        <v>197.24799999999999</v>
      </c>
      <c r="H259" s="253" t="s">
        <v>789</v>
      </c>
      <c r="I259" s="253" t="s">
        <v>790</v>
      </c>
      <c r="J259" s="253" t="s">
        <v>781</v>
      </c>
      <c r="K259" s="255" t="s">
        <v>736</v>
      </c>
    </row>
    <row r="260" spans="1:11">
      <c r="A260" s="256" t="s">
        <v>363</v>
      </c>
      <c r="B260" s="257" t="s">
        <v>731</v>
      </c>
      <c r="C260" s="257" t="s">
        <v>732</v>
      </c>
      <c r="D260" s="257" t="s">
        <v>437</v>
      </c>
      <c r="E260" s="257">
        <v>78</v>
      </c>
      <c r="F260" s="258">
        <v>197.24799999999999</v>
      </c>
      <c r="G260" s="258">
        <v>198.511</v>
      </c>
      <c r="H260" s="257" t="s">
        <v>791</v>
      </c>
      <c r="I260" s="257" t="s">
        <v>792</v>
      </c>
      <c r="J260" s="257" t="s">
        <v>781</v>
      </c>
      <c r="K260" s="259" t="s">
        <v>736</v>
      </c>
    </row>
    <row r="261" spans="1:11">
      <c r="A261" s="252" t="s">
        <v>363</v>
      </c>
      <c r="B261" s="253" t="s">
        <v>731</v>
      </c>
      <c r="C261" s="253" t="s">
        <v>732</v>
      </c>
      <c r="D261" s="253" t="s">
        <v>437</v>
      </c>
      <c r="E261" s="253">
        <v>78</v>
      </c>
      <c r="F261" s="254">
        <v>198.511</v>
      </c>
      <c r="G261" s="254">
        <v>206.14099999999999</v>
      </c>
      <c r="H261" s="253" t="s">
        <v>793</v>
      </c>
      <c r="I261" s="253" t="s">
        <v>794</v>
      </c>
      <c r="J261" s="253" t="s">
        <v>781</v>
      </c>
      <c r="K261" s="255" t="s">
        <v>736</v>
      </c>
    </row>
    <row r="262" spans="1:11">
      <c r="A262" s="256" t="s">
        <v>363</v>
      </c>
      <c r="B262" s="257" t="s">
        <v>731</v>
      </c>
      <c r="C262" s="257" t="s">
        <v>732</v>
      </c>
      <c r="D262" s="257" t="s">
        <v>437</v>
      </c>
      <c r="E262" s="257">
        <v>78</v>
      </c>
      <c r="F262" s="258">
        <v>206.14099999999999</v>
      </c>
      <c r="G262" s="258">
        <v>207.946</v>
      </c>
      <c r="H262" s="257" t="s">
        <v>795</v>
      </c>
      <c r="I262" s="257" t="s">
        <v>796</v>
      </c>
      <c r="J262" s="257" t="s">
        <v>781</v>
      </c>
      <c r="K262" s="259" t="s">
        <v>736</v>
      </c>
    </row>
    <row r="263" spans="1:11">
      <c r="A263" s="252" t="s">
        <v>363</v>
      </c>
      <c r="B263" s="253" t="s">
        <v>731</v>
      </c>
      <c r="C263" s="253" t="s">
        <v>732</v>
      </c>
      <c r="D263" s="253" t="s">
        <v>437</v>
      </c>
      <c r="E263" s="253">
        <v>78</v>
      </c>
      <c r="F263" s="254">
        <v>206.14099999999999</v>
      </c>
      <c r="G263" s="254">
        <v>207.946</v>
      </c>
      <c r="H263" s="253" t="s">
        <v>795</v>
      </c>
      <c r="I263" s="253" t="s">
        <v>797</v>
      </c>
      <c r="J263" s="253" t="s">
        <v>781</v>
      </c>
      <c r="K263" s="255" t="s">
        <v>736</v>
      </c>
    </row>
    <row r="264" spans="1:11">
      <c r="A264" s="256" t="s">
        <v>363</v>
      </c>
      <c r="B264" s="257" t="s">
        <v>731</v>
      </c>
      <c r="C264" s="257" t="s">
        <v>732</v>
      </c>
      <c r="D264" s="257" t="s">
        <v>437</v>
      </c>
      <c r="E264" s="257">
        <v>78</v>
      </c>
      <c r="F264" s="258">
        <v>207.946</v>
      </c>
      <c r="G264" s="258">
        <v>211.024</v>
      </c>
      <c r="H264" s="257" t="s">
        <v>798</v>
      </c>
      <c r="I264" s="257" t="s">
        <v>799</v>
      </c>
      <c r="J264" s="257" t="s">
        <v>781</v>
      </c>
      <c r="K264" s="259" t="s">
        <v>736</v>
      </c>
    </row>
    <row r="265" spans="1:11">
      <c r="A265" s="252" t="s">
        <v>363</v>
      </c>
      <c r="B265" s="253" t="s">
        <v>731</v>
      </c>
      <c r="C265" s="253" t="s">
        <v>732</v>
      </c>
      <c r="D265" s="253" t="s">
        <v>437</v>
      </c>
      <c r="E265" s="253">
        <v>78</v>
      </c>
      <c r="F265" s="254">
        <v>211.024</v>
      </c>
      <c r="G265" s="254">
        <v>211.95400000000001</v>
      </c>
      <c r="H265" s="253" t="s">
        <v>800</v>
      </c>
      <c r="I265" s="253" t="s">
        <v>801</v>
      </c>
      <c r="J265" s="253" t="s">
        <v>781</v>
      </c>
      <c r="K265" s="255" t="s">
        <v>736</v>
      </c>
    </row>
    <row r="266" spans="1:11">
      <c r="A266" s="256" t="s">
        <v>363</v>
      </c>
      <c r="B266" s="257" t="s">
        <v>731</v>
      </c>
      <c r="C266" s="257" t="s">
        <v>732</v>
      </c>
      <c r="D266" s="257" t="s">
        <v>437</v>
      </c>
      <c r="E266" s="257">
        <v>78</v>
      </c>
      <c r="F266" s="258">
        <v>211.95400000000001</v>
      </c>
      <c r="G266" s="258">
        <v>219.41300000000001</v>
      </c>
      <c r="H266" s="257" t="s">
        <v>802</v>
      </c>
      <c r="I266" s="257" t="s">
        <v>803</v>
      </c>
      <c r="J266" s="257" t="s">
        <v>781</v>
      </c>
      <c r="K266" s="259" t="s">
        <v>736</v>
      </c>
    </row>
    <row r="267" spans="1:11">
      <c r="A267" s="252" t="s">
        <v>363</v>
      </c>
      <c r="B267" s="253" t="s">
        <v>731</v>
      </c>
      <c r="C267" s="253" t="s">
        <v>732</v>
      </c>
      <c r="D267" s="253" t="s">
        <v>437</v>
      </c>
      <c r="E267" s="253">
        <v>78</v>
      </c>
      <c r="F267" s="254">
        <v>219.41300000000001</v>
      </c>
      <c r="G267" s="254">
        <v>220.22900000000001</v>
      </c>
      <c r="H267" s="253" t="s">
        <v>804</v>
      </c>
      <c r="I267" s="253" t="s">
        <v>805</v>
      </c>
      <c r="J267" s="253" t="s">
        <v>781</v>
      </c>
      <c r="K267" s="255" t="s">
        <v>736</v>
      </c>
    </row>
    <row r="268" spans="1:11">
      <c r="A268" s="256" t="s">
        <v>363</v>
      </c>
      <c r="B268" s="257" t="s">
        <v>731</v>
      </c>
      <c r="C268" s="257" t="s">
        <v>732</v>
      </c>
      <c r="D268" s="257" t="s">
        <v>437</v>
      </c>
      <c r="E268" s="257">
        <v>78</v>
      </c>
      <c r="F268" s="258">
        <v>220.22900000000001</v>
      </c>
      <c r="G268" s="258">
        <v>227.41300000000001</v>
      </c>
      <c r="H268" s="257" t="s">
        <v>806</v>
      </c>
      <c r="I268" s="257" t="s">
        <v>807</v>
      </c>
      <c r="J268" s="257" t="s">
        <v>781</v>
      </c>
      <c r="K268" s="259" t="s">
        <v>736</v>
      </c>
    </row>
    <row r="269" spans="1:11">
      <c r="A269" s="252" t="s">
        <v>363</v>
      </c>
      <c r="B269" s="253" t="s">
        <v>731</v>
      </c>
      <c r="C269" s="253" t="s">
        <v>732</v>
      </c>
      <c r="D269" s="253" t="s">
        <v>437</v>
      </c>
      <c r="E269" s="253">
        <v>78</v>
      </c>
      <c r="F269" s="254">
        <v>227.41300000000001</v>
      </c>
      <c r="G269" s="254">
        <v>228.57</v>
      </c>
      <c r="H269" s="253" t="s">
        <v>808</v>
      </c>
      <c r="I269" s="253" t="s">
        <v>809</v>
      </c>
      <c r="J269" s="253" t="s">
        <v>781</v>
      </c>
      <c r="K269" s="255" t="s">
        <v>736</v>
      </c>
    </row>
    <row r="270" spans="1:11">
      <c r="A270" s="256" t="s">
        <v>363</v>
      </c>
      <c r="B270" s="257" t="s">
        <v>731</v>
      </c>
      <c r="C270" s="257" t="s">
        <v>732</v>
      </c>
      <c r="D270" s="257" t="s">
        <v>437</v>
      </c>
      <c r="E270" s="257">
        <v>78</v>
      </c>
      <c r="F270" s="258">
        <v>227.41300000000001</v>
      </c>
      <c r="G270" s="258">
        <v>228.57</v>
      </c>
      <c r="H270" s="257" t="s">
        <v>808</v>
      </c>
      <c r="I270" s="257" t="s">
        <v>810</v>
      </c>
      <c r="J270" s="257" t="s">
        <v>781</v>
      </c>
      <c r="K270" s="259" t="s">
        <v>736</v>
      </c>
    </row>
    <row r="271" spans="1:11">
      <c r="A271" s="252" t="s">
        <v>363</v>
      </c>
      <c r="B271" s="253" t="s">
        <v>731</v>
      </c>
      <c r="C271" s="253" t="s">
        <v>732</v>
      </c>
      <c r="D271" s="253" t="s">
        <v>437</v>
      </c>
      <c r="E271" s="253">
        <v>78</v>
      </c>
      <c r="F271" s="254">
        <v>228.57</v>
      </c>
      <c r="G271" s="254">
        <v>233.43700000000001</v>
      </c>
      <c r="H271" s="253" t="s">
        <v>811</v>
      </c>
      <c r="I271" s="253" t="s">
        <v>812</v>
      </c>
      <c r="J271" s="253" t="s">
        <v>781</v>
      </c>
      <c r="K271" s="255" t="s">
        <v>736</v>
      </c>
    </row>
    <row r="272" spans="1:11">
      <c r="A272" s="256" t="s">
        <v>363</v>
      </c>
      <c r="B272" s="257" t="s">
        <v>731</v>
      </c>
      <c r="C272" s="257" t="s">
        <v>732</v>
      </c>
      <c r="D272" s="257" t="s">
        <v>437</v>
      </c>
      <c r="E272" s="257">
        <v>78</v>
      </c>
      <c r="F272" s="258">
        <v>233.43700000000001</v>
      </c>
      <c r="G272" s="258">
        <v>234.62200000000001</v>
      </c>
      <c r="H272" s="257" t="s">
        <v>813</v>
      </c>
      <c r="I272" s="257" t="s">
        <v>814</v>
      </c>
      <c r="J272" s="257" t="s">
        <v>781</v>
      </c>
      <c r="K272" s="259" t="s">
        <v>736</v>
      </c>
    </row>
    <row r="273" spans="1:11">
      <c r="A273" s="252" t="s">
        <v>363</v>
      </c>
      <c r="B273" s="253" t="s">
        <v>731</v>
      </c>
      <c r="C273" s="253" t="s">
        <v>732</v>
      </c>
      <c r="D273" s="253" t="s">
        <v>437</v>
      </c>
      <c r="E273" s="253">
        <v>78</v>
      </c>
      <c r="F273" s="254">
        <v>234.62200000000001</v>
      </c>
      <c r="G273" s="254">
        <v>242.61</v>
      </c>
      <c r="H273" s="253" t="s">
        <v>815</v>
      </c>
      <c r="I273" s="253" t="s">
        <v>816</v>
      </c>
      <c r="J273" s="253" t="s">
        <v>781</v>
      </c>
      <c r="K273" s="255" t="s">
        <v>736</v>
      </c>
    </row>
    <row r="274" spans="1:11">
      <c r="A274" s="256" t="s">
        <v>363</v>
      </c>
      <c r="B274" s="257" t="s">
        <v>731</v>
      </c>
      <c r="C274" s="257" t="s">
        <v>732</v>
      </c>
      <c r="D274" s="257" t="s">
        <v>437</v>
      </c>
      <c r="E274" s="257">
        <v>78</v>
      </c>
      <c r="F274" s="258">
        <v>242.61</v>
      </c>
      <c r="G274" s="258">
        <v>243.798</v>
      </c>
      <c r="H274" s="257" t="s">
        <v>817</v>
      </c>
      <c r="I274" s="257" t="s">
        <v>818</v>
      </c>
      <c r="J274" s="257" t="s">
        <v>781</v>
      </c>
      <c r="K274" s="259" t="s">
        <v>736</v>
      </c>
    </row>
    <row r="275" spans="1:11">
      <c r="A275" s="252" t="s">
        <v>363</v>
      </c>
      <c r="B275" s="253" t="s">
        <v>731</v>
      </c>
      <c r="C275" s="253" t="s">
        <v>732</v>
      </c>
      <c r="D275" s="253" t="s">
        <v>437</v>
      </c>
      <c r="E275" s="253">
        <v>78</v>
      </c>
      <c r="F275" s="254">
        <v>243.798</v>
      </c>
      <c r="G275" s="254">
        <v>250.56</v>
      </c>
      <c r="H275" s="253" t="s">
        <v>819</v>
      </c>
      <c r="I275" s="253" t="s">
        <v>820</v>
      </c>
      <c r="J275" s="253" t="s">
        <v>781</v>
      </c>
      <c r="K275" s="255" t="s">
        <v>736</v>
      </c>
    </row>
    <row r="276" spans="1:11">
      <c r="A276" s="256" t="s">
        <v>363</v>
      </c>
      <c r="B276" s="257" t="s">
        <v>731</v>
      </c>
      <c r="C276" s="257" t="s">
        <v>732</v>
      </c>
      <c r="D276" s="257" t="s">
        <v>437</v>
      </c>
      <c r="E276" s="257">
        <v>78</v>
      </c>
      <c r="F276" s="258">
        <v>250.56</v>
      </c>
      <c r="G276" s="258">
        <v>252.452</v>
      </c>
      <c r="H276" s="257" t="s">
        <v>821</v>
      </c>
      <c r="I276" s="257" t="s">
        <v>822</v>
      </c>
      <c r="J276" s="257" t="s">
        <v>781</v>
      </c>
      <c r="K276" s="259" t="s">
        <v>736</v>
      </c>
    </row>
    <row r="277" spans="1:11">
      <c r="A277" s="252" t="s">
        <v>363</v>
      </c>
      <c r="B277" s="253" t="s">
        <v>731</v>
      </c>
      <c r="C277" s="253" t="s">
        <v>732</v>
      </c>
      <c r="D277" s="253" t="s">
        <v>437</v>
      </c>
      <c r="E277" s="253">
        <v>78</v>
      </c>
      <c r="F277" s="254">
        <v>250.56</v>
      </c>
      <c r="G277" s="254">
        <v>252.452</v>
      </c>
      <c r="H277" s="253" t="s">
        <v>821</v>
      </c>
      <c r="I277" s="253" t="s">
        <v>823</v>
      </c>
      <c r="J277" s="253" t="s">
        <v>781</v>
      </c>
      <c r="K277" s="255" t="s">
        <v>736</v>
      </c>
    </row>
    <row r="278" spans="1:11">
      <c r="A278" s="256" t="s">
        <v>363</v>
      </c>
      <c r="B278" s="257" t="s">
        <v>731</v>
      </c>
      <c r="C278" s="257" t="s">
        <v>732</v>
      </c>
      <c r="D278" s="257" t="s">
        <v>437</v>
      </c>
      <c r="E278" s="257">
        <v>78</v>
      </c>
      <c r="F278" s="258">
        <v>252.452</v>
      </c>
      <c r="G278" s="258">
        <v>259.13600000000002</v>
      </c>
      <c r="H278" s="257" t="s">
        <v>824</v>
      </c>
      <c r="I278" s="257" t="s">
        <v>825</v>
      </c>
      <c r="J278" s="257" t="s">
        <v>781</v>
      </c>
      <c r="K278" s="259" t="s">
        <v>736</v>
      </c>
    </row>
    <row r="279" spans="1:11">
      <c r="A279" s="252" t="s">
        <v>363</v>
      </c>
      <c r="B279" s="253" t="s">
        <v>731</v>
      </c>
      <c r="C279" s="253" t="s">
        <v>732</v>
      </c>
      <c r="D279" s="253" t="s">
        <v>437</v>
      </c>
      <c r="E279" s="253">
        <v>78</v>
      </c>
      <c r="F279" s="254">
        <v>259.13600000000002</v>
      </c>
      <c r="G279" s="254">
        <v>260.39800000000002</v>
      </c>
      <c r="H279" s="253" t="s">
        <v>826</v>
      </c>
      <c r="I279" s="253" t="s">
        <v>827</v>
      </c>
      <c r="J279" s="253" t="s">
        <v>781</v>
      </c>
      <c r="K279" s="255" t="s">
        <v>736</v>
      </c>
    </row>
    <row r="280" spans="1:11">
      <c r="A280" s="256" t="s">
        <v>363</v>
      </c>
      <c r="B280" s="257" t="s">
        <v>731</v>
      </c>
      <c r="C280" s="257" t="s">
        <v>732</v>
      </c>
      <c r="D280" s="257" t="s">
        <v>437</v>
      </c>
      <c r="E280" s="257">
        <v>78</v>
      </c>
      <c r="F280" s="258">
        <v>260.39800000000002</v>
      </c>
      <c r="G280" s="258">
        <v>275.30799999999999</v>
      </c>
      <c r="H280" s="257" t="s">
        <v>828</v>
      </c>
      <c r="I280" s="257" t="s">
        <v>829</v>
      </c>
      <c r="J280" s="257" t="s">
        <v>781</v>
      </c>
      <c r="K280" s="259" t="s">
        <v>736</v>
      </c>
    </row>
    <row r="281" spans="1:11">
      <c r="A281" s="252" t="s">
        <v>363</v>
      </c>
      <c r="B281" s="253" t="s">
        <v>731</v>
      </c>
      <c r="C281" s="253" t="s">
        <v>732</v>
      </c>
      <c r="D281" s="253" t="s">
        <v>437</v>
      </c>
      <c r="E281" s="253">
        <v>78</v>
      </c>
      <c r="F281" s="254">
        <v>275.30799999999999</v>
      </c>
      <c r="G281" s="254">
        <v>276.47000000000003</v>
      </c>
      <c r="H281" s="253" t="s">
        <v>830</v>
      </c>
      <c r="I281" s="253" t="s">
        <v>831</v>
      </c>
      <c r="J281" s="253" t="s">
        <v>781</v>
      </c>
      <c r="K281" s="255" t="s">
        <v>736</v>
      </c>
    </row>
    <row r="282" spans="1:11">
      <c r="A282" s="256" t="s">
        <v>363</v>
      </c>
      <c r="B282" s="257" t="s">
        <v>731</v>
      </c>
      <c r="C282" s="257" t="s">
        <v>732</v>
      </c>
      <c r="D282" s="257" t="s">
        <v>437</v>
      </c>
      <c r="E282" s="257">
        <v>78</v>
      </c>
      <c r="F282" s="258">
        <v>275.30799999999999</v>
      </c>
      <c r="G282" s="258">
        <v>276.47000000000003</v>
      </c>
      <c r="H282" s="257" t="s">
        <v>830</v>
      </c>
      <c r="I282" s="257" t="s">
        <v>832</v>
      </c>
      <c r="J282" s="257" t="s">
        <v>781</v>
      </c>
      <c r="K282" s="259" t="s">
        <v>736</v>
      </c>
    </row>
    <row r="283" spans="1:11">
      <c r="A283" s="252" t="s">
        <v>363</v>
      </c>
      <c r="B283" s="253" t="s">
        <v>731</v>
      </c>
      <c r="C283" s="253" t="s">
        <v>732</v>
      </c>
      <c r="D283" s="253" t="s">
        <v>437</v>
      </c>
      <c r="E283" s="253">
        <v>78</v>
      </c>
      <c r="F283" s="254">
        <v>276.47000000000003</v>
      </c>
      <c r="G283" s="254">
        <v>284.48899999999998</v>
      </c>
      <c r="H283" s="253" t="s">
        <v>833</v>
      </c>
      <c r="I283" s="253" t="s">
        <v>834</v>
      </c>
      <c r="J283" s="253" t="s">
        <v>781</v>
      </c>
      <c r="K283" s="255" t="s">
        <v>736</v>
      </c>
    </row>
    <row r="284" spans="1:11">
      <c r="A284" s="256" t="s">
        <v>363</v>
      </c>
      <c r="B284" s="257" t="s">
        <v>731</v>
      </c>
      <c r="C284" s="257" t="s">
        <v>732</v>
      </c>
      <c r="D284" s="257" t="s">
        <v>437</v>
      </c>
      <c r="E284" s="257">
        <v>78</v>
      </c>
      <c r="F284" s="258">
        <v>284.48899999999998</v>
      </c>
      <c r="G284" s="258">
        <v>285.58600000000001</v>
      </c>
      <c r="H284" s="257" t="s">
        <v>835</v>
      </c>
      <c r="I284" s="257" t="s">
        <v>836</v>
      </c>
      <c r="J284" s="257" t="s">
        <v>781</v>
      </c>
      <c r="K284" s="259" t="s">
        <v>736</v>
      </c>
    </row>
    <row r="285" spans="1:11">
      <c r="A285" s="252" t="s">
        <v>363</v>
      </c>
      <c r="B285" s="253" t="s">
        <v>731</v>
      </c>
      <c r="C285" s="253" t="s">
        <v>732</v>
      </c>
      <c r="D285" s="253" t="s">
        <v>437</v>
      </c>
      <c r="E285" s="253">
        <v>78</v>
      </c>
      <c r="F285" s="254">
        <v>285.58600000000001</v>
      </c>
      <c r="G285" s="254">
        <v>291.50299999999999</v>
      </c>
      <c r="H285" s="253" t="s">
        <v>837</v>
      </c>
      <c r="I285" s="253" t="s">
        <v>838</v>
      </c>
      <c r="J285" s="253" t="s">
        <v>781</v>
      </c>
      <c r="K285" s="255" t="s">
        <v>736</v>
      </c>
    </row>
    <row r="286" spans="1:11">
      <c r="A286" s="256" t="s">
        <v>363</v>
      </c>
      <c r="B286" s="257" t="s">
        <v>731</v>
      </c>
      <c r="C286" s="257" t="s">
        <v>732</v>
      </c>
      <c r="D286" s="257" t="s">
        <v>437</v>
      </c>
      <c r="E286" s="257">
        <v>78</v>
      </c>
      <c r="F286" s="258">
        <v>291.50299999999999</v>
      </c>
      <c r="G286" s="258">
        <v>292.58100000000002</v>
      </c>
      <c r="H286" s="257" t="s">
        <v>839</v>
      </c>
      <c r="I286" s="257" t="s">
        <v>840</v>
      </c>
      <c r="J286" s="257" t="s">
        <v>781</v>
      </c>
      <c r="K286" s="259" t="s">
        <v>736</v>
      </c>
    </row>
    <row r="287" spans="1:11">
      <c r="A287" s="252" t="s">
        <v>363</v>
      </c>
      <c r="B287" s="253" t="s">
        <v>731</v>
      </c>
      <c r="C287" s="253" t="s">
        <v>732</v>
      </c>
      <c r="D287" s="253" t="s">
        <v>437</v>
      </c>
      <c r="E287" s="253">
        <v>78</v>
      </c>
      <c r="F287" s="254">
        <v>292.58100000000002</v>
      </c>
      <c r="G287" s="254">
        <v>293.3</v>
      </c>
      <c r="H287" s="253" t="s">
        <v>841</v>
      </c>
      <c r="I287" s="253" t="s">
        <v>842</v>
      </c>
      <c r="J287" s="253" t="s">
        <v>781</v>
      </c>
      <c r="K287" s="255" t="s">
        <v>736</v>
      </c>
    </row>
    <row r="288" spans="1:11">
      <c r="A288" s="256" t="s">
        <v>363</v>
      </c>
      <c r="B288" s="257" t="s">
        <v>731</v>
      </c>
      <c r="C288" s="257" t="s">
        <v>732</v>
      </c>
      <c r="D288" s="257" t="s">
        <v>437</v>
      </c>
      <c r="E288" s="257">
        <v>78</v>
      </c>
      <c r="F288" s="258">
        <v>293.3</v>
      </c>
      <c r="G288" s="258">
        <v>295.07</v>
      </c>
      <c r="H288" s="257" t="s">
        <v>841</v>
      </c>
      <c r="I288" s="257">
        <v>293295</v>
      </c>
      <c r="J288" s="257" t="s">
        <v>781</v>
      </c>
      <c r="K288" s="259" t="s">
        <v>736</v>
      </c>
    </row>
    <row r="289" spans="1:11">
      <c r="A289" s="252" t="s">
        <v>363</v>
      </c>
      <c r="B289" s="253" t="s">
        <v>731</v>
      </c>
      <c r="C289" s="253" t="s">
        <v>732</v>
      </c>
      <c r="D289" s="253" t="s">
        <v>437</v>
      </c>
      <c r="E289" s="253">
        <v>78</v>
      </c>
      <c r="F289" s="254">
        <v>295.07</v>
      </c>
      <c r="G289" s="254">
        <v>295.59800000000001</v>
      </c>
      <c r="H289" s="253" t="s">
        <v>722</v>
      </c>
      <c r="I289" s="253">
        <v>295296</v>
      </c>
      <c r="J289" s="253" t="s">
        <v>781</v>
      </c>
      <c r="K289" s="255" t="s">
        <v>736</v>
      </c>
    </row>
    <row r="290" spans="1:11">
      <c r="A290" s="256" t="s">
        <v>363</v>
      </c>
      <c r="B290" s="257" t="s">
        <v>731</v>
      </c>
      <c r="C290" s="257" t="s">
        <v>732</v>
      </c>
      <c r="D290" s="257" t="s">
        <v>437</v>
      </c>
      <c r="E290" s="257">
        <v>78</v>
      </c>
      <c r="F290" s="258">
        <v>295.59800000000001</v>
      </c>
      <c r="G290" s="258">
        <v>301.98399999999998</v>
      </c>
      <c r="H290" s="257" t="s">
        <v>662</v>
      </c>
      <c r="I290" s="257" t="s">
        <v>843</v>
      </c>
      <c r="J290" s="257" t="s">
        <v>781</v>
      </c>
      <c r="K290" s="259" t="s">
        <v>736</v>
      </c>
    </row>
    <row r="291" spans="1:11">
      <c r="A291" s="252" t="s">
        <v>363</v>
      </c>
      <c r="B291" s="253" t="s">
        <v>731</v>
      </c>
      <c r="C291" s="253" t="s">
        <v>732</v>
      </c>
      <c r="D291" s="253" t="s">
        <v>437</v>
      </c>
      <c r="E291" s="253">
        <v>78</v>
      </c>
      <c r="F291" s="254">
        <v>301.98399999999998</v>
      </c>
      <c r="G291" s="254">
        <v>303.20499999999998</v>
      </c>
      <c r="H291" s="253" t="s">
        <v>844</v>
      </c>
      <c r="I291" s="253" t="s">
        <v>845</v>
      </c>
      <c r="J291" s="253" t="s">
        <v>781</v>
      </c>
      <c r="K291" s="255" t="s">
        <v>736</v>
      </c>
    </row>
    <row r="292" spans="1:11">
      <c r="A292" s="256" t="s">
        <v>363</v>
      </c>
      <c r="B292" s="257" t="s">
        <v>731</v>
      </c>
      <c r="C292" s="257" t="s">
        <v>732</v>
      </c>
      <c r="D292" s="257" t="s">
        <v>437</v>
      </c>
      <c r="E292" s="257">
        <v>78</v>
      </c>
      <c r="F292" s="258">
        <v>301.98399999999998</v>
      </c>
      <c r="G292" s="258">
        <v>303.20499999999998</v>
      </c>
      <c r="H292" s="257" t="s">
        <v>844</v>
      </c>
      <c r="I292" s="257" t="s">
        <v>846</v>
      </c>
      <c r="J292" s="257" t="s">
        <v>781</v>
      </c>
      <c r="K292" s="259" t="s">
        <v>736</v>
      </c>
    </row>
    <row r="293" spans="1:11">
      <c r="A293" s="252" t="s">
        <v>363</v>
      </c>
      <c r="B293" s="253" t="s">
        <v>731</v>
      </c>
      <c r="C293" s="253" t="s">
        <v>732</v>
      </c>
      <c r="D293" s="253" t="s">
        <v>437</v>
      </c>
      <c r="E293" s="253">
        <v>78</v>
      </c>
      <c r="F293" s="254">
        <v>303.20499999999998</v>
      </c>
      <c r="G293" s="254">
        <v>309.61099999999999</v>
      </c>
      <c r="H293" s="253" t="s">
        <v>847</v>
      </c>
      <c r="I293" s="253" t="s">
        <v>848</v>
      </c>
      <c r="J293" s="253" t="s">
        <v>781</v>
      </c>
      <c r="K293" s="255" t="s">
        <v>736</v>
      </c>
    </row>
    <row r="294" spans="1:11">
      <c r="A294" s="256" t="s">
        <v>363</v>
      </c>
      <c r="B294" s="257" t="s">
        <v>731</v>
      </c>
      <c r="C294" s="257" t="s">
        <v>732</v>
      </c>
      <c r="D294" s="257" t="s">
        <v>437</v>
      </c>
      <c r="E294" s="257">
        <v>78</v>
      </c>
      <c r="F294" s="258">
        <v>309.61099999999999</v>
      </c>
      <c r="G294" s="258">
        <v>310.52999999999997</v>
      </c>
      <c r="H294" s="257" t="s">
        <v>849</v>
      </c>
      <c r="I294" s="257" t="s">
        <v>850</v>
      </c>
      <c r="J294" s="257" t="s">
        <v>781</v>
      </c>
      <c r="K294" s="259" t="s">
        <v>736</v>
      </c>
    </row>
    <row r="295" spans="1:11">
      <c r="A295" s="252" t="s">
        <v>363</v>
      </c>
      <c r="B295" s="253" t="s">
        <v>731</v>
      </c>
      <c r="C295" s="253" t="s">
        <v>732</v>
      </c>
      <c r="D295" s="253" t="s">
        <v>437</v>
      </c>
      <c r="E295" s="253">
        <v>78</v>
      </c>
      <c r="F295" s="254">
        <v>310.52999999999997</v>
      </c>
      <c r="G295" s="254">
        <v>318.03100000000001</v>
      </c>
      <c r="H295" s="253" t="s">
        <v>851</v>
      </c>
      <c r="I295" s="253" t="s">
        <v>852</v>
      </c>
      <c r="J295" s="253" t="s">
        <v>781</v>
      </c>
      <c r="K295" s="255" t="s">
        <v>736</v>
      </c>
    </row>
    <row r="296" spans="1:11">
      <c r="A296" s="256" t="s">
        <v>363</v>
      </c>
      <c r="B296" s="257" t="s">
        <v>731</v>
      </c>
      <c r="C296" s="257" t="s">
        <v>732</v>
      </c>
      <c r="D296" s="257" t="s">
        <v>437</v>
      </c>
      <c r="E296" s="257">
        <v>78</v>
      </c>
      <c r="F296" s="258">
        <v>318.03100000000001</v>
      </c>
      <c r="G296" s="258">
        <v>319.322</v>
      </c>
      <c r="H296" s="257" t="s">
        <v>853</v>
      </c>
      <c r="I296" s="257" t="s">
        <v>854</v>
      </c>
      <c r="J296" s="257" t="s">
        <v>781</v>
      </c>
      <c r="K296" s="259" t="s">
        <v>736</v>
      </c>
    </row>
    <row r="297" spans="1:11">
      <c r="A297" s="252" t="s">
        <v>363</v>
      </c>
      <c r="B297" s="253" t="s">
        <v>731</v>
      </c>
      <c r="C297" s="253" t="s">
        <v>732</v>
      </c>
      <c r="D297" s="253" t="s">
        <v>437</v>
      </c>
      <c r="E297" s="253">
        <v>78</v>
      </c>
      <c r="F297" s="254">
        <v>319.322</v>
      </c>
      <c r="G297" s="254">
        <v>329.63299999999998</v>
      </c>
      <c r="H297" s="253" t="s">
        <v>855</v>
      </c>
      <c r="I297" s="253" t="s">
        <v>856</v>
      </c>
      <c r="J297" s="253" t="s">
        <v>781</v>
      </c>
      <c r="K297" s="255" t="s">
        <v>736</v>
      </c>
    </row>
    <row r="298" spans="1:11">
      <c r="A298" s="256" t="s">
        <v>363</v>
      </c>
      <c r="B298" s="257" t="s">
        <v>731</v>
      </c>
      <c r="C298" s="257" t="s">
        <v>732</v>
      </c>
      <c r="D298" s="257" t="s">
        <v>437</v>
      </c>
      <c r="E298" s="257">
        <v>78</v>
      </c>
      <c r="F298" s="258">
        <v>329.63299999999998</v>
      </c>
      <c r="G298" s="258">
        <v>330.93900000000002</v>
      </c>
      <c r="H298" s="257" t="s">
        <v>857</v>
      </c>
      <c r="I298" s="257" t="s">
        <v>858</v>
      </c>
      <c r="J298" s="257" t="s">
        <v>781</v>
      </c>
      <c r="K298" s="259" t="s">
        <v>736</v>
      </c>
    </row>
    <row r="299" spans="1:11">
      <c r="A299" s="252" t="s">
        <v>363</v>
      </c>
      <c r="B299" s="253" t="s">
        <v>731</v>
      </c>
      <c r="C299" s="253" t="s">
        <v>732</v>
      </c>
      <c r="D299" s="253" t="s">
        <v>437</v>
      </c>
      <c r="E299" s="253">
        <v>78</v>
      </c>
      <c r="F299" s="254">
        <v>330.93900000000002</v>
      </c>
      <c r="G299" s="254">
        <v>334.75900000000001</v>
      </c>
      <c r="H299" s="253" t="s">
        <v>859</v>
      </c>
      <c r="I299" s="253" t="s">
        <v>860</v>
      </c>
      <c r="J299" s="253" t="s">
        <v>781</v>
      </c>
      <c r="K299" s="255" t="s">
        <v>736</v>
      </c>
    </row>
    <row r="300" spans="1:11">
      <c r="A300" s="256" t="s">
        <v>363</v>
      </c>
      <c r="B300" s="257" t="s">
        <v>731</v>
      </c>
      <c r="C300" s="257" t="s">
        <v>732</v>
      </c>
      <c r="D300" s="257" t="s">
        <v>437</v>
      </c>
      <c r="E300" s="257">
        <v>78</v>
      </c>
      <c r="F300" s="258">
        <v>336.81799999999998</v>
      </c>
      <c r="G300" s="258">
        <v>338.88</v>
      </c>
      <c r="H300" s="257" t="s">
        <v>861</v>
      </c>
      <c r="I300" s="257" t="s">
        <v>862</v>
      </c>
      <c r="J300" s="257" t="s">
        <v>781</v>
      </c>
      <c r="K300" s="259" t="s">
        <v>736</v>
      </c>
    </row>
    <row r="301" spans="1:11">
      <c r="A301" s="252" t="s">
        <v>363</v>
      </c>
      <c r="B301" s="253" t="s">
        <v>731</v>
      </c>
      <c r="C301" s="253" t="s">
        <v>732</v>
      </c>
      <c r="D301" s="253" t="s">
        <v>437</v>
      </c>
      <c r="E301" s="253">
        <v>78</v>
      </c>
      <c r="F301" s="254">
        <v>336.81799999999998</v>
      </c>
      <c r="G301" s="254">
        <v>338.88</v>
      </c>
      <c r="H301" s="253" t="s">
        <v>861</v>
      </c>
      <c r="I301" s="253" t="s">
        <v>863</v>
      </c>
      <c r="J301" s="253" t="s">
        <v>781</v>
      </c>
      <c r="K301" s="255" t="s">
        <v>736</v>
      </c>
    </row>
    <row r="302" spans="1:11">
      <c r="A302" s="256" t="s">
        <v>363</v>
      </c>
      <c r="B302" s="257" t="s">
        <v>731</v>
      </c>
      <c r="C302" s="257" t="s">
        <v>732</v>
      </c>
      <c r="D302" s="257" t="s">
        <v>437</v>
      </c>
      <c r="E302" s="257">
        <v>97</v>
      </c>
      <c r="F302" s="258">
        <v>2.1339999999999999</v>
      </c>
      <c r="G302" s="258">
        <v>3</v>
      </c>
      <c r="H302" s="257" t="s">
        <v>864</v>
      </c>
      <c r="I302" s="257" t="s">
        <v>865</v>
      </c>
      <c r="J302" s="257" t="s">
        <v>866</v>
      </c>
      <c r="K302" s="259" t="s">
        <v>736</v>
      </c>
    </row>
    <row r="303" spans="1:11">
      <c r="A303" s="252" t="s">
        <v>363</v>
      </c>
      <c r="B303" s="253" t="s">
        <v>731</v>
      </c>
      <c r="C303" s="253" t="s">
        <v>732</v>
      </c>
      <c r="D303" s="253" t="s">
        <v>437</v>
      </c>
      <c r="E303" s="253">
        <v>97</v>
      </c>
      <c r="F303" s="254">
        <v>3</v>
      </c>
      <c r="G303" s="254">
        <v>5.0049999999999999</v>
      </c>
      <c r="H303" s="253" t="s">
        <v>867</v>
      </c>
      <c r="I303" s="253" t="s">
        <v>868</v>
      </c>
      <c r="J303" s="253" t="s">
        <v>866</v>
      </c>
      <c r="K303" s="255" t="s">
        <v>736</v>
      </c>
    </row>
    <row r="304" spans="1:11">
      <c r="A304" s="256" t="s">
        <v>363</v>
      </c>
      <c r="B304" s="257" t="s">
        <v>731</v>
      </c>
      <c r="C304" s="257" t="s">
        <v>732</v>
      </c>
      <c r="D304" s="257" t="s">
        <v>437</v>
      </c>
      <c r="E304" s="257">
        <v>97</v>
      </c>
      <c r="F304" s="258">
        <v>5.0049999999999999</v>
      </c>
      <c r="G304" s="258">
        <v>6.5170000000000003</v>
      </c>
      <c r="H304" s="257" t="s">
        <v>867</v>
      </c>
      <c r="I304" s="257" t="s">
        <v>869</v>
      </c>
      <c r="J304" s="257" t="s">
        <v>866</v>
      </c>
      <c r="K304" s="259" t="s">
        <v>736</v>
      </c>
    </row>
    <row r="305" spans="1:11">
      <c r="A305" s="252" t="s">
        <v>363</v>
      </c>
      <c r="B305" s="253" t="s">
        <v>731</v>
      </c>
      <c r="C305" s="253" t="s">
        <v>732</v>
      </c>
      <c r="D305" s="253" t="s">
        <v>437</v>
      </c>
      <c r="E305" s="253">
        <v>97</v>
      </c>
      <c r="F305" s="254">
        <v>6.5170000000000003</v>
      </c>
      <c r="G305" s="254">
        <v>9.1470000000000002</v>
      </c>
      <c r="H305" s="253" t="s">
        <v>870</v>
      </c>
      <c r="I305" s="253" t="s">
        <v>871</v>
      </c>
      <c r="J305" s="253" t="s">
        <v>866</v>
      </c>
      <c r="K305" s="255" t="s">
        <v>736</v>
      </c>
    </row>
    <row r="306" spans="1:11">
      <c r="A306" s="256" t="s">
        <v>363</v>
      </c>
      <c r="B306" s="257" t="s">
        <v>731</v>
      </c>
      <c r="C306" s="257" t="s">
        <v>732</v>
      </c>
      <c r="D306" s="257" t="s">
        <v>437</v>
      </c>
      <c r="E306" s="257">
        <v>78</v>
      </c>
      <c r="F306" s="258">
        <v>334.75900000000001</v>
      </c>
      <c r="G306" s="258">
        <v>336.81799999999998</v>
      </c>
      <c r="H306" s="257" t="s">
        <v>872</v>
      </c>
      <c r="I306" s="257" t="s">
        <v>873</v>
      </c>
      <c r="J306" s="257" t="s">
        <v>781</v>
      </c>
      <c r="K306" s="259" t="s">
        <v>736</v>
      </c>
    </row>
    <row r="307" spans="1:11">
      <c r="A307" s="252" t="s">
        <v>363</v>
      </c>
      <c r="B307" s="253" t="s">
        <v>731</v>
      </c>
      <c r="C307" s="253" t="s">
        <v>732</v>
      </c>
      <c r="D307" s="253" t="s">
        <v>437</v>
      </c>
      <c r="E307" s="253">
        <v>78</v>
      </c>
      <c r="F307" s="254">
        <v>334.75900000000001</v>
      </c>
      <c r="G307" s="254">
        <v>336.81799999999998</v>
      </c>
      <c r="H307" s="253" t="s">
        <v>872</v>
      </c>
      <c r="I307" s="253" t="s">
        <v>874</v>
      </c>
      <c r="J307" s="253" t="s">
        <v>781</v>
      </c>
      <c r="K307" s="255" t="s">
        <v>736</v>
      </c>
    </row>
    <row r="308" spans="1:11">
      <c r="A308" s="256" t="s">
        <v>363</v>
      </c>
      <c r="B308" s="257" t="s">
        <v>547</v>
      </c>
      <c r="C308" s="257" t="s">
        <v>875</v>
      </c>
      <c r="D308" s="257" t="s">
        <v>366</v>
      </c>
      <c r="E308" s="257">
        <v>74</v>
      </c>
      <c r="F308" s="258">
        <v>290.75099999999998</v>
      </c>
      <c r="G308" s="258">
        <v>290.78699999999998</v>
      </c>
      <c r="H308" s="257" t="s">
        <v>876</v>
      </c>
      <c r="I308" s="257" t="s">
        <v>877</v>
      </c>
      <c r="J308" s="257" t="s">
        <v>536</v>
      </c>
      <c r="K308" s="259" t="s">
        <v>546</v>
      </c>
    </row>
    <row r="309" spans="1:11">
      <c r="A309" s="252" t="s">
        <v>363</v>
      </c>
      <c r="B309" s="253" t="s">
        <v>547</v>
      </c>
      <c r="C309" s="253" t="s">
        <v>875</v>
      </c>
      <c r="D309" s="253" t="s">
        <v>366</v>
      </c>
      <c r="E309" s="253">
        <v>74</v>
      </c>
      <c r="F309" s="254">
        <v>290.78699999999998</v>
      </c>
      <c r="G309" s="254">
        <v>291.36900000000003</v>
      </c>
      <c r="H309" s="253" t="s">
        <v>878</v>
      </c>
      <c r="I309" s="253" t="s">
        <v>879</v>
      </c>
      <c r="J309" s="253" t="s">
        <v>536</v>
      </c>
      <c r="K309" s="255" t="s">
        <v>546</v>
      </c>
    </row>
    <row r="310" spans="1:11">
      <c r="A310" s="256" t="s">
        <v>363</v>
      </c>
      <c r="B310" s="257" t="s">
        <v>547</v>
      </c>
      <c r="C310" s="257" t="s">
        <v>875</v>
      </c>
      <c r="D310" s="257" t="s">
        <v>366</v>
      </c>
      <c r="E310" s="257">
        <v>74</v>
      </c>
      <c r="F310" s="258">
        <v>290.78699999999998</v>
      </c>
      <c r="G310" s="258">
        <v>291.36900000000003</v>
      </c>
      <c r="H310" s="257" t="s">
        <v>878</v>
      </c>
      <c r="I310" s="257" t="s">
        <v>880</v>
      </c>
      <c r="J310" s="257" t="s">
        <v>536</v>
      </c>
      <c r="K310" s="259" t="s">
        <v>546</v>
      </c>
    </row>
    <row r="311" spans="1:11">
      <c r="A311" s="252" t="s">
        <v>363</v>
      </c>
      <c r="B311" s="253" t="s">
        <v>532</v>
      </c>
      <c r="C311" s="253" t="s">
        <v>875</v>
      </c>
      <c r="D311" s="253" t="s">
        <v>366</v>
      </c>
      <c r="E311" s="253">
        <v>74</v>
      </c>
      <c r="F311" s="254">
        <v>291.36900000000003</v>
      </c>
      <c r="G311" s="254">
        <v>293.26100000000002</v>
      </c>
      <c r="H311" s="253" t="s">
        <v>878</v>
      </c>
      <c r="I311" s="253" t="s">
        <v>881</v>
      </c>
      <c r="J311" s="253" t="s">
        <v>536</v>
      </c>
      <c r="K311" s="255" t="s">
        <v>546</v>
      </c>
    </row>
    <row r="312" spans="1:11">
      <c r="A312" s="256" t="s">
        <v>363</v>
      </c>
      <c r="B312" s="257" t="s">
        <v>547</v>
      </c>
      <c r="C312" s="257" t="s">
        <v>875</v>
      </c>
      <c r="D312" s="257" t="s">
        <v>366</v>
      </c>
      <c r="E312" s="257">
        <v>74</v>
      </c>
      <c r="F312" s="258">
        <v>291.36900000000003</v>
      </c>
      <c r="G312" s="258">
        <v>293.26</v>
      </c>
      <c r="H312" s="257" t="s">
        <v>878</v>
      </c>
      <c r="I312" s="257" t="s">
        <v>882</v>
      </c>
      <c r="J312" s="257" t="s">
        <v>536</v>
      </c>
      <c r="K312" s="259" t="s">
        <v>546</v>
      </c>
    </row>
    <row r="313" spans="1:11">
      <c r="A313" s="252" t="s">
        <v>363</v>
      </c>
      <c r="B313" s="253" t="s">
        <v>547</v>
      </c>
      <c r="C313" s="253" t="s">
        <v>875</v>
      </c>
      <c r="D313" s="253" t="s">
        <v>366</v>
      </c>
      <c r="E313" s="253">
        <v>74</v>
      </c>
      <c r="F313" s="254">
        <v>293.26</v>
      </c>
      <c r="G313" s="254">
        <v>293.96499999999997</v>
      </c>
      <c r="H313" s="253" t="s">
        <v>883</v>
      </c>
      <c r="I313" s="253" t="s">
        <v>884</v>
      </c>
      <c r="J313" s="253" t="s">
        <v>536</v>
      </c>
      <c r="K313" s="255" t="s">
        <v>546</v>
      </c>
    </row>
    <row r="314" spans="1:11">
      <c r="A314" s="256" t="s">
        <v>363</v>
      </c>
      <c r="B314" s="257" t="s">
        <v>547</v>
      </c>
      <c r="C314" s="257" t="s">
        <v>875</v>
      </c>
      <c r="D314" s="257" t="s">
        <v>366</v>
      </c>
      <c r="E314" s="257">
        <v>74</v>
      </c>
      <c r="F314" s="258">
        <v>293.26100000000002</v>
      </c>
      <c r="G314" s="258">
        <v>293.96499999999997</v>
      </c>
      <c r="H314" s="257" t="s">
        <v>883</v>
      </c>
      <c r="I314" s="257" t="s">
        <v>885</v>
      </c>
      <c r="J314" s="257" t="s">
        <v>536</v>
      </c>
      <c r="K314" s="259" t="s">
        <v>546</v>
      </c>
    </row>
    <row r="315" spans="1:11">
      <c r="A315" s="252" t="s">
        <v>363</v>
      </c>
      <c r="B315" s="253" t="s">
        <v>547</v>
      </c>
      <c r="C315" s="253" t="s">
        <v>875</v>
      </c>
      <c r="D315" s="253" t="s">
        <v>366</v>
      </c>
      <c r="E315" s="253">
        <v>74</v>
      </c>
      <c r="F315" s="254">
        <v>293.96499999999997</v>
      </c>
      <c r="G315" s="254">
        <v>300.97899999999998</v>
      </c>
      <c r="H315" s="253" t="s">
        <v>883</v>
      </c>
      <c r="I315" s="253" t="s">
        <v>886</v>
      </c>
      <c r="J315" s="253" t="s">
        <v>536</v>
      </c>
      <c r="K315" s="255" t="s">
        <v>546</v>
      </c>
    </row>
    <row r="316" spans="1:11">
      <c r="A316" s="256" t="s">
        <v>363</v>
      </c>
      <c r="B316" s="257" t="s">
        <v>547</v>
      </c>
      <c r="C316" s="257" t="s">
        <v>875</v>
      </c>
      <c r="D316" s="257" t="s">
        <v>366</v>
      </c>
      <c r="E316" s="257">
        <v>74</v>
      </c>
      <c r="F316" s="258">
        <v>300.97899999999998</v>
      </c>
      <c r="G316" s="258">
        <v>304.07799999999997</v>
      </c>
      <c r="H316" s="257" t="s">
        <v>887</v>
      </c>
      <c r="I316" s="257" t="s">
        <v>888</v>
      </c>
      <c r="J316" s="257" t="s">
        <v>536</v>
      </c>
      <c r="K316" s="259" t="s">
        <v>546</v>
      </c>
    </row>
    <row r="317" spans="1:11">
      <c r="A317" s="252" t="s">
        <v>363</v>
      </c>
      <c r="B317" s="253" t="s">
        <v>547</v>
      </c>
      <c r="C317" s="253" t="s">
        <v>875</v>
      </c>
      <c r="D317" s="253" t="s">
        <v>366</v>
      </c>
      <c r="E317" s="253">
        <v>74</v>
      </c>
      <c r="F317" s="254">
        <v>300.97899999999998</v>
      </c>
      <c r="G317" s="254">
        <v>304.07799999999997</v>
      </c>
      <c r="H317" s="253" t="s">
        <v>887</v>
      </c>
      <c r="I317" s="253" t="s">
        <v>889</v>
      </c>
      <c r="J317" s="253" t="s">
        <v>536</v>
      </c>
      <c r="K317" s="255" t="s">
        <v>546</v>
      </c>
    </row>
    <row r="318" spans="1:11">
      <c r="A318" s="256" t="s">
        <v>363</v>
      </c>
      <c r="B318" s="257" t="s">
        <v>547</v>
      </c>
      <c r="C318" s="257" t="s">
        <v>875</v>
      </c>
      <c r="D318" s="257" t="s">
        <v>366</v>
      </c>
      <c r="E318" s="257">
        <v>74</v>
      </c>
      <c r="F318" s="258">
        <v>304.07799999999997</v>
      </c>
      <c r="G318" s="258">
        <v>309</v>
      </c>
      <c r="H318" s="257" t="s">
        <v>890</v>
      </c>
      <c r="I318" s="257" t="s">
        <v>891</v>
      </c>
      <c r="J318" s="257" t="s">
        <v>536</v>
      </c>
      <c r="K318" s="259" t="s">
        <v>546</v>
      </c>
    </row>
    <row r="319" spans="1:11">
      <c r="A319" s="252" t="s">
        <v>363</v>
      </c>
      <c r="B319" s="253" t="s">
        <v>547</v>
      </c>
      <c r="C319" s="253" t="s">
        <v>875</v>
      </c>
      <c r="D319" s="253" t="s">
        <v>366</v>
      </c>
      <c r="E319" s="253">
        <v>74</v>
      </c>
      <c r="F319" s="254">
        <v>309</v>
      </c>
      <c r="G319" s="254">
        <v>314.54000000000002</v>
      </c>
      <c r="H319" s="253" t="s">
        <v>890</v>
      </c>
      <c r="I319" s="253" t="s">
        <v>892</v>
      </c>
      <c r="J319" s="253" t="s">
        <v>536</v>
      </c>
      <c r="K319" s="255" t="s">
        <v>546</v>
      </c>
    </row>
    <row r="320" spans="1:11">
      <c r="A320" s="256" t="s">
        <v>363</v>
      </c>
      <c r="B320" s="257" t="s">
        <v>547</v>
      </c>
      <c r="C320" s="257" t="s">
        <v>875</v>
      </c>
      <c r="D320" s="257" t="s">
        <v>366</v>
      </c>
      <c r="E320" s="257">
        <v>74</v>
      </c>
      <c r="F320" s="258">
        <v>314.54000000000002</v>
      </c>
      <c r="G320" s="258">
        <v>317.25200000000001</v>
      </c>
      <c r="H320" s="257" t="s">
        <v>893</v>
      </c>
      <c r="I320" s="257" t="s">
        <v>894</v>
      </c>
      <c r="J320" s="257" t="s">
        <v>536</v>
      </c>
      <c r="K320" s="259" t="s">
        <v>546</v>
      </c>
    </row>
    <row r="321" spans="1:11">
      <c r="A321" s="252" t="s">
        <v>363</v>
      </c>
      <c r="B321" s="253" t="s">
        <v>547</v>
      </c>
      <c r="C321" s="253" t="s">
        <v>875</v>
      </c>
      <c r="D321" s="253" t="s">
        <v>366</v>
      </c>
      <c r="E321" s="253">
        <v>74</v>
      </c>
      <c r="F321" s="254">
        <v>314.54000000000002</v>
      </c>
      <c r="G321" s="254">
        <v>317.25200000000001</v>
      </c>
      <c r="H321" s="253" t="s">
        <v>893</v>
      </c>
      <c r="I321" s="253" t="s">
        <v>895</v>
      </c>
      <c r="J321" s="253" t="s">
        <v>536</v>
      </c>
      <c r="K321" s="255" t="s">
        <v>546</v>
      </c>
    </row>
    <row r="322" spans="1:11">
      <c r="A322" s="256" t="s">
        <v>363</v>
      </c>
      <c r="B322" s="257" t="s">
        <v>547</v>
      </c>
      <c r="C322" s="257" t="s">
        <v>875</v>
      </c>
      <c r="D322" s="257" t="s">
        <v>366</v>
      </c>
      <c r="E322" s="257">
        <v>74</v>
      </c>
      <c r="F322" s="258">
        <v>317.25200000000001</v>
      </c>
      <c r="G322" s="258">
        <v>326</v>
      </c>
      <c r="H322" s="257" t="s">
        <v>544</v>
      </c>
      <c r="I322" s="257" t="s">
        <v>896</v>
      </c>
      <c r="J322" s="257" t="s">
        <v>536</v>
      </c>
      <c r="K322" s="259" t="s">
        <v>546</v>
      </c>
    </row>
    <row r="323" spans="1:11">
      <c r="A323" s="252" t="s">
        <v>363</v>
      </c>
      <c r="B323" s="253" t="s">
        <v>547</v>
      </c>
      <c r="C323" s="253" t="s">
        <v>875</v>
      </c>
      <c r="D323" s="253" t="s">
        <v>366</v>
      </c>
      <c r="E323" s="253">
        <v>74</v>
      </c>
      <c r="F323" s="254">
        <v>335.31</v>
      </c>
      <c r="G323" s="254">
        <v>338.31</v>
      </c>
      <c r="H323" s="253" t="s">
        <v>897</v>
      </c>
      <c r="I323" s="253" t="s">
        <v>898</v>
      </c>
      <c r="J323" s="253" t="s">
        <v>536</v>
      </c>
      <c r="K323" s="255" t="s">
        <v>546</v>
      </c>
    </row>
    <row r="324" spans="1:11">
      <c r="A324" s="256" t="s">
        <v>363</v>
      </c>
      <c r="B324" s="257" t="s">
        <v>547</v>
      </c>
      <c r="C324" s="257" t="s">
        <v>875</v>
      </c>
      <c r="D324" s="257" t="s">
        <v>366</v>
      </c>
      <c r="E324" s="257">
        <v>74</v>
      </c>
      <c r="F324" s="258">
        <v>335.31</v>
      </c>
      <c r="G324" s="258">
        <v>338.31</v>
      </c>
      <c r="H324" s="257" t="s">
        <v>897</v>
      </c>
      <c r="I324" s="257" t="s">
        <v>899</v>
      </c>
      <c r="J324" s="257" t="s">
        <v>536</v>
      </c>
      <c r="K324" s="259" t="s">
        <v>546</v>
      </c>
    </row>
    <row r="325" spans="1:11">
      <c r="A325" s="252" t="s">
        <v>363</v>
      </c>
      <c r="B325" s="253" t="s">
        <v>547</v>
      </c>
      <c r="C325" s="253" t="s">
        <v>875</v>
      </c>
      <c r="D325" s="253" t="s">
        <v>366</v>
      </c>
      <c r="E325" s="253">
        <v>74</v>
      </c>
      <c r="F325" s="254">
        <v>338.31</v>
      </c>
      <c r="G325" s="254">
        <v>350</v>
      </c>
      <c r="H325" s="253" t="s">
        <v>900</v>
      </c>
      <c r="I325" s="253" t="s">
        <v>901</v>
      </c>
      <c r="J325" s="253" t="s">
        <v>536</v>
      </c>
      <c r="K325" s="255" t="s">
        <v>546</v>
      </c>
    </row>
    <row r="326" spans="1:11">
      <c r="A326" s="256" t="s">
        <v>363</v>
      </c>
      <c r="B326" s="257" t="s">
        <v>547</v>
      </c>
      <c r="C326" s="257" t="s">
        <v>875</v>
      </c>
      <c r="D326" s="257" t="s">
        <v>366</v>
      </c>
      <c r="E326" s="257">
        <v>74</v>
      </c>
      <c r="F326" s="258">
        <v>350</v>
      </c>
      <c r="G326" s="258">
        <v>362.04399999999998</v>
      </c>
      <c r="H326" s="257" t="s">
        <v>900</v>
      </c>
      <c r="I326" s="257" t="s">
        <v>902</v>
      </c>
      <c r="J326" s="257" t="s">
        <v>536</v>
      </c>
      <c r="K326" s="259" t="s">
        <v>546</v>
      </c>
    </row>
    <row r="327" spans="1:11">
      <c r="A327" s="252" t="s">
        <v>363</v>
      </c>
      <c r="B327" s="253" t="s">
        <v>547</v>
      </c>
      <c r="C327" s="253" t="s">
        <v>875</v>
      </c>
      <c r="D327" s="253" t="s">
        <v>366</v>
      </c>
      <c r="E327" s="253">
        <v>74</v>
      </c>
      <c r="F327" s="254">
        <v>362.04399999999998</v>
      </c>
      <c r="G327" s="254">
        <v>364.67099999999999</v>
      </c>
      <c r="H327" s="253" t="s">
        <v>903</v>
      </c>
      <c r="I327" s="253" t="s">
        <v>904</v>
      </c>
      <c r="J327" s="253" t="s">
        <v>536</v>
      </c>
      <c r="K327" s="255" t="s">
        <v>546</v>
      </c>
    </row>
    <row r="328" spans="1:11">
      <c r="A328" s="256" t="s">
        <v>363</v>
      </c>
      <c r="B328" s="257" t="s">
        <v>547</v>
      </c>
      <c r="C328" s="257" t="s">
        <v>875</v>
      </c>
      <c r="D328" s="257" t="s">
        <v>366</v>
      </c>
      <c r="E328" s="257">
        <v>74</v>
      </c>
      <c r="F328" s="258">
        <v>362.04399999999998</v>
      </c>
      <c r="G328" s="258">
        <v>364.67099999999999</v>
      </c>
      <c r="H328" s="257" t="s">
        <v>903</v>
      </c>
      <c r="I328" s="257" t="s">
        <v>905</v>
      </c>
      <c r="J328" s="257" t="s">
        <v>536</v>
      </c>
      <c r="K328" s="259" t="s">
        <v>546</v>
      </c>
    </row>
    <row r="329" spans="1:11">
      <c r="A329" s="252" t="s">
        <v>363</v>
      </c>
      <c r="B329" s="253" t="s">
        <v>547</v>
      </c>
      <c r="C329" s="253" t="s">
        <v>875</v>
      </c>
      <c r="D329" s="253" t="s">
        <v>366</v>
      </c>
      <c r="E329" s="253">
        <v>74</v>
      </c>
      <c r="F329" s="254">
        <v>364.67099999999999</v>
      </c>
      <c r="G329" s="254">
        <v>370</v>
      </c>
      <c r="H329" s="253" t="s">
        <v>906</v>
      </c>
      <c r="I329" s="253" t="s">
        <v>907</v>
      </c>
      <c r="J329" s="253" t="s">
        <v>536</v>
      </c>
      <c r="K329" s="255" t="s">
        <v>546</v>
      </c>
    </row>
    <row r="330" spans="1:11">
      <c r="A330" s="256" t="s">
        <v>363</v>
      </c>
      <c r="B330" s="257" t="s">
        <v>547</v>
      </c>
      <c r="C330" s="257" t="s">
        <v>875</v>
      </c>
      <c r="D330" s="257" t="s">
        <v>366</v>
      </c>
      <c r="E330" s="257">
        <v>74</v>
      </c>
      <c r="F330" s="258">
        <v>370</v>
      </c>
      <c r="G330" s="258">
        <v>375.471</v>
      </c>
      <c r="H330" s="257" t="s">
        <v>906</v>
      </c>
      <c r="I330" s="257" t="s">
        <v>908</v>
      </c>
      <c r="J330" s="257" t="s">
        <v>536</v>
      </c>
      <c r="K330" s="259" t="s">
        <v>546</v>
      </c>
    </row>
    <row r="331" spans="1:11">
      <c r="A331" s="252" t="s">
        <v>363</v>
      </c>
      <c r="B331" s="253" t="s">
        <v>547</v>
      </c>
      <c r="C331" s="253" t="s">
        <v>875</v>
      </c>
      <c r="D331" s="253" t="s">
        <v>366</v>
      </c>
      <c r="E331" s="253">
        <v>74</v>
      </c>
      <c r="F331" s="254">
        <v>375.471</v>
      </c>
      <c r="G331" s="254">
        <v>378.45800000000003</v>
      </c>
      <c r="H331" s="253" t="s">
        <v>909</v>
      </c>
      <c r="I331" s="253" t="s">
        <v>910</v>
      </c>
      <c r="J331" s="253" t="s">
        <v>536</v>
      </c>
      <c r="K331" s="255" t="s">
        <v>546</v>
      </c>
    </row>
    <row r="332" spans="1:11">
      <c r="A332" s="256" t="s">
        <v>363</v>
      </c>
      <c r="B332" s="257" t="s">
        <v>547</v>
      </c>
      <c r="C332" s="257" t="s">
        <v>875</v>
      </c>
      <c r="D332" s="257" t="s">
        <v>366</v>
      </c>
      <c r="E332" s="257">
        <v>74</v>
      </c>
      <c r="F332" s="258">
        <v>375.471</v>
      </c>
      <c r="G332" s="258">
        <v>378.45800000000003</v>
      </c>
      <c r="H332" s="257" t="s">
        <v>909</v>
      </c>
      <c r="I332" s="257" t="s">
        <v>911</v>
      </c>
      <c r="J332" s="257" t="s">
        <v>536</v>
      </c>
      <c r="K332" s="259" t="s">
        <v>546</v>
      </c>
    </row>
    <row r="333" spans="1:11">
      <c r="A333" s="252" t="s">
        <v>363</v>
      </c>
      <c r="B333" s="253" t="s">
        <v>547</v>
      </c>
      <c r="C333" s="253" t="s">
        <v>875</v>
      </c>
      <c r="D333" s="253" t="s">
        <v>366</v>
      </c>
      <c r="E333" s="253">
        <v>74</v>
      </c>
      <c r="F333" s="254">
        <v>378.45800000000003</v>
      </c>
      <c r="G333" s="254">
        <v>389</v>
      </c>
      <c r="H333" s="253" t="s">
        <v>912</v>
      </c>
      <c r="I333" s="253" t="s">
        <v>913</v>
      </c>
      <c r="J333" s="253" t="s">
        <v>536</v>
      </c>
      <c r="K333" s="255" t="s">
        <v>546</v>
      </c>
    </row>
    <row r="334" spans="1:11">
      <c r="A334" s="256" t="s">
        <v>363</v>
      </c>
      <c r="B334" s="257" t="s">
        <v>547</v>
      </c>
      <c r="C334" s="257" t="s">
        <v>875</v>
      </c>
      <c r="D334" s="257" t="s">
        <v>366</v>
      </c>
      <c r="E334" s="257">
        <v>74</v>
      </c>
      <c r="F334" s="258">
        <v>389</v>
      </c>
      <c r="G334" s="258">
        <v>399.34100000000001</v>
      </c>
      <c r="H334" s="257" t="s">
        <v>912</v>
      </c>
      <c r="I334" s="257" t="s">
        <v>914</v>
      </c>
      <c r="J334" s="257" t="s">
        <v>536</v>
      </c>
      <c r="K334" s="259" t="s">
        <v>546</v>
      </c>
    </row>
    <row r="335" spans="1:11">
      <c r="A335" s="252" t="s">
        <v>363</v>
      </c>
      <c r="B335" s="253" t="s">
        <v>547</v>
      </c>
      <c r="C335" s="253" t="s">
        <v>875</v>
      </c>
      <c r="D335" s="253" t="s">
        <v>366</v>
      </c>
      <c r="E335" s="253">
        <v>74</v>
      </c>
      <c r="F335" s="254">
        <v>399.34100000000001</v>
      </c>
      <c r="G335" s="254">
        <v>400.94099999999997</v>
      </c>
      <c r="H335" s="253" t="s">
        <v>915</v>
      </c>
      <c r="I335" s="253" t="s">
        <v>916</v>
      </c>
      <c r="J335" s="253" t="s">
        <v>536</v>
      </c>
      <c r="K335" s="255" t="s">
        <v>546</v>
      </c>
    </row>
    <row r="336" spans="1:11">
      <c r="A336" s="256" t="s">
        <v>363</v>
      </c>
      <c r="B336" s="257" t="s">
        <v>547</v>
      </c>
      <c r="C336" s="257" t="s">
        <v>875</v>
      </c>
      <c r="D336" s="257" t="s">
        <v>366</v>
      </c>
      <c r="E336" s="257">
        <v>74</v>
      </c>
      <c r="F336" s="258">
        <v>400.94099999999997</v>
      </c>
      <c r="G336" s="258">
        <v>403.13299999999998</v>
      </c>
      <c r="H336" s="257" t="s">
        <v>917</v>
      </c>
      <c r="I336" s="257" t="s">
        <v>918</v>
      </c>
      <c r="J336" s="257" t="s">
        <v>536</v>
      </c>
      <c r="K336" s="259" t="s">
        <v>546</v>
      </c>
    </row>
    <row r="337" spans="1:11">
      <c r="A337" s="252" t="s">
        <v>363</v>
      </c>
      <c r="B337" s="253" t="s">
        <v>547</v>
      </c>
      <c r="C337" s="253" t="s">
        <v>875</v>
      </c>
      <c r="D337" s="253" t="s">
        <v>366</v>
      </c>
      <c r="E337" s="253">
        <v>74</v>
      </c>
      <c r="F337" s="254">
        <v>400.94099999999997</v>
      </c>
      <c r="G337" s="254">
        <v>403.13299999999998</v>
      </c>
      <c r="H337" s="253" t="s">
        <v>917</v>
      </c>
      <c r="I337" s="253" t="s">
        <v>919</v>
      </c>
      <c r="J337" s="253" t="s">
        <v>536</v>
      </c>
      <c r="K337" s="255" t="s">
        <v>546</v>
      </c>
    </row>
    <row r="338" spans="1:11">
      <c r="A338" s="256" t="s">
        <v>363</v>
      </c>
      <c r="B338" s="257" t="s">
        <v>547</v>
      </c>
      <c r="C338" s="257" t="s">
        <v>875</v>
      </c>
      <c r="D338" s="257" t="s">
        <v>366</v>
      </c>
      <c r="E338" s="257">
        <v>74</v>
      </c>
      <c r="F338" s="258">
        <v>403.13299999999998</v>
      </c>
      <c r="G338" s="258">
        <v>403.25799999999998</v>
      </c>
      <c r="H338" s="257" t="s">
        <v>920</v>
      </c>
      <c r="I338" s="257" t="s">
        <v>921</v>
      </c>
      <c r="J338" s="257" t="s">
        <v>536</v>
      </c>
      <c r="K338" s="259" t="s">
        <v>546</v>
      </c>
    </row>
    <row r="339" spans="1:11">
      <c r="A339" s="252" t="s">
        <v>363</v>
      </c>
      <c r="B339" s="253" t="s">
        <v>547</v>
      </c>
      <c r="C339" s="253" t="s">
        <v>875</v>
      </c>
      <c r="D339" s="253" t="s">
        <v>366</v>
      </c>
      <c r="E339" s="253">
        <v>74</v>
      </c>
      <c r="F339" s="254">
        <v>403.25799999999998</v>
      </c>
      <c r="G339" s="254">
        <v>406.37099999999998</v>
      </c>
      <c r="H339" s="253" t="s">
        <v>922</v>
      </c>
      <c r="I339" s="253" t="s">
        <v>923</v>
      </c>
      <c r="J339" s="253" t="s">
        <v>536</v>
      </c>
      <c r="K339" s="255" t="s">
        <v>546</v>
      </c>
    </row>
    <row r="340" spans="1:11">
      <c r="A340" s="256" t="s">
        <v>363</v>
      </c>
      <c r="B340" s="257" t="s">
        <v>547</v>
      </c>
      <c r="C340" s="257" t="s">
        <v>875</v>
      </c>
      <c r="D340" s="257" t="s">
        <v>366</v>
      </c>
      <c r="E340" s="257">
        <v>74</v>
      </c>
      <c r="F340" s="258">
        <v>403.25799999999998</v>
      </c>
      <c r="G340" s="258">
        <v>406.37099999999998</v>
      </c>
      <c r="H340" s="257" t="s">
        <v>922</v>
      </c>
      <c r="I340" s="257" t="s">
        <v>924</v>
      </c>
      <c r="J340" s="257" t="s">
        <v>536</v>
      </c>
      <c r="K340" s="259" t="s">
        <v>546</v>
      </c>
    </row>
    <row r="341" spans="1:11">
      <c r="A341" s="252" t="s">
        <v>363</v>
      </c>
      <c r="B341" s="253" t="s">
        <v>547</v>
      </c>
      <c r="C341" s="253" t="s">
        <v>875</v>
      </c>
      <c r="D341" s="253" t="s">
        <v>366</v>
      </c>
      <c r="E341" s="253">
        <v>74</v>
      </c>
      <c r="F341" s="254">
        <v>406.37099999999998</v>
      </c>
      <c r="G341" s="254">
        <v>416</v>
      </c>
      <c r="H341" s="253" t="s">
        <v>925</v>
      </c>
      <c r="I341" s="253" t="s">
        <v>926</v>
      </c>
      <c r="J341" s="253" t="s">
        <v>536</v>
      </c>
      <c r="K341" s="255" t="s">
        <v>546</v>
      </c>
    </row>
    <row r="342" spans="1:11">
      <c r="A342" s="256" t="s">
        <v>363</v>
      </c>
      <c r="B342" s="257" t="s">
        <v>547</v>
      </c>
      <c r="C342" s="257" t="s">
        <v>875</v>
      </c>
      <c r="D342" s="257" t="s">
        <v>366</v>
      </c>
      <c r="E342" s="257">
        <v>74</v>
      </c>
      <c r="F342" s="258">
        <v>416</v>
      </c>
      <c r="G342" s="258">
        <v>426.60399999999998</v>
      </c>
      <c r="H342" s="257" t="s">
        <v>925</v>
      </c>
      <c r="I342" s="257" t="s">
        <v>927</v>
      </c>
      <c r="J342" s="257" t="s">
        <v>536</v>
      </c>
      <c r="K342" s="259" t="s">
        <v>546</v>
      </c>
    </row>
    <row r="343" spans="1:11">
      <c r="A343" s="252" t="s">
        <v>363</v>
      </c>
      <c r="B343" s="253" t="s">
        <v>547</v>
      </c>
      <c r="C343" s="253" t="s">
        <v>875</v>
      </c>
      <c r="D343" s="253" t="s">
        <v>366</v>
      </c>
      <c r="E343" s="253">
        <v>74</v>
      </c>
      <c r="F343" s="254">
        <v>426.60399999999998</v>
      </c>
      <c r="G343" s="254">
        <v>429.572</v>
      </c>
      <c r="H343" s="253" t="s">
        <v>928</v>
      </c>
      <c r="I343" s="253" t="s">
        <v>929</v>
      </c>
      <c r="J343" s="253" t="s">
        <v>536</v>
      </c>
      <c r="K343" s="255" t="s">
        <v>546</v>
      </c>
    </row>
    <row r="344" spans="1:11">
      <c r="A344" s="256" t="s">
        <v>363</v>
      </c>
      <c r="B344" s="257" t="s">
        <v>547</v>
      </c>
      <c r="C344" s="257" t="s">
        <v>875</v>
      </c>
      <c r="D344" s="257" t="s">
        <v>366</v>
      </c>
      <c r="E344" s="257">
        <v>74</v>
      </c>
      <c r="F344" s="258">
        <v>426.60399999999998</v>
      </c>
      <c r="G344" s="258">
        <v>429.572</v>
      </c>
      <c r="H344" s="257" t="s">
        <v>928</v>
      </c>
      <c r="I344" s="257" t="s">
        <v>930</v>
      </c>
      <c r="J344" s="257" t="s">
        <v>536</v>
      </c>
      <c r="K344" s="259" t="s">
        <v>546</v>
      </c>
    </row>
    <row r="345" spans="1:11">
      <c r="A345" s="252" t="s">
        <v>363</v>
      </c>
      <c r="B345" s="253" t="s">
        <v>547</v>
      </c>
      <c r="C345" s="253" t="s">
        <v>875</v>
      </c>
      <c r="D345" s="253" t="s">
        <v>366</v>
      </c>
      <c r="E345" s="253">
        <v>74</v>
      </c>
      <c r="F345" s="254">
        <v>429.572</v>
      </c>
      <c r="G345" s="254">
        <v>440</v>
      </c>
      <c r="H345" s="253" t="s">
        <v>931</v>
      </c>
      <c r="I345" s="253" t="s">
        <v>932</v>
      </c>
      <c r="J345" s="253" t="s">
        <v>536</v>
      </c>
      <c r="K345" s="255" t="s">
        <v>546</v>
      </c>
    </row>
    <row r="346" spans="1:11">
      <c r="A346" s="256" t="s">
        <v>363</v>
      </c>
      <c r="B346" s="257" t="s">
        <v>547</v>
      </c>
      <c r="C346" s="257" t="s">
        <v>875</v>
      </c>
      <c r="D346" s="257" t="s">
        <v>366</v>
      </c>
      <c r="E346" s="257">
        <v>74</v>
      </c>
      <c r="F346" s="258">
        <v>440</v>
      </c>
      <c r="G346" s="258">
        <v>450.62299999999999</v>
      </c>
      <c r="H346" s="257" t="s">
        <v>931</v>
      </c>
      <c r="I346" s="257" t="s">
        <v>933</v>
      </c>
      <c r="J346" s="257" t="s">
        <v>536</v>
      </c>
      <c r="K346" s="259" t="s">
        <v>546</v>
      </c>
    </row>
    <row r="347" spans="1:11">
      <c r="A347" s="252" t="s">
        <v>363</v>
      </c>
      <c r="B347" s="253" t="s">
        <v>547</v>
      </c>
      <c r="C347" s="253" t="s">
        <v>875</v>
      </c>
      <c r="D347" s="253" t="s">
        <v>366</v>
      </c>
      <c r="E347" s="253">
        <v>74</v>
      </c>
      <c r="F347" s="254">
        <v>450.62299999999999</v>
      </c>
      <c r="G347" s="254">
        <v>453.32100000000003</v>
      </c>
      <c r="H347" s="253" t="s">
        <v>934</v>
      </c>
      <c r="I347" s="253" t="s">
        <v>935</v>
      </c>
      <c r="J347" s="253" t="s">
        <v>536</v>
      </c>
      <c r="K347" s="255" t="s">
        <v>546</v>
      </c>
    </row>
    <row r="348" spans="1:11">
      <c r="A348" s="256" t="s">
        <v>363</v>
      </c>
      <c r="B348" s="257" t="s">
        <v>547</v>
      </c>
      <c r="C348" s="257" t="s">
        <v>875</v>
      </c>
      <c r="D348" s="257" t="s">
        <v>366</v>
      </c>
      <c r="E348" s="257">
        <v>74</v>
      </c>
      <c r="F348" s="258">
        <v>450.62299999999999</v>
      </c>
      <c r="G348" s="258">
        <v>453.32100000000003</v>
      </c>
      <c r="H348" s="257" t="s">
        <v>934</v>
      </c>
      <c r="I348" s="257" t="s">
        <v>936</v>
      </c>
      <c r="J348" s="257" t="s">
        <v>536</v>
      </c>
      <c r="K348" s="259" t="s">
        <v>546</v>
      </c>
    </row>
    <row r="349" spans="1:11">
      <c r="A349" s="252" t="s">
        <v>363</v>
      </c>
      <c r="B349" s="253" t="s">
        <v>547</v>
      </c>
      <c r="C349" s="253" t="s">
        <v>875</v>
      </c>
      <c r="D349" s="253" t="s">
        <v>366</v>
      </c>
      <c r="E349" s="253">
        <v>74</v>
      </c>
      <c r="F349" s="254">
        <v>453.32100000000003</v>
      </c>
      <c r="G349" s="254">
        <v>464</v>
      </c>
      <c r="H349" s="253" t="s">
        <v>937</v>
      </c>
      <c r="I349" s="253" t="s">
        <v>938</v>
      </c>
      <c r="J349" s="253" t="s">
        <v>536</v>
      </c>
      <c r="K349" s="255" t="s">
        <v>546</v>
      </c>
    </row>
    <row r="350" spans="1:11">
      <c r="A350" s="256" t="s">
        <v>363</v>
      </c>
      <c r="B350" s="257" t="s">
        <v>547</v>
      </c>
      <c r="C350" s="257" t="s">
        <v>875</v>
      </c>
      <c r="D350" s="257" t="s">
        <v>366</v>
      </c>
      <c r="E350" s="257">
        <v>74</v>
      </c>
      <c r="F350" s="258">
        <v>464</v>
      </c>
      <c r="G350" s="258">
        <v>474.98899999999998</v>
      </c>
      <c r="H350" s="257" t="s">
        <v>937</v>
      </c>
      <c r="I350" s="257" t="s">
        <v>939</v>
      </c>
      <c r="J350" s="257" t="s">
        <v>536</v>
      </c>
      <c r="K350" s="259" t="s">
        <v>546</v>
      </c>
    </row>
    <row r="351" spans="1:11">
      <c r="A351" s="252" t="s">
        <v>363</v>
      </c>
      <c r="B351" s="253" t="s">
        <v>547</v>
      </c>
      <c r="C351" s="253" t="s">
        <v>875</v>
      </c>
      <c r="D351" s="253" t="s">
        <v>366</v>
      </c>
      <c r="E351" s="253">
        <v>74</v>
      </c>
      <c r="F351" s="254">
        <v>474.98899999999998</v>
      </c>
      <c r="G351" s="254">
        <v>477.84699999999998</v>
      </c>
      <c r="H351" s="253" t="s">
        <v>940</v>
      </c>
      <c r="I351" s="253" t="s">
        <v>941</v>
      </c>
      <c r="J351" s="253" t="s">
        <v>536</v>
      </c>
      <c r="K351" s="255" t="s">
        <v>546</v>
      </c>
    </row>
    <row r="352" spans="1:11">
      <c r="A352" s="256" t="s">
        <v>363</v>
      </c>
      <c r="B352" s="257" t="s">
        <v>547</v>
      </c>
      <c r="C352" s="257" t="s">
        <v>875</v>
      </c>
      <c r="D352" s="257" t="s">
        <v>366</v>
      </c>
      <c r="E352" s="257">
        <v>74</v>
      </c>
      <c r="F352" s="258">
        <v>474.98899999999998</v>
      </c>
      <c r="G352" s="258">
        <v>477.84699999999998</v>
      </c>
      <c r="H352" s="257" t="s">
        <v>940</v>
      </c>
      <c r="I352" s="257" t="s">
        <v>942</v>
      </c>
      <c r="J352" s="257" t="s">
        <v>536</v>
      </c>
      <c r="K352" s="259" t="s">
        <v>546</v>
      </c>
    </row>
    <row r="353" spans="1:11">
      <c r="A353" s="252" t="s">
        <v>363</v>
      </c>
      <c r="B353" s="253" t="s">
        <v>547</v>
      </c>
      <c r="C353" s="253" t="s">
        <v>875</v>
      </c>
      <c r="D353" s="253" t="s">
        <v>366</v>
      </c>
      <c r="E353" s="253">
        <v>74</v>
      </c>
      <c r="F353" s="254">
        <v>477.84699999999998</v>
      </c>
      <c r="G353" s="254">
        <v>487</v>
      </c>
      <c r="H353" s="253" t="s">
        <v>943</v>
      </c>
      <c r="I353" s="253" t="s">
        <v>944</v>
      </c>
      <c r="J353" s="253" t="s">
        <v>536</v>
      </c>
      <c r="K353" s="255" t="s">
        <v>546</v>
      </c>
    </row>
    <row r="354" spans="1:11">
      <c r="A354" s="256" t="s">
        <v>363</v>
      </c>
      <c r="B354" s="257" t="s">
        <v>547</v>
      </c>
      <c r="C354" s="257" t="s">
        <v>875</v>
      </c>
      <c r="D354" s="257" t="s">
        <v>366</v>
      </c>
      <c r="E354" s="257">
        <v>74</v>
      </c>
      <c r="F354" s="258">
        <v>487</v>
      </c>
      <c r="G354" s="258">
        <v>492</v>
      </c>
      <c r="H354" s="257" t="s">
        <v>943</v>
      </c>
      <c r="I354" s="257">
        <v>487492</v>
      </c>
      <c r="J354" s="257" t="s">
        <v>536</v>
      </c>
      <c r="K354" s="259" t="s">
        <v>546</v>
      </c>
    </row>
    <row r="355" spans="1:11">
      <c r="A355" s="252" t="s">
        <v>363</v>
      </c>
      <c r="B355" s="253" t="s">
        <v>547</v>
      </c>
      <c r="C355" s="253" t="s">
        <v>875</v>
      </c>
      <c r="D355" s="253" t="s">
        <v>366</v>
      </c>
      <c r="E355" s="253">
        <v>74</v>
      </c>
      <c r="F355" s="254">
        <v>492</v>
      </c>
      <c r="G355" s="254">
        <v>498.77</v>
      </c>
      <c r="H355" s="253" t="s">
        <v>943</v>
      </c>
      <c r="I355" s="253">
        <v>492499</v>
      </c>
      <c r="J355" s="253" t="s">
        <v>536</v>
      </c>
      <c r="K355" s="255" t="s">
        <v>546</v>
      </c>
    </row>
    <row r="356" spans="1:11">
      <c r="A356" s="260" t="s">
        <v>363</v>
      </c>
      <c r="B356" s="261" t="s">
        <v>547</v>
      </c>
      <c r="C356" s="261" t="s">
        <v>875</v>
      </c>
      <c r="D356" s="261" t="s">
        <v>366</v>
      </c>
      <c r="E356" s="261">
        <v>74</v>
      </c>
      <c r="F356" s="262">
        <v>498.77</v>
      </c>
      <c r="G356" s="262">
        <v>499.37099999999998</v>
      </c>
      <c r="H356" s="261" t="s">
        <v>943</v>
      </c>
      <c r="I356" s="261" t="s">
        <v>945</v>
      </c>
      <c r="J356" s="263" t="s">
        <v>536</v>
      </c>
      <c r="K356" s="264" t="s">
        <v>546</v>
      </c>
    </row>
    <row r="357" spans="1:11">
      <c r="A357" s="265" t="s">
        <v>363</v>
      </c>
      <c r="B357" s="266" t="s">
        <v>547</v>
      </c>
      <c r="C357" s="266" t="s">
        <v>875</v>
      </c>
      <c r="D357" s="266" t="s">
        <v>366</v>
      </c>
      <c r="E357" s="266">
        <v>74</v>
      </c>
      <c r="F357" s="267">
        <v>498.77</v>
      </c>
      <c r="G357" s="267">
        <v>499.38799999999998</v>
      </c>
      <c r="H357" s="266" t="s">
        <v>943</v>
      </c>
      <c r="I357" s="266" t="s">
        <v>946</v>
      </c>
      <c r="J357" s="268" t="s">
        <v>536</v>
      </c>
      <c r="K357" s="269" t="s">
        <v>546</v>
      </c>
    </row>
    <row r="358" spans="1:11">
      <c r="A358" s="260" t="s">
        <v>363</v>
      </c>
      <c r="B358" s="261" t="s">
        <v>547</v>
      </c>
      <c r="C358" s="261" t="s">
        <v>875</v>
      </c>
      <c r="D358" s="261" t="s">
        <v>366</v>
      </c>
      <c r="E358" s="261">
        <v>74</v>
      </c>
      <c r="F358" s="262">
        <v>499.37099999999998</v>
      </c>
      <c r="G358" s="262">
        <v>501.30900000000003</v>
      </c>
      <c r="H358" s="261" t="s">
        <v>947</v>
      </c>
      <c r="I358" s="261" t="s">
        <v>948</v>
      </c>
      <c r="J358" s="263" t="s">
        <v>536</v>
      </c>
      <c r="K358" s="264" t="s">
        <v>546</v>
      </c>
    </row>
    <row r="359" spans="1:11">
      <c r="A359" s="265" t="s">
        <v>363</v>
      </c>
      <c r="B359" s="266" t="s">
        <v>547</v>
      </c>
      <c r="C359" s="266" t="s">
        <v>875</v>
      </c>
      <c r="D359" s="266" t="s">
        <v>366</v>
      </c>
      <c r="E359" s="266">
        <v>74</v>
      </c>
      <c r="F359" s="267">
        <v>499.38799999999998</v>
      </c>
      <c r="G359" s="267">
        <v>501.30900000000003</v>
      </c>
      <c r="H359" s="266" t="s">
        <v>947</v>
      </c>
      <c r="I359" s="266" t="s">
        <v>949</v>
      </c>
      <c r="J359" s="268" t="s">
        <v>536</v>
      </c>
      <c r="K359" s="269" t="s">
        <v>546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231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11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352</v>
      </c>
      <c r="E14" s="32" t="s">
        <v>352</v>
      </c>
      <c r="F14" s="32" t="s">
        <v>999</v>
      </c>
      <c r="G14" s="32" t="s">
        <v>999</v>
      </c>
      <c r="H14" s="32" t="s">
        <v>1000</v>
      </c>
      <c r="I14" s="32" t="s">
        <v>1001</v>
      </c>
      <c r="J14" s="32" t="s">
        <v>1002</v>
      </c>
      <c r="K14" s="32" t="s">
        <v>1003</v>
      </c>
      <c r="L14" s="32" t="s">
        <v>1004</v>
      </c>
      <c r="M14" s="32" t="s">
        <v>1004</v>
      </c>
      <c r="N14" s="32" t="s">
        <v>1004</v>
      </c>
      <c r="O14" s="32" t="s">
        <v>1004</v>
      </c>
      <c r="P14" s="32" t="s">
        <v>988</v>
      </c>
      <c r="Q14" s="32" t="s">
        <v>1005</v>
      </c>
      <c r="R14" s="32" t="s">
        <v>1006</v>
      </c>
      <c r="S14" s="32" t="s">
        <v>352</v>
      </c>
      <c r="T14" s="32" t="s">
        <v>352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1007</v>
      </c>
      <c r="B15" s="32" t="s">
        <v>1008</v>
      </c>
      <c r="C15" s="32" t="str">
        <f>""</f>
        <v/>
      </c>
      <c r="D15" s="32"/>
      <c r="E15" s="32"/>
      <c r="F15" s="32"/>
      <c r="G15" s="32" t="s">
        <v>1009</v>
      </c>
      <c r="H15" s="32" t="s">
        <v>1010</v>
      </c>
      <c r="I15" s="32" t="s">
        <v>1011</v>
      </c>
      <c r="J15" s="32"/>
      <c r="K15" s="32" t="s">
        <v>1012</v>
      </c>
      <c r="L15" s="32" t="s">
        <v>1013</v>
      </c>
      <c r="M15" s="32" t="s">
        <v>1013</v>
      </c>
      <c r="N15" s="32" t="s">
        <v>1013</v>
      </c>
      <c r="O15" s="32" t="s">
        <v>1013</v>
      </c>
      <c r="P15" s="32"/>
      <c r="Q15" s="32" t="s">
        <v>979</v>
      </c>
      <c r="R15" s="32" t="s">
        <v>1014</v>
      </c>
      <c r="S15" s="32" t="s">
        <v>1015</v>
      </c>
      <c r="T15" s="32" t="s">
        <v>1015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1016</v>
      </c>
      <c r="L16" s="32"/>
      <c r="M16" s="32"/>
      <c r="N16" s="32"/>
      <c r="O16" s="32"/>
      <c r="P16" s="32"/>
      <c r="Q16" s="32"/>
      <c r="R16" s="32" t="s">
        <v>1017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1018</v>
      </c>
      <c r="B28" s="29" t="s">
        <v>1019</v>
      </c>
      <c r="C28" s="29" t="s">
        <v>1020</v>
      </c>
      <c r="D28" s="29" t="s">
        <v>1021</v>
      </c>
      <c r="E28" s="29" t="s">
        <v>1022</v>
      </c>
      <c r="F28" s="29" t="s">
        <v>1023</v>
      </c>
      <c r="G28" s="29" t="s">
        <v>1024</v>
      </c>
      <c r="H28" s="29" t="s">
        <v>1025</v>
      </c>
      <c r="I28" s="29" t="s">
        <v>1026</v>
      </c>
      <c r="J28" s="29" t="s">
        <v>1027</v>
      </c>
      <c r="K28" s="29" t="s">
        <v>1028</v>
      </c>
      <c r="L28" s="29" t="s">
        <v>1029</v>
      </c>
      <c r="M28" s="29" t="s">
        <v>1030</v>
      </c>
      <c r="N28" s="29" t="s">
        <v>1031</v>
      </c>
      <c r="O28" s="29" t="s">
        <v>1032</v>
      </c>
      <c r="P28" s="29" t="s">
        <v>1033</v>
      </c>
      <c r="Q28" s="29" t="s">
        <v>1034</v>
      </c>
      <c r="R28" s="29" t="s">
        <v>1035</v>
      </c>
      <c r="S28" s="29" t="s">
        <v>1036</v>
      </c>
      <c r="T28" s="29" t="s">
        <v>1037</v>
      </c>
      <c r="U28" s="29" t="s">
        <v>1038</v>
      </c>
      <c r="V28" s="29" t="s">
        <v>1039</v>
      </c>
      <c r="W28" s="29" t="s">
        <v>1040</v>
      </c>
      <c r="X28" s="29" t="s">
        <v>1041</v>
      </c>
      <c r="Y28" s="29" t="s">
        <v>1042</v>
      </c>
      <c r="Z28" s="29" t="s">
        <v>1043</v>
      </c>
      <c r="AA28" s="29" t="s">
        <v>1044</v>
      </c>
      <c r="AB28" s="29" t="s">
        <v>1045</v>
      </c>
      <c r="AC28" s="29" t="s">
        <v>1046</v>
      </c>
      <c r="AD28" s="29" t="s">
        <v>1047</v>
      </c>
      <c r="AE28" s="29" t="s">
        <v>1048</v>
      </c>
      <c r="AF28" s="29" t="s">
        <v>1049</v>
      </c>
      <c r="AG28" s="29" t="s">
        <v>1050</v>
      </c>
      <c r="AH28" s="29" t="s">
        <v>1051</v>
      </c>
      <c r="AI28" s="29" t="s">
        <v>1052</v>
      </c>
      <c r="AJ28" s="29" t="s">
        <v>1053</v>
      </c>
      <c r="AK28" s="29" t="s">
        <v>1054</v>
      </c>
      <c r="AL28" s="29" t="s">
        <v>1055</v>
      </c>
      <c r="AM28" s="29" t="s">
        <v>1056</v>
      </c>
      <c r="AN28" s="34" t="s">
        <v>1057</v>
      </c>
      <c r="AO28" s="34" t="s">
        <v>1058</v>
      </c>
      <c r="AP28" s="25"/>
    </row>
    <row r="29" spans="1:42" s="31" customFormat="1">
      <c r="A29" s="32" t="s">
        <v>1059</v>
      </c>
      <c r="B29" s="32" t="s">
        <v>1060</v>
      </c>
      <c r="C29" s="32" t="s">
        <v>1061</v>
      </c>
      <c r="D29" s="32" t="s">
        <v>999</v>
      </c>
      <c r="E29" s="32" t="s">
        <v>1008</v>
      </c>
      <c r="F29" s="32" t="s">
        <v>1062</v>
      </c>
      <c r="G29" s="32" t="s">
        <v>1063</v>
      </c>
      <c r="H29" s="32" t="s">
        <v>1064</v>
      </c>
      <c r="I29" s="32" t="s">
        <v>1065</v>
      </c>
      <c r="J29" s="32" t="s">
        <v>1066</v>
      </c>
      <c r="K29" s="32" t="s">
        <v>1066</v>
      </c>
      <c r="L29" s="32" t="s">
        <v>1067</v>
      </c>
      <c r="M29" s="32" t="s">
        <v>1068</v>
      </c>
      <c r="N29" s="32" t="s">
        <v>1069</v>
      </c>
      <c r="O29" s="32" t="s">
        <v>1070</v>
      </c>
      <c r="P29" s="32" t="s">
        <v>1071</v>
      </c>
      <c r="Q29" s="32" t="s">
        <v>1072</v>
      </c>
      <c r="R29" s="32" t="s">
        <v>1073</v>
      </c>
      <c r="S29" s="32" t="s">
        <v>1074</v>
      </c>
      <c r="T29" s="32" t="s">
        <v>1075</v>
      </c>
      <c r="U29" s="32" t="s">
        <v>1076</v>
      </c>
      <c r="V29" s="32" t="s">
        <v>1075</v>
      </c>
      <c r="W29" s="32" t="s">
        <v>1076</v>
      </c>
      <c r="X29" s="32" t="s">
        <v>1077</v>
      </c>
      <c r="Y29" s="32" t="s">
        <v>1076</v>
      </c>
      <c r="Z29" s="32" t="s">
        <v>1075</v>
      </c>
      <c r="AA29" s="32" t="s">
        <v>1076</v>
      </c>
      <c r="AB29" s="32" t="s">
        <v>988</v>
      </c>
      <c r="AC29" s="32" t="s">
        <v>1078</v>
      </c>
      <c r="AD29" s="32" t="s">
        <v>1079</v>
      </c>
      <c r="AE29" s="32" t="s">
        <v>1080</v>
      </c>
      <c r="AF29" s="32" t="s">
        <v>1017</v>
      </c>
      <c r="AG29" s="32" t="s">
        <v>1014</v>
      </c>
      <c r="AH29" s="32" t="s">
        <v>1081</v>
      </c>
      <c r="AI29" s="32" t="s">
        <v>1082</v>
      </c>
      <c r="AJ29" s="32" t="s">
        <v>1066</v>
      </c>
      <c r="AK29" s="32" t="s">
        <v>1082</v>
      </c>
      <c r="AL29" s="32" t="s">
        <v>1066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1009</v>
      </c>
      <c r="E30" s="32"/>
      <c r="F30" s="32" t="s">
        <v>1083</v>
      </c>
      <c r="G30" s="32" t="s">
        <v>1084</v>
      </c>
      <c r="H30" s="32" t="s">
        <v>1085</v>
      </c>
      <c r="I30" s="32" t="s">
        <v>1086</v>
      </c>
      <c r="J30" s="32"/>
      <c r="K30" s="32"/>
      <c r="L30" s="32" t="s">
        <v>1087</v>
      </c>
      <c r="M30" s="32" t="s">
        <v>1088</v>
      </c>
      <c r="N30" s="32" t="s">
        <v>1065</v>
      </c>
      <c r="O30" s="32" t="s">
        <v>1089</v>
      </c>
      <c r="P30" s="32" t="s">
        <v>1090</v>
      </c>
      <c r="Q30" s="32" t="s">
        <v>1091</v>
      </c>
      <c r="R30" s="32"/>
      <c r="S30" s="32" t="s">
        <v>1072</v>
      </c>
      <c r="T30" s="32" t="s">
        <v>1092</v>
      </c>
      <c r="U30" s="32" t="s">
        <v>1065</v>
      </c>
      <c r="V30" s="32" t="s">
        <v>1092</v>
      </c>
      <c r="W30" s="32" t="s">
        <v>1065</v>
      </c>
      <c r="X30" s="32" t="s">
        <v>1092</v>
      </c>
      <c r="Y30" s="32" t="s">
        <v>1065</v>
      </c>
      <c r="Z30" s="32" t="s">
        <v>1092</v>
      </c>
      <c r="AA30" s="32" t="s">
        <v>1093</v>
      </c>
      <c r="AB30" s="32"/>
      <c r="AC30" s="32"/>
      <c r="AD30" s="32"/>
      <c r="AE30" s="32" t="s">
        <v>1094</v>
      </c>
      <c r="AF30" s="32"/>
      <c r="AG30" s="32"/>
      <c r="AH30" s="32"/>
      <c r="AI30" s="32" t="s">
        <v>1095</v>
      </c>
      <c r="AJ30" s="32" t="s">
        <v>1096</v>
      </c>
      <c r="AK30" s="32" t="s">
        <v>1095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1097</v>
      </c>
      <c r="E31" s="32"/>
      <c r="F31" s="32"/>
      <c r="G31" s="32"/>
      <c r="H31" s="32"/>
      <c r="I31" s="32"/>
      <c r="J31" s="32"/>
      <c r="K31" s="32"/>
      <c r="L31" s="32" t="s">
        <v>1098</v>
      </c>
      <c r="M31" s="32" t="s">
        <v>1099</v>
      </c>
      <c r="N31" s="32" t="s">
        <v>1076</v>
      </c>
      <c r="O31" s="32" t="s">
        <v>1100</v>
      </c>
      <c r="P31" s="32" t="s">
        <v>1101</v>
      </c>
      <c r="Q31" s="32" t="s">
        <v>1102</v>
      </c>
      <c r="R31" s="32"/>
      <c r="S31" s="32" t="s">
        <v>1091</v>
      </c>
      <c r="T31" s="32"/>
      <c r="U31" s="32" t="s">
        <v>1103</v>
      </c>
      <c r="V31" s="32"/>
      <c r="W31" s="32" t="s">
        <v>1104</v>
      </c>
      <c r="X31" s="32"/>
      <c r="Y31" s="32" t="s">
        <v>1104</v>
      </c>
      <c r="Z31" s="32"/>
      <c r="AA31" s="32" t="s">
        <v>1104</v>
      </c>
      <c r="AB31" s="32"/>
      <c r="AC31" s="32"/>
      <c r="AD31" s="32"/>
      <c r="AE31" s="32" t="s">
        <v>1105</v>
      </c>
      <c r="AF31" s="32"/>
      <c r="AG31" s="32"/>
      <c r="AH31" s="32"/>
      <c r="AI31" s="32" t="s">
        <v>1106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1107</v>
      </c>
      <c r="E32" s="32"/>
      <c r="F32" s="32"/>
      <c r="G32" s="32"/>
      <c r="H32" s="32"/>
      <c r="I32" s="32"/>
      <c r="J32" s="32"/>
      <c r="K32" s="32"/>
      <c r="L32" s="32" t="s">
        <v>1108</v>
      </c>
      <c r="M32" s="32"/>
      <c r="N32" s="32"/>
      <c r="O32" s="32"/>
      <c r="P32" s="32" t="s">
        <v>1109</v>
      </c>
      <c r="Q32" s="32" t="s">
        <v>1110</v>
      </c>
      <c r="R32" s="32"/>
      <c r="S32" s="32" t="s">
        <v>1102</v>
      </c>
      <c r="T32" s="32"/>
      <c r="U32" s="32" t="s">
        <v>1111</v>
      </c>
      <c r="V32" s="32"/>
      <c r="W32" s="32" t="s">
        <v>1111</v>
      </c>
      <c r="X32" s="32"/>
      <c r="Y32" s="32" t="s">
        <v>1111</v>
      </c>
      <c r="Z32" s="32"/>
      <c r="AA32" s="32" t="s">
        <v>1111</v>
      </c>
      <c r="AB32" s="32"/>
      <c r="AC32" s="32"/>
      <c r="AD32" s="32"/>
      <c r="AE32" s="32"/>
      <c r="AF32" s="32"/>
      <c r="AG32" s="32"/>
      <c r="AH32" s="32"/>
      <c r="AI32" s="32" t="s">
        <v>1098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1112</v>
      </c>
      <c r="E33" s="32"/>
      <c r="F33" s="32"/>
      <c r="G33" s="32"/>
      <c r="H33" s="32"/>
      <c r="I33" s="32"/>
      <c r="J33" s="32"/>
      <c r="K33" s="32"/>
      <c r="L33" s="32" t="s">
        <v>1113</v>
      </c>
      <c r="M33" s="32"/>
      <c r="N33" s="32"/>
      <c r="O33" s="32"/>
      <c r="P33" s="32"/>
      <c r="Q33" s="32" t="s">
        <v>1114</v>
      </c>
      <c r="R33" s="32"/>
      <c r="S33" s="32" t="s">
        <v>1110</v>
      </c>
      <c r="T33" s="32"/>
      <c r="U33" s="32" t="s">
        <v>1115</v>
      </c>
      <c r="V33" s="32"/>
      <c r="W33" s="32" t="s">
        <v>1115</v>
      </c>
      <c r="X33" s="32"/>
      <c r="Y33" s="32" t="s">
        <v>1115</v>
      </c>
      <c r="Z33" s="32"/>
      <c r="AA33" s="32" t="s">
        <v>1115</v>
      </c>
      <c r="AB33" s="32"/>
      <c r="AC33" s="32"/>
      <c r="AD33" s="32"/>
      <c r="AE33" s="32"/>
      <c r="AF33" s="32"/>
      <c r="AG33" s="32"/>
      <c r="AH33" s="32"/>
      <c r="AI33" s="32" t="s">
        <v>1113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1116</v>
      </c>
      <c r="M34" s="32"/>
      <c r="N34" s="32"/>
      <c r="O34" s="32"/>
      <c r="P34" s="32"/>
      <c r="Q34" s="32" t="s">
        <v>1117</v>
      </c>
      <c r="R34" s="32"/>
      <c r="S34" s="32" t="s">
        <v>1114</v>
      </c>
      <c r="T34" s="32"/>
      <c r="U34" s="32" t="s">
        <v>1118</v>
      </c>
      <c r="V34" s="32"/>
      <c r="W34" s="32" t="s">
        <v>1118</v>
      </c>
      <c r="X34" s="32"/>
      <c r="Y34" s="32" t="s">
        <v>1118</v>
      </c>
      <c r="Z34" s="32"/>
      <c r="AA34" s="32" t="s">
        <v>1118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1119</v>
      </c>
      <c r="M35" s="32"/>
      <c r="N35" s="32"/>
      <c r="O35" s="32"/>
      <c r="P35" s="32"/>
      <c r="Q35" s="32" t="s">
        <v>1120</v>
      </c>
      <c r="R35" s="32"/>
      <c r="S35" s="32" t="s">
        <v>1117</v>
      </c>
      <c r="T35" s="32"/>
      <c r="U35" s="32" t="s">
        <v>1121</v>
      </c>
      <c r="V35" s="32"/>
      <c r="W35" s="32" t="s">
        <v>1121</v>
      </c>
      <c r="X35" s="32"/>
      <c r="Y35" s="32" t="s">
        <v>1121</v>
      </c>
      <c r="Z35" s="32"/>
      <c r="AA35" s="32" t="s">
        <v>1121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1122</v>
      </c>
      <c r="R36" s="32"/>
      <c r="S36" s="32" t="s">
        <v>1120</v>
      </c>
      <c r="T36" s="32"/>
      <c r="U36" s="32" t="s">
        <v>1123</v>
      </c>
      <c r="V36" s="32"/>
      <c r="W36" s="32" t="s">
        <v>1123</v>
      </c>
      <c r="X36" s="32"/>
      <c r="Y36" s="32" t="s">
        <v>1123</v>
      </c>
      <c r="Z36" s="32"/>
      <c r="AA36" s="32" t="s">
        <v>1123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1124</v>
      </c>
      <c r="R37" s="32"/>
      <c r="S37" s="32" t="s">
        <v>1122</v>
      </c>
      <c r="T37" s="32"/>
      <c r="U37" s="32" t="s">
        <v>1108</v>
      </c>
      <c r="V37" s="32"/>
      <c r="W37" s="32" t="s">
        <v>1108</v>
      </c>
      <c r="X37" s="32"/>
      <c r="Y37" s="32" t="s">
        <v>1108</v>
      </c>
      <c r="Z37" s="32"/>
      <c r="AA37" s="32" t="s">
        <v>1108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1125</v>
      </c>
      <c r="R38" s="32"/>
      <c r="S38" s="32" t="s">
        <v>1124</v>
      </c>
      <c r="T38" s="32"/>
      <c r="U38" s="32" t="s">
        <v>1126</v>
      </c>
      <c r="V38" s="32"/>
      <c r="W38" s="32" t="s">
        <v>1126</v>
      </c>
      <c r="X38" s="32"/>
      <c r="Y38" s="32" t="s">
        <v>1126</v>
      </c>
      <c r="Z38" s="32"/>
      <c r="AA38" s="32" t="s">
        <v>1126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1127</v>
      </c>
      <c r="R39" s="35"/>
      <c r="S39" s="35" t="s">
        <v>1125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L87" activePane="bottomRight" state="frozen"/>
      <selection pane="bottomRight" activeCell="BM98" sqref="BM98:BO9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1129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9" t="s">
        <v>1130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1131</v>
      </c>
      <c r="BI1" s="364"/>
      <c r="BJ1" s="365"/>
      <c r="BK1" s="366"/>
      <c r="BL1" s="49"/>
      <c r="BM1" s="356" t="s">
        <v>1132</v>
      </c>
      <c r="BN1" s="357"/>
      <c r="BO1" s="357"/>
      <c r="BP1" s="357"/>
      <c r="BQ1" s="357"/>
      <c r="BR1" s="357"/>
      <c r="BS1" s="358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1133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1134</v>
      </c>
      <c r="T2" s="20"/>
      <c r="U2" s="77"/>
      <c r="V2" s="198"/>
      <c r="W2" s="22"/>
      <c r="X2" s="20"/>
      <c r="Y2" s="21"/>
      <c r="Z2" s="2"/>
      <c r="AA2" s="145" t="s">
        <v>1135</v>
      </c>
      <c r="AB2" s="20"/>
      <c r="AC2" s="20"/>
      <c r="AD2" s="20"/>
      <c r="AE2" s="72"/>
      <c r="AF2" s="72"/>
      <c r="AG2" s="85"/>
      <c r="AH2" s="3"/>
      <c r="AI2" s="359" t="s">
        <v>1133</v>
      </c>
      <c r="AJ2" s="360"/>
      <c r="AK2" s="360"/>
      <c r="AL2" s="360"/>
      <c r="AM2" s="360"/>
      <c r="AN2" s="360"/>
      <c r="AO2" s="360"/>
      <c r="AP2" s="360"/>
      <c r="AQ2" s="362"/>
      <c r="AR2" s="238"/>
      <c r="AS2" s="374" t="s">
        <v>1136</v>
      </c>
      <c r="AT2" s="361"/>
      <c r="AU2" s="361"/>
      <c r="AV2" s="361"/>
      <c r="AW2" s="361"/>
      <c r="AX2" s="360"/>
      <c r="AY2" s="362"/>
      <c r="AZ2" s="4"/>
      <c r="BA2" s="353" t="s">
        <v>1137</v>
      </c>
      <c r="BB2" s="355"/>
      <c r="BC2" s="359" t="s">
        <v>1134</v>
      </c>
      <c r="BD2" s="360"/>
      <c r="BE2" s="360"/>
      <c r="BF2" s="362"/>
      <c r="BG2" s="3"/>
      <c r="BH2" s="367"/>
      <c r="BI2" s="368"/>
      <c r="BJ2" s="369"/>
      <c r="BK2" s="370"/>
      <c r="BL2" s="49"/>
      <c r="BM2" s="371"/>
      <c r="BN2" s="372"/>
      <c r="BO2" s="372"/>
      <c r="BP2" s="372"/>
      <c r="BQ2" s="372"/>
      <c r="BR2" s="372"/>
      <c r="BS2" s="373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1138</v>
      </c>
      <c r="G3" s="54"/>
      <c r="H3" s="53" t="s">
        <v>1139</v>
      </c>
      <c r="I3" s="55"/>
      <c r="J3" s="55"/>
      <c r="K3" s="55"/>
      <c r="L3" s="73"/>
      <c r="M3" s="55"/>
      <c r="N3" s="78"/>
      <c r="O3" s="53" t="s">
        <v>1136</v>
      </c>
      <c r="P3" s="54"/>
      <c r="Q3" s="76" t="s">
        <v>1140</v>
      </c>
      <c r="R3" s="54"/>
      <c r="S3" s="53" t="s">
        <v>1141</v>
      </c>
      <c r="T3" s="55"/>
      <c r="U3" s="78"/>
      <c r="V3" s="199"/>
      <c r="W3" s="56" t="s">
        <v>1142</v>
      </c>
      <c r="X3" s="57"/>
      <c r="Y3" s="58"/>
      <c r="Z3" s="59"/>
      <c r="AA3" s="146" t="s">
        <v>1143</v>
      </c>
      <c r="AB3" s="60"/>
      <c r="AC3" s="60"/>
      <c r="AD3" s="61"/>
      <c r="AE3" s="82" t="s">
        <v>1144</v>
      </c>
      <c r="AF3" s="84"/>
      <c r="AG3" s="86"/>
      <c r="AH3" s="62"/>
      <c r="AI3" s="353" t="s">
        <v>1138</v>
      </c>
      <c r="AJ3" s="355"/>
      <c r="AK3" s="353" t="s">
        <v>1139</v>
      </c>
      <c r="AL3" s="354"/>
      <c r="AM3" s="354"/>
      <c r="AN3" s="354"/>
      <c r="AO3" s="354"/>
      <c r="AP3" s="354"/>
      <c r="AQ3" s="355"/>
      <c r="AR3" s="239"/>
      <c r="AS3" s="377" t="s">
        <v>1145</v>
      </c>
      <c r="AT3" s="378"/>
      <c r="AU3" s="377" t="s">
        <v>1146</v>
      </c>
      <c r="AV3" s="378"/>
      <c r="AW3" s="377" t="s">
        <v>1147</v>
      </c>
      <c r="AX3" s="379"/>
      <c r="AY3" s="63" t="s">
        <v>1148</v>
      </c>
      <c r="AZ3" s="63"/>
      <c r="BA3" s="375"/>
      <c r="BB3" s="376"/>
      <c r="BC3" s="353" t="s">
        <v>1141</v>
      </c>
      <c r="BD3" s="354"/>
      <c r="BE3" s="354"/>
      <c r="BF3" s="355"/>
      <c r="BG3" s="62"/>
      <c r="BH3" s="367"/>
      <c r="BI3" s="368"/>
      <c r="BJ3" s="369"/>
      <c r="BK3" s="370"/>
      <c r="BL3" s="49"/>
      <c r="BM3" s="356" t="s">
        <v>1149</v>
      </c>
      <c r="BN3" s="357"/>
      <c r="BO3" s="357"/>
      <c r="BP3" s="358"/>
      <c r="BQ3" s="356" t="s">
        <v>161</v>
      </c>
      <c r="BR3" s="357"/>
      <c r="BS3" s="358"/>
      <c r="BT3" s="223"/>
      <c r="BU3" s="64"/>
      <c r="BV3" s="64"/>
      <c r="BW3" s="64"/>
    </row>
    <row r="4" spans="1:76" s="7" customFormat="1" ht="14.25" customHeight="1">
      <c r="A4" s="42" t="s">
        <v>1150</v>
      </c>
      <c r="B4" s="43" t="s">
        <v>1151</v>
      </c>
      <c r="C4" s="44" t="s">
        <v>1150</v>
      </c>
      <c r="D4" s="45" t="s">
        <v>1152</v>
      </c>
      <c r="E4" s="46"/>
      <c r="F4" s="45" t="s">
        <v>1152</v>
      </c>
      <c r="G4" s="42" t="s">
        <v>1150</v>
      </c>
      <c r="H4" s="43" t="s">
        <v>1151</v>
      </c>
      <c r="I4" s="43" t="s">
        <v>1151</v>
      </c>
      <c r="J4" s="43" t="s">
        <v>1151</v>
      </c>
      <c r="K4" s="43" t="s">
        <v>1151</v>
      </c>
      <c r="L4" s="74" t="s">
        <v>1151</v>
      </c>
      <c r="M4" s="43" t="s">
        <v>1151</v>
      </c>
      <c r="N4" s="134" t="s">
        <v>1151</v>
      </c>
      <c r="O4" s="43" t="s">
        <v>1151</v>
      </c>
      <c r="P4" s="43" t="s">
        <v>1151</v>
      </c>
      <c r="Q4" s="74" t="s">
        <v>1151</v>
      </c>
      <c r="R4" s="42" t="s">
        <v>1150</v>
      </c>
      <c r="S4" s="45" t="s">
        <v>1152</v>
      </c>
      <c r="T4" s="45" t="s">
        <v>1152</v>
      </c>
      <c r="U4" s="79" t="s">
        <v>1150</v>
      </c>
      <c r="V4" s="200" t="s">
        <v>1151</v>
      </c>
      <c r="W4" s="47" t="s">
        <v>1151</v>
      </c>
      <c r="X4" s="45" t="s">
        <v>1152</v>
      </c>
      <c r="Y4" s="45" t="s">
        <v>1152</v>
      </c>
      <c r="Z4" s="45" t="s">
        <v>1152</v>
      </c>
      <c r="AA4" s="74" t="s">
        <v>1151</v>
      </c>
      <c r="AB4" s="45" t="s">
        <v>1152</v>
      </c>
      <c r="AC4" s="45" t="s">
        <v>1152</v>
      </c>
      <c r="AD4" s="43" t="s">
        <v>1151</v>
      </c>
      <c r="AE4" s="74" t="s">
        <v>1151</v>
      </c>
      <c r="AF4" s="74" t="s">
        <v>1151</v>
      </c>
      <c r="AG4" s="74" t="s">
        <v>1151</v>
      </c>
      <c r="AH4" s="48"/>
      <c r="AI4" s="165" t="s">
        <v>1152</v>
      </c>
      <c r="AJ4" s="42" t="s">
        <v>1150</v>
      </c>
      <c r="AK4" s="134" t="s">
        <v>1151</v>
      </c>
      <c r="AL4" s="134" t="s">
        <v>1151</v>
      </c>
      <c r="AM4" s="134" t="s">
        <v>1151</v>
      </c>
      <c r="AN4" s="134" t="s">
        <v>1151</v>
      </c>
      <c r="AO4" s="43" t="s">
        <v>1151</v>
      </c>
      <c r="AP4" s="43" t="s">
        <v>1151</v>
      </c>
      <c r="AQ4" s="43" t="s">
        <v>1151</v>
      </c>
      <c r="AR4" s="240" t="s">
        <v>1151</v>
      </c>
      <c r="AS4" s="240" t="s">
        <v>1151</v>
      </c>
      <c r="AT4" s="240" t="s">
        <v>1151</v>
      </c>
      <c r="AU4" s="240" t="s">
        <v>1151</v>
      </c>
      <c r="AV4" s="240" t="s">
        <v>1151</v>
      </c>
      <c r="AW4" s="240" t="s">
        <v>1151</v>
      </c>
      <c r="AX4" s="43" t="s">
        <v>1151</v>
      </c>
      <c r="AY4" s="42" t="s">
        <v>1150</v>
      </c>
      <c r="AZ4" s="45" t="s">
        <v>1152</v>
      </c>
      <c r="BA4" s="43" t="s">
        <v>1151</v>
      </c>
      <c r="BB4" s="42" t="s">
        <v>1150</v>
      </c>
      <c r="BC4" s="45" t="s">
        <v>1152</v>
      </c>
      <c r="BD4" s="45" t="s">
        <v>1152</v>
      </c>
      <c r="BE4" s="42" t="s">
        <v>1150</v>
      </c>
      <c r="BF4" s="43" t="s">
        <v>1151</v>
      </c>
      <c r="BG4" s="49" t="s">
        <v>1153</v>
      </c>
      <c r="BH4" s="43" t="s">
        <v>1151</v>
      </c>
      <c r="BI4" s="43" t="s">
        <v>1151</v>
      </c>
      <c r="BJ4" s="47" t="s">
        <v>1151</v>
      </c>
      <c r="BK4" s="43" t="s">
        <v>1151</v>
      </c>
      <c r="BL4" s="49" t="s">
        <v>1153</v>
      </c>
      <c r="BM4" s="45" t="s">
        <v>1152</v>
      </c>
      <c r="BN4" s="45" t="s">
        <v>1152</v>
      </c>
      <c r="BO4" s="45" t="s">
        <v>1152</v>
      </c>
      <c r="BP4" s="43" t="s">
        <v>1151</v>
      </c>
      <c r="BQ4" s="42" t="s">
        <v>1150</v>
      </c>
      <c r="BR4" s="42" t="s">
        <v>1150</v>
      </c>
      <c r="BS4" s="42" t="s">
        <v>1150</v>
      </c>
      <c r="BT4" s="168"/>
      <c r="BX4" s="6"/>
    </row>
    <row r="5" spans="1:76" s="222" customFormat="1" ht="14.25" customHeight="1">
      <c r="A5" s="219" t="s">
        <v>1154</v>
      </c>
      <c r="B5" s="219" t="s">
        <v>1155</v>
      </c>
      <c r="C5" s="274" t="s">
        <v>1156</v>
      </c>
      <c r="D5" s="220" t="s">
        <v>1157</v>
      </c>
      <c r="E5" s="220" t="s">
        <v>1158</v>
      </c>
      <c r="F5" s="220" t="s">
        <v>1159</v>
      </c>
      <c r="G5" s="220" t="s">
        <v>1160</v>
      </c>
      <c r="H5" s="220" t="s">
        <v>1161</v>
      </c>
      <c r="I5" s="220" t="s">
        <v>1162</v>
      </c>
      <c r="J5" s="220" t="s">
        <v>356</v>
      </c>
      <c r="K5" s="220" t="s">
        <v>1163</v>
      </c>
      <c r="L5" s="220" t="s">
        <v>1164</v>
      </c>
      <c r="M5" s="220" t="s">
        <v>1165</v>
      </c>
      <c r="N5" s="287" t="s">
        <v>360</v>
      </c>
      <c r="O5" s="220" t="s">
        <v>1166</v>
      </c>
      <c r="P5" s="220" t="s">
        <v>1167</v>
      </c>
      <c r="Q5" s="274" t="s">
        <v>1168</v>
      </c>
      <c r="R5" s="220" t="s">
        <v>1169</v>
      </c>
      <c r="S5" s="220" t="s">
        <v>1170</v>
      </c>
      <c r="T5" s="220" t="s">
        <v>1171</v>
      </c>
      <c r="U5" s="275" t="s">
        <v>359</v>
      </c>
      <c r="V5" s="220" t="s">
        <v>1172</v>
      </c>
      <c r="W5" s="220" t="s">
        <v>1173</v>
      </c>
      <c r="X5" s="220" t="s">
        <v>1174</v>
      </c>
      <c r="Y5" s="220" t="s">
        <v>1175</v>
      </c>
      <c r="Z5" s="220" t="s">
        <v>7</v>
      </c>
      <c r="AA5" s="274" t="s">
        <v>1176</v>
      </c>
      <c r="AB5" s="220" t="s">
        <v>1177</v>
      </c>
      <c r="AC5" s="220" t="s">
        <v>1178</v>
      </c>
      <c r="AD5" s="220" t="s">
        <v>1179</v>
      </c>
      <c r="AE5" s="274" t="s">
        <v>1180</v>
      </c>
      <c r="AF5" s="274" t="s">
        <v>1181</v>
      </c>
      <c r="AG5" s="274" t="s">
        <v>1182</v>
      </c>
      <c r="AH5" s="220" t="s">
        <v>1183</v>
      </c>
      <c r="AI5" s="220" t="s">
        <v>1184</v>
      </c>
      <c r="AJ5" s="220" t="s">
        <v>1185</v>
      </c>
      <c r="AK5" s="275" t="s">
        <v>1186</v>
      </c>
      <c r="AL5" s="275" t="s">
        <v>1187</v>
      </c>
      <c r="AM5" s="275" t="s">
        <v>1188</v>
      </c>
      <c r="AN5" s="275" t="s">
        <v>1189</v>
      </c>
      <c r="AO5" s="220" t="s">
        <v>1190</v>
      </c>
      <c r="AP5" s="220" t="s">
        <v>1191</v>
      </c>
      <c r="AQ5" s="220" t="s">
        <v>1192</v>
      </c>
      <c r="AR5" s="276" t="s">
        <v>1193</v>
      </c>
      <c r="AS5" s="276" t="s">
        <v>1194</v>
      </c>
      <c r="AT5" s="276" t="s">
        <v>1195</v>
      </c>
      <c r="AU5" s="276" t="s">
        <v>1196</v>
      </c>
      <c r="AV5" s="276" t="s">
        <v>1197</v>
      </c>
      <c r="AW5" s="276" t="s">
        <v>1198</v>
      </c>
      <c r="AX5" s="220" t="s">
        <v>1199</v>
      </c>
      <c r="AY5" s="220" t="s">
        <v>1148</v>
      </c>
      <c r="AZ5" s="220" t="s">
        <v>1200</v>
      </c>
      <c r="BA5" s="220" t="s">
        <v>1201</v>
      </c>
      <c r="BB5" s="220" t="s">
        <v>1202</v>
      </c>
      <c r="BC5" s="220" t="s">
        <v>1203</v>
      </c>
      <c r="BD5" s="220" t="s">
        <v>1204</v>
      </c>
      <c r="BE5" s="220" t="s">
        <v>1205</v>
      </c>
      <c r="BF5" s="220" t="s">
        <v>1206</v>
      </c>
      <c r="BG5" s="220" t="s">
        <v>1207</v>
      </c>
      <c r="BH5" s="220" t="s">
        <v>1208</v>
      </c>
      <c r="BI5" s="220" t="s">
        <v>1209</v>
      </c>
      <c r="BJ5" s="220" t="s">
        <v>1210</v>
      </c>
      <c r="BK5" s="220" t="s">
        <v>1211</v>
      </c>
      <c r="BL5" s="220" t="s">
        <v>1212</v>
      </c>
      <c r="BM5" s="220" t="s">
        <v>1213</v>
      </c>
      <c r="BN5" s="220" t="s">
        <v>1214</v>
      </c>
      <c r="BO5" s="220" t="s">
        <v>1215</v>
      </c>
      <c r="BP5" s="220" t="s">
        <v>1216</v>
      </c>
      <c r="BQ5" s="220" t="s">
        <v>1217</v>
      </c>
      <c r="BR5" s="220" t="s">
        <v>1218</v>
      </c>
      <c r="BS5" s="220" t="s">
        <v>1219</v>
      </c>
      <c r="BT5" s="168" t="s">
        <v>1220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949</v>
      </c>
      <c r="I10" s="172" t="s">
        <v>949</v>
      </c>
      <c r="J10" s="216">
        <v>74</v>
      </c>
      <c r="K10" s="216">
        <v>483</v>
      </c>
      <c r="L10" s="83">
        <v>485</v>
      </c>
      <c r="M10" s="203" t="s">
        <v>943</v>
      </c>
      <c r="N10" s="203" t="s">
        <v>944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1221</v>
      </c>
      <c r="W10" s="172" t="s">
        <v>1222</v>
      </c>
      <c r="X10" s="217" t="s">
        <v>959</v>
      </c>
      <c r="Y10" s="157" t="s">
        <v>958</v>
      </c>
      <c r="Z10" s="157"/>
      <c r="AA10" s="83">
        <v>1</v>
      </c>
      <c r="AB10" s="70" t="s">
        <v>956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1223</v>
      </c>
      <c r="BK10" s="16" t="s">
        <v>1224</v>
      </c>
      <c r="BL10" s="15"/>
      <c r="BM10" s="14" t="s">
        <v>988</v>
      </c>
      <c r="BN10" s="14" t="s">
        <v>988</v>
      </c>
      <c r="BO10" s="164" t="s">
        <v>988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246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949</v>
      </c>
      <c r="I21" s="172" t="s">
        <v>401</v>
      </c>
      <c r="J21" s="216">
        <v>98</v>
      </c>
      <c r="K21" s="216">
        <v>502</v>
      </c>
      <c r="L21" s="83">
        <v>616</v>
      </c>
      <c r="M21" s="203" t="s">
        <v>1225</v>
      </c>
      <c r="N21" s="203" t="s">
        <v>1226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1227</v>
      </c>
      <c r="W21" s="172" t="s">
        <v>1228</v>
      </c>
      <c r="X21" s="217" t="s">
        <v>964</v>
      </c>
      <c r="Y21" s="157" t="s">
        <v>958</v>
      </c>
      <c r="Z21" s="157"/>
      <c r="AA21" s="83" t="s">
        <v>1229</v>
      </c>
      <c r="AB21" s="70" t="s">
        <v>956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1230</v>
      </c>
      <c r="BK21" s="16" t="s">
        <v>1231</v>
      </c>
      <c r="BL21" s="15"/>
      <c r="BM21" s="14" t="s">
        <v>988</v>
      </c>
      <c r="BN21" s="14" t="s">
        <v>988</v>
      </c>
      <c r="BO21" s="164" t="s">
        <v>988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949</v>
      </c>
      <c r="I22" s="172" t="s">
        <v>949</v>
      </c>
      <c r="J22" s="216">
        <v>74</v>
      </c>
      <c r="K22" s="216">
        <v>498</v>
      </c>
      <c r="L22" s="83">
        <v>501</v>
      </c>
      <c r="M22" s="203" t="s">
        <v>943</v>
      </c>
      <c r="N22" s="203" t="s">
        <v>1232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1221</v>
      </c>
      <c r="W22" s="172" t="s">
        <v>1222</v>
      </c>
      <c r="X22" s="217" t="s">
        <v>959</v>
      </c>
      <c r="Y22" s="157" t="s">
        <v>958</v>
      </c>
      <c r="Z22" s="157"/>
      <c r="AA22" s="83">
        <v>1</v>
      </c>
      <c r="AB22" s="70" t="s">
        <v>956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1233</v>
      </c>
      <c r="BK22" s="16" t="s">
        <v>1234</v>
      </c>
      <c r="BL22" s="15"/>
      <c r="BM22" s="14" t="s">
        <v>980</v>
      </c>
      <c r="BN22" s="14" t="s">
        <v>1000</v>
      </c>
      <c r="BO22" s="164" t="s">
        <v>1108</v>
      </c>
      <c r="BP22" s="16" t="s">
        <v>1235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237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924</v>
      </c>
      <c r="I23" s="172" t="s">
        <v>924</v>
      </c>
      <c r="J23" s="216">
        <v>74</v>
      </c>
      <c r="K23" s="216">
        <v>450</v>
      </c>
      <c r="L23" s="83">
        <v>430</v>
      </c>
      <c r="M23" s="203" t="s">
        <v>1236</v>
      </c>
      <c r="N23" s="203" t="s">
        <v>1237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1238</v>
      </c>
      <c r="W23" s="172" t="s">
        <v>1239</v>
      </c>
      <c r="X23" s="217" t="s">
        <v>964</v>
      </c>
      <c r="Y23" s="157" t="s">
        <v>958</v>
      </c>
      <c r="Z23" s="157"/>
      <c r="AA23" s="83" t="s">
        <v>1240</v>
      </c>
      <c r="AB23" s="70" t="s">
        <v>956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1241</v>
      </c>
      <c r="BK23" s="16" t="s">
        <v>1242</v>
      </c>
      <c r="BL23" s="15"/>
      <c r="BM23" s="14" t="s">
        <v>988</v>
      </c>
      <c r="BN23" s="14" t="s">
        <v>988</v>
      </c>
      <c r="BO23" s="164" t="s">
        <v>988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748</v>
      </c>
      <c r="I27" s="172" t="s">
        <v>748</v>
      </c>
      <c r="J27" s="216">
        <v>72</v>
      </c>
      <c r="K27" s="216">
        <v>317</v>
      </c>
      <c r="L27" s="83">
        <v>318</v>
      </c>
      <c r="M27" s="203" t="s">
        <v>749</v>
      </c>
      <c r="N27" s="203" t="s">
        <v>750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1243</v>
      </c>
      <c r="W27" s="172" t="s">
        <v>1244</v>
      </c>
      <c r="X27" s="217" t="s">
        <v>964</v>
      </c>
      <c r="Y27" s="157" t="s">
        <v>967</v>
      </c>
      <c r="Z27" s="157"/>
      <c r="AA27" s="83">
        <v>1</v>
      </c>
      <c r="AB27" s="70" t="s">
        <v>956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1245</v>
      </c>
      <c r="BK27" s="16" t="s">
        <v>1246</v>
      </c>
      <c r="BL27" s="15"/>
      <c r="BM27" s="14" t="s">
        <v>988</v>
      </c>
      <c r="BN27" s="14" t="s">
        <v>988</v>
      </c>
      <c r="BO27" s="164" t="s">
        <v>988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872</v>
      </c>
      <c r="I29" s="172" t="s">
        <v>618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1247</v>
      </c>
      <c r="W29" s="172" t="s">
        <v>1248</v>
      </c>
      <c r="X29" s="217" t="s">
        <v>964</v>
      </c>
      <c r="Y29" s="157" t="s">
        <v>967</v>
      </c>
      <c r="Z29" s="157"/>
      <c r="AA29" s="83" t="s">
        <v>1249</v>
      </c>
      <c r="AB29" s="70" t="s">
        <v>956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1250</v>
      </c>
      <c r="BK29" s="16" t="s">
        <v>1251</v>
      </c>
      <c r="BL29" s="15"/>
      <c r="BM29" s="14" t="s">
        <v>988</v>
      </c>
      <c r="BN29" s="14" t="s">
        <v>988</v>
      </c>
      <c r="BO29" s="164" t="s">
        <v>988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246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432</v>
      </c>
      <c r="I39" s="172" t="s">
        <v>949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1227</v>
      </c>
      <c r="W39" s="172" t="s">
        <v>1252</v>
      </c>
      <c r="X39" s="217" t="s">
        <v>964</v>
      </c>
      <c r="Y39" s="157"/>
      <c r="Z39" s="157"/>
      <c r="AA39" s="83" t="s">
        <v>1253</v>
      </c>
      <c r="AB39" s="70" t="s">
        <v>966</v>
      </c>
      <c r="AC39" s="70" t="s">
        <v>951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1254</v>
      </c>
      <c r="BK39" s="16" t="s">
        <v>1254</v>
      </c>
      <c r="BL39" s="15"/>
      <c r="BM39" s="14" t="s">
        <v>988</v>
      </c>
      <c r="BN39" s="14" t="s">
        <v>988</v>
      </c>
      <c r="BO39" s="164" t="s">
        <v>988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949</v>
      </c>
      <c r="I41" s="172" t="s">
        <v>949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1255</v>
      </c>
      <c r="W41" s="172" t="s">
        <v>1244</v>
      </c>
      <c r="X41" s="217" t="s">
        <v>964</v>
      </c>
      <c r="Y41" s="157"/>
      <c r="Z41" s="157"/>
      <c r="AA41" s="83">
        <v>1</v>
      </c>
      <c r="AB41" s="70" t="s">
        <v>956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1256</v>
      </c>
      <c r="BK41" s="16" t="s">
        <v>1256</v>
      </c>
      <c r="BL41" s="15"/>
      <c r="BM41" s="14" t="s">
        <v>980</v>
      </c>
      <c r="BN41" s="14" t="s">
        <v>1010</v>
      </c>
      <c r="BO41" s="164" t="s">
        <v>1068</v>
      </c>
      <c r="BP41" s="16" t="s">
        <v>1256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237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924</v>
      </c>
      <c r="I42" s="172" t="s">
        <v>616</v>
      </c>
      <c r="J42" s="216">
        <v>74</v>
      </c>
      <c r="K42" s="216">
        <v>404</v>
      </c>
      <c r="L42" s="83">
        <v>291</v>
      </c>
      <c r="M42" s="203" t="s">
        <v>1257</v>
      </c>
      <c r="N42" s="203" t="s">
        <v>1258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1238</v>
      </c>
      <c r="W42" s="172" t="s">
        <v>1259</v>
      </c>
      <c r="X42" s="217" t="s">
        <v>964</v>
      </c>
      <c r="Y42" s="157"/>
      <c r="Z42" s="157"/>
      <c r="AA42" s="83" t="s">
        <v>1260</v>
      </c>
      <c r="AB42" s="70" t="s">
        <v>956</v>
      </c>
      <c r="AC42" s="70" t="s">
        <v>962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1261</v>
      </c>
      <c r="BK42" s="16" t="s">
        <v>1261</v>
      </c>
      <c r="BL42" s="15"/>
      <c r="BM42" s="14" t="s">
        <v>988</v>
      </c>
      <c r="BN42" s="14" t="s">
        <v>988</v>
      </c>
      <c r="BO42" s="164" t="s">
        <v>988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748</v>
      </c>
      <c r="I44" s="172" t="s">
        <v>748</v>
      </c>
      <c r="J44" s="216">
        <v>72</v>
      </c>
      <c r="K44" s="216">
        <v>317</v>
      </c>
      <c r="L44" s="83">
        <v>318</v>
      </c>
      <c r="M44" s="203" t="s">
        <v>749</v>
      </c>
      <c r="N44" s="203" t="s">
        <v>750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1243</v>
      </c>
      <c r="W44" s="172" t="s">
        <v>1244</v>
      </c>
      <c r="X44" s="217" t="s">
        <v>964</v>
      </c>
      <c r="Y44" s="157"/>
      <c r="Z44" s="157"/>
      <c r="AA44" s="83">
        <v>1</v>
      </c>
      <c r="AB44" s="70" t="s">
        <v>956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1262</v>
      </c>
      <c r="BK44" s="16" t="s">
        <v>1262</v>
      </c>
      <c r="BL44" s="15"/>
      <c r="BM44" s="14" t="s">
        <v>988</v>
      </c>
      <c r="BN44" s="14" t="s">
        <v>988</v>
      </c>
      <c r="BO44" s="164" t="s">
        <v>988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949</v>
      </c>
      <c r="I51" s="172" t="s">
        <v>949</v>
      </c>
      <c r="J51" s="216">
        <v>74</v>
      </c>
      <c r="K51" s="216">
        <v>499</v>
      </c>
      <c r="L51" s="83">
        <v>501.25</v>
      </c>
      <c r="M51" s="203" t="s">
        <v>943</v>
      </c>
      <c r="N51" s="203" t="s">
        <v>945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1255</v>
      </c>
      <c r="W51" s="172" t="s">
        <v>1244</v>
      </c>
      <c r="X51" s="217" t="s">
        <v>964</v>
      </c>
      <c r="Y51" s="157"/>
      <c r="Z51" s="157"/>
      <c r="AA51" s="83">
        <v>1</v>
      </c>
      <c r="AB51" s="70" t="s">
        <v>956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1263</v>
      </c>
      <c r="BK51" s="16" t="s">
        <v>1263</v>
      </c>
      <c r="BL51" s="15"/>
      <c r="BM51" s="14" t="s">
        <v>980</v>
      </c>
      <c r="BN51" s="14" t="s">
        <v>1010</v>
      </c>
      <c r="BO51" s="164" t="s">
        <v>1068</v>
      </c>
      <c r="BP51" s="16" t="s">
        <v>1264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748</v>
      </c>
      <c r="I54" s="172" t="s">
        <v>748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1243</v>
      </c>
      <c r="W54" s="172" t="s">
        <v>1244</v>
      </c>
      <c r="X54" s="217" t="s">
        <v>964</v>
      </c>
      <c r="Y54" s="157"/>
      <c r="Z54" s="157"/>
      <c r="AA54" s="83">
        <v>1</v>
      </c>
      <c r="AB54" s="70" t="s">
        <v>956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1265</v>
      </c>
      <c r="BK54" s="16" t="s">
        <v>1265</v>
      </c>
      <c r="BL54" s="15"/>
      <c r="BM54" s="14" t="s">
        <v>988</v>
      </c>
      <c r="BN54" s="14" t="s">
        <v>988</v>
      </c>
      <c r="BO54" s="164" t="s">
        <v>988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246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949</v>
      </c>
      <c r="I60" s="172" t="s">
        <v>432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1227</v>
      </c>
      <c r="W60" s="172" t="s">
        <v>1266</v>
      </c>
      <c r="X60" s="217" t="s">
        <v>964</v>
      </c>
      <c r="Y60" s="157"/>
      <c r="Z60" s="157"/>
      <c r="AA60" s="83" t="s">
        <v>1267</v>
      </c>
      <c r="AB60" s="70" t="s">
        <v>961</v>
      </c>
      <c r="AC60" s="70" t="s">
        <v>962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1268</v>
      </c>
      <c r="BK60" s="16" t="s">
        <v>1269</v>
      </c>
      <c r="BL60" s="15"/>
      <c r="BM60" s="14" t="s">
        <v>988</v>
      </c>
      <c r="BN60" s="14" t="s">
        <v>988</v>
      </c>
      <c r="BO60" s="164" t="s">
        <v>988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949</v>
      </c>
      <c r="I61" s="172" t="s">
        <v>1270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1271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1255</v>
      </c>
      <c r="W61" s="172" t="s">
        <v>1272</v>
      </c>
      <c r="X61" s="217" t="s">
        <v>964</v>
      </c>
      <c r="Y61" s="157"/>
      <c r="Z61" s="157"/>
      <c r="AA61" s="83">
        <v>1</v>
      </c>
      <c r="AB61" s="70" t="s">
        <v>956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1273</v>
      </c>
      <c r="BK61" s="16" t="s">
        <v>1274</v>
      </c>
      <c r="BL61" s="15"/>
      <c r="BM61" s="14" t="s">
        <v>988</v>
      </c>
      <c r="BN61" s="14" t="s">
        <v>988</v>
      </c>
      <c r="BO61" s="14" t="s">
        <v>988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237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616</v>
      </c>
      <c r="I62" s="172" t="s">
        <v>618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1275</v>
      </c>
      <c r="W62" s="172" t="s">
        <v>1276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325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1277</v>
      </c>
      <c r="W63" s="172" t="s">
        <v>1278</v>
      </c>
      <c r="X63" s="217" t="s">
        <v>959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1279</v>
      </c>
      <c r="BK63" s="16" t="s">
        <v>1280</v>
      </c>
      <c r="BL63" s="15"/>
      <c r="BM63" s="14" t="s">
        <v>988</v>
      </c>
      <c r="BN63" s="14" t="s">
        <v>988</v>
      </c>
      <c r="BO63" s="164" t="s">
        <v>988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1281</v>
      </c>
      <c r="I64" s="172" t="s">
        <v>618</v>
      </c>
      <c r="J64" s="216">
        <v>74</v>
      </c>
      <c r="K64" s="216">
        <v>0</v>
      </c>
      <c r="L64" s="83" t="s">
        <v>11</v>
      </c>
      <c r="M64" s="203" t="s">
        <v>537</v>
      </c>
      <c r="N64" s="203" t="s">
        <v>1282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1277</v>
      </c>
      <c r="W64" s="172" t="s">
        <v>1283</v>
      </c>
      <c r="X64" s="217" t="s">
        <v>964</v>
      </c>
      <c r="Y64" s="157"/>
      <c r="Z64" s="157"/>
      <c r="AA64" s="83">
        <v>1</v>
      </c>
      <c r="AB64" s="70" t="s">
        <v>956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1284</v>
      </c>
      <c r="BK64" s="16" t="s">
        <v>1285</v>
      </c>
      <c r="BL64" s="15"/>
      <c r="BM64" s="14" t="s">
        <v>988</v>
      </c>
      <c r="BN64" s="14" t="s">
        <v>988</v>
      </c>
      <c r="BO64" s="164" t="s">
        <v>988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748</v>
      </c>
      <c r="I65" s="172" t="s">
        <v>748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1243</v>
      </c>
      <c r="W65" s="172" t="s">
        <v>1244</v>
      </c>
      <c r="X65" s="217" t="s">
        <v>964</v>
      </c>
      <c r="Y65" s="157"/>
      <c r="Z65" s="157"/>
      <c r="AA65" s="83">
        <v>1</v>
      </c>
      <c r="AB65" s="70" t="s">
        <v>956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1286</v>
      </c>
      <c r="BK65" s="16" t="s">
        <v>1287</v>
      </c>
      <c r="BL65" s="15"/>
      <c r="BM65" s="14" t="s">
        <v>988</v>
      </c>
      <c r="BN65" s="14" t="s">
        <v>988</v>
      </c>
      <c r="BO65" s="164" t="s">
        <v>988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246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432</v>
      </c>
      <c r="I67" s="172" t="s">
        <v>949</v>
      </c>
      <c r="J67" s="216">
        <v>98</v>
      </c>
      <c r="K67" s="216">
        <v>735</v>
      </c>
      <c r="L67" s="83">
        <v>732</v>
      </c>
      <c r="M67" s="203" t="s">
        <v>1288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1227</v>
      </c>
      <c r="W67" s="172" t="s">
        <v>1289</v>
      </c>
      <c r="X67" s="217" t="s">
        <v>959</v>
      </c>
      <c r="Y67" s="157" t="s">
        <v>958</v>
      </c>
      <c r="Z67" s="157"/>
      <c r="AA67" s="83" t="s">
        <v>1290</v>
      </c>
      <c r="AB67" s="70" t="s">
        <v>966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1291</v>
      </c>
      <c r="BK67" s="16" t="s">
        <v>1292</v>
      </c>
      <c r="BL67" s="15"/>
      <c r="BM67" s="14" t="s">
        <v>979</v>
      </c>
      <c r="BN67" s="14" t="s">
        <v>1009</v>
      </c>
      <c r="BO67" s="164" t="s">
        <v>1066</v>
      </c>
      <c r="BP67" s="16" t="s">
        <v>1293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401</v>
      </c>
      <c r="I69" s="172" t="s">
        <v>1270</v>
      </c>
      <c r="J69" s="216">
        <v>98</v>
      </c>
      <c r="K69" s="216">
        <v>616</v>
      </c>
      <c r="L69" s="83">
        <v>502</v>
      </c>
      <c r="M69" s="203" t="s">
        <v>1294</v>
      </c>
      <c r="N69" s="330" t="s">
        <v>1295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366</v>
      </c>
      <c r="T69" s="288" t="s">
        <v>370</v>
      </c>
      <c r="U69" s="80" t="s">
        <v>369</v>
      </c>
      <c r="V69" s="299" t="s">
        <v>1238</v>
      </c>
      <c r="W69" s="338" t="s">
        <v>1283</v>
      </c>
      <c r="X69" s="217" t="s">
        <v>964</v>
      </c>
      <c r="Y69" s="157" t="s">
        <v>958</v>
      </c>
      <c r="Z69" s="157"/>
      <c r="AA69" s="83">
        <v>1</v>
      </c>
      <c r="AB69" s="70" t="s">
        <v>956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1296</v>
      </c>
      <c r="BK69" s="16" t="s">
        <v>1297</v>
      </c>
      <c r="BL69" s="15"/>
      <c r="BM69" s="14" t="s">
        <v>988</v>
      </c>
      <c r="BN69" s="14" t="s">
        <v>988</v>
      </c>
      <c r="BO69" s="164" t="s">
        <v>988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949</v>
      </c>
      <c r="I70" s="172" t="s">
        <v>424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1298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1255</v>
      </c>
      <c r="W70" s="172" t="s">
        <v>1299</v>
      </c>
      <c r="X70" s="217" t="s">
        <v>964</v>
      </c>
      <c r="Y70" s="157" t="s">
        <v>958</v>
      </c>
      <c r="Z70" s="157"/>
      <c r="AA70" s="83">
        <v>1</v>
      </c>
      <c r="AB70" s="70" t="s">
        <v>956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1300</v>
      </c>
      <c r="BK70" s="16" t="s">
        <v>1301</v>
      </c>
      <c r="BL70" s="15"/>
      <c r="BM70" s="14" t="s">
        <v>988</v>
      </c>
      <c r="BN70" s="14" t="s">
        <v>988</v>
      </c>
      <c r="BO70" s="164" t="s">
        <v>988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295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1238</v>
      </c>
      <c r="W72" s="172" t="s">
        <v>1302</v>
      </c>
      <c r="X72" s="217" t="s">
        <v>964</v>
      </c>
      <c r="Y72" s="157" t="s">
        <v>958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1303</v>
      </c>
      <c r="BK72" s="16" t="s">
        <v>1304</v>
      </c>
      <c r="BL72" s="15"/>
      <c r="BM72" s="14" t="s">
        <v>988</v>
      </c>
      <c r="BN72" s="14" t="s">
        <v>988</v>
      </c>
      <c r="BO72" s="164" t="s">
        <v>988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351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1238</v>
      </c>
      <c r="W75" s="172" t="s">
        <v>1305</v>
      </c>
      <c r="X75" s="217" t="s">
        <v>964</v>
      </c>
      <c r="Y75" s="157" t="s">
        <v>958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1306</v>
      </c>
      <c r="BK75" s="16" t="s">
        <v>1307</v>
      </c>
      <c r="BL75" s="15"/>
      <c r="BM75" s="14" t="s">
        <v>988</v>
      </c>
      <c r="BN75" s="14" t="s">
        <v>988</v>
      </c>
      <c r="BO75" s="14" t="s">
        <v>988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 hidden="1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616</v>
      </c>
      <c r="I76" s="172" t="s">
        <v>1270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1308</v>
      </c>
      <c r="W76" s="172" t="s">
        <v>1283</v>
      </c>
      <c r="X76" s="217" t="s">
        <v>964</v>
      </c>
      <c r="Y76" s="157" t="s">
        <v>958</v>
      </c>
      <c r="Z76" s="157"/>
      <c r="AA76" s="83">
        <v>1</v>
      </c>
      <c r="AB76" s="70" t="s">
        <v>956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1309</v>
      </c>
      <c r="BK76" s="16" t="s">
        <v>1310</v>
      </c>
      <c r="BL76" s="15"/>
      <c r="BM76" s="14" t="s">
        <v>988</v>
      </c>
      <c r="BN76" s="14" t="s">
        <v>988</v>
      </c>
      <c r="BO76" s="14" t="s">
        <v>988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 hidden="1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878</v>
      </c>
      <c r="I77" s="172" t="s">
        <v>878</v>
      </c>
      <c r="J77" s="216">
        <v>74</v>
      </c>
      <c r="K77" s="216">
        <v>249.26599999999999</v>
      </c>
      <c r="L77" s="83">
        <v>246.00700000000001</v>
      </c>
      <c r="M77" s="203" t="s">
        <v>607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366</v>
      </c>
      <c r="T77" s="288" t="s">
        <v>537</v>
      </c>
      <c r="U77" s="80" t="s">
        <v>536</v>
      </c>
      <c r="V77" s="197" t="s">
        <v>1247</v>
      </c>
      <c r="W77" s="329" t="s">
        <v>1311</v>
      </c>
      <c r="X77" s="217" t="s">
        <v>959</v>
      </c>
      <c r="Y77" s="157" t="s">
        <v>958</v>
      </c>
      <c r="Z77" s="157"/>
      <c r="AA77" s="83" t="s">
        <v>1260</v>
      </c>
      <c r="AB77" s="70" t="s">
        <v>956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1312</v>
      </c>
      <c r="BK77" s="16" t="s">
        <v>1313</v>
      </c>
      <c r="BL77" s="15"/>
      <c r="BM77" s="14" t="s">
        <v>988</v>
      </c>
      <c r="BN77" s="14" t="s">
        <v>988</v>
      </c>
      <c r="BO77" s="164" t="s">
        <v>988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 hidden="1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237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618</v>
      </c>
      <c r="I78" s="172" t="s">
        <v>618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1314</v>
      </c>
      <c r="W78" s="172" t="s">
        <v>1315</v>
      </c>
      <c r="X78" s="217" t="s">
        <v>964</v>
      </c>
      <c r="Y78" s="157" t="s">
        <v>958</v>
      </c>
      <c r="Z78" s="157"/>
      <c r="AA78" s="83">
        <v>2</v>
      </c>
      <c r="AB78" s="70" t="s">
        <v>961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1316</v>
      </c>
      <c r="BK78" s="16" t="s">
        <v>1316</v>
      </c>
      <c r="BL78" s="15"/>
      <c r="BM78" s="14" t="s">
        <v>986</v>
      </c>
      <c r="BN78" s="14" t="s">
        <v>1013</v>
      </c>
      <c r="BO78" s="164" t="s">
        <v>1065</v>
      </c>
      <c r="BP78" s="16" t="s">
        <v>1317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 hidden="1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748</v>
      </c>
      <c r="I80" s="172" t="s">
        <v>748</v>
      </c>
      <c r="J80" s="216">
        <v>72</v>
      </c>
      <c r="K80" s="216">
        <v>286.39999999999998</v>
      </c>
      <c r="L80" s="83">
        <v>287.39999999999998</v>
      </c>
      <c r="M80" s="203" t="s">
        <v>742</v>
      </c>
      <c r="N80" s="203" t="s">
        <v>743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1243</v>
      </c>
      <c r="W80" s="172" t="s">
        <v>1222</v>
      </c>
      <c r="X80" s="217" t="s">
        <v>964</v>
      </c>
      <c r="Y80" s="157" t="s">
        <v>967</v>
      </c>
      <c r="Z80" s="157"/>
      <c r="AA80" s="83">
        <v>1</v>
      </c>
      <c r="AB80" s="70" t="s">
        <v>956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1318</v>
      </c>
      <c r="BK80" s="16" t="s">
        <v>1319</v>
      </c>
      <c r="BL80" s="15"/>
      <c r="BM80" s="14" t="s">
        <v>988</v>
      </c>
      <c r="BN80" s="14" t="s">
        <v>988</v>
      </c>
      <c r="BO80" s="164" t="s">
        <v>988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 hidden="1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872</v>
      </c>
      <c r="I82" s="172" t="s">
        <v>1320</v>
      </c>
      <c r="J82" s="216">
        <v>78</v>
      </c>
      <c r="K82" s="216">
        <v>334</v>
      </c>
      <c r="L82" s="83">
        <v>7.5</v>
      </c>
      <c r="M82" s="203" t="s">
        <v>1321</v>
      </c>
      <c r="N82" s="203" t="s">
        <v>1322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1247</v>
      </c>
      <c r="W82" s="172" t="s">
        <v>1323</v>
      </c>
      <c r="X82" s="217" t="s">
        <v>964</v>
      </c>
      <c r="Y82" s="157" t="s">
        <v>967</v>
      </c>
      <c r="Z82" s="157"/>
      <c r="AA82" s="83" t="s">
        <v>1324</v>
      </c>
      <c r="AB82" s="70" t="s">
        <v>966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1325</v>
      </c>
      <c r="BK82" s="16" t="s">
        <v>1326</v>
      </c>
      <c r="BL82" s="15"/>
      <c r="BM82" s="14" t="s">
        <v>989</v>
      </c>
      <c r="BN82" s="14" t="s">
        <v>1005</v>
      </c>
      <c r="BO82" s="164" t="s">
        <v>1078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425</v>
      </c>
      <c r="I87" s="172" t="s">
        <v>425</v>
      </c>
      <c r="J87" s="216">
        <v>98</v>
      </c>
      <c r="K87" s="216">
        <v>725</v>
      </c>
      <c r="L87" s="83">
        <v>721</v>
      </c>
      <c r="M87" s="203" t="s">
        <v>1288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1221</v>
      </c>
      <c r="W87" s="172" t="s">
        <v>1222</v>
      </c>
      <c r="X87" s="217" t="s">
        <v>959</v>
      </c>
      <c r="Y87" s="157" t="s">
        <v>958</v>
      </c>
      <c r="Z87" s="157"/>
      <c r="AA87" s="83">
        <v>1</v>
      </c>
      <c r="AB87" s="70" t="s">
        <v>956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397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1327</v>
      </c>
      <c r="BK87" s="16" t="s">
        <v>1328</v>
      </c>
      <c r="BL87" s="15"/>
      <c r="BM87" s="14"/>
      <c r="BN87" s="14"/>
      <c r="BO87" s="164"/>
      <c r="BP87" s="16"/>
      <c r="BQ87" s="12" t="str">
        <f t="shared" si="12"/>
        <v>Produção</v>
      </c>
      <c r="BR87" s="18">
        <f t="shared" si="13"/>
        <v>1.1611111111111112</v>
      </c>
      <c r="BS87" s="18">
        <f t="shared" si="14"/>
        <v>0</v>
      </c>
      <c r="BT87" s="224" t="str">
        <f t="shared" si="15"/>
        <v/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401</v>
      </c>
      <c r="I88" s="172" t="s">
        <v>432</v>
      </c>
      <c r="J88" s="216">
        <v>98</v>
      </c>
      <c r="K88" s="216">
        <v>616.6</v>
      </c>
      <c r="L88" s="83">
        <v>754</v>
      </c>
      <c r="M88" s="203" t="s">
        <v>1329</v>
      </c>
      <c r="N88" s="203" t="s">
        <v>402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1330</v>
      </c>
      <c r="W88" s="172" t="s">
        <v>1283</v>
      </c>
      <c r="X88" s="217" t="s">
        <v>964</v>
      </c>
      <c r="Y88" s="157"/>
      <c r="Z88" s="157"/>
      <c r="AA88" s="83">
        <v>1</v>
      </c>
      <c r="AB88" s="70" t="s">
        <v>956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246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949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367</v>
      </c>
      <c r="N89" s="203" t="s">
        <v>368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1330</v>
      </c>
      <c r="W89" s="172" t="s">
        <v>1331</v>
      </c>
      <c r="X89" s="217"/>
      <c r="Y89" s="157"/>
      <c r="Z89" s="157"/>
      <c r="AA89" s="83">
        <v>2</v>
      </c>
      <c r="AB89" s="70" t="s">
        <v>961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246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949</v>
      </c>
      <c r="I90" s="172" t="s">
        <v>432</v>
      </c>
      <c r="J90" s="216">
        <v>98</v>
      </c>
      <c r="K90" s="216">
        <v>502</v>
      </c>
      <c r="L90" s="83">
        <v>754</v>
      </c>
      <c r="M90" s="203" t="s">
        <v>367</v>
      </c>
      <c r="N90" s="203" t="s">
        <v>368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1330</v>
      </c>
      <c r="W90" s="172" t="s">
        <v>1332</v>
      </c>
      <c r="X90" s="217" t="s">
        <v>964</v>
      </c>
      <c r="Y90" s="157" t="s">
        <v>958</v>
      </c>
      <c r="Z90" s="157"/>
      <c r="AA90" s="83">
        <v>2</v>
      </c>
      <c r="AB90" s="70" t="s">
        <v>961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1333</v>
      </c>
      <c r="BK90" s="16" t="s">
        <v>1334</v>
      </c>
      <c r="BL90" s="15"/>
      <c r="BM90" s="14" t="s">
        <v>988</v>
      </c>
      <c r="BN90" s="14" t="s">
        <v>988</v>
      </c>
      <c r="BO90" s="164" t="s">
        <v>988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295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927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1238</v>
      </c>
      <c r="W92" s="172" t="s">
        <v>1302</v>
      </c>
      <c r="X92" s="217" t="s">
        <v>959</v>
      </c>
      <c r="Y92" s="157" t="s">
        <v>958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901</v>
      </c>
      <c r="AL92" s="283" t="str">
        <f>IF(BS_CONTROLE[[#This Row],[Local - Encerramento]]=0, "-", BS_CONTROLE[[#This Row],[Local - Encerramento]])</f>
        <v>-</v>
      </c>
      <c r="AM92" s="283" t="s">
        <v>900</v>
      </c>
      <c r="AN92" s="283" t="s">
        <v>901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1335</v>
      </c>
      <c r="BK92" s="16" t="s">
        <v>1336</v>
      </c>
      <c r="BL92" s="15"/>
      <c r="BM92" s="14" t="s">
        <v>984</v>
      </c>
      <c r="BN92" s="14" t="s">
        <v>1013</v>
      </c>
      <c r="BO92" s="164" t="s">
        <v>1065</v>
      </c>
      <c r="BP92" s="16" t="s">
        <v>1337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351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901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1238</v>
      </c>
      <c r="W94" s="172" t="s">
        <v>1305</v>
      </c>
      <c r="X94" s="217" t="s">
        <v>964</v>
      </c>
      <c r="Y94" s="157" t="s">
        <v>958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1338</v>
      </c>
      <c r="BK94" s="16" t="s">
        <v>1338</v>
      </c>
      <c r="BL94" s="15"/>
      <c r="BM94" s="14" t="s">
        <v>984</v>
      </c>
      <c r="BN94" s="14" t="s">
        <v>1013</v>
      </c>
      <c r="BO94" s="164" t="s">
        <v>1111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325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543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1277</v>
      </c>
      <c r="W96" s="172" t="s">
        <v>1302</v>
      </c>
      <c r="X96" s="217" t="s">
        <v>959</v>
      </c>
      <c r="Y96" s="157" t="s">
        <v>958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1339</v>
      </c>
      <c r="BK96" s="352" t="s">
        <v>1340</v>
      </c>
      <c r="BL96" s="15"/>
      <c r="BM96" s="14" t="s">
        <v>988</v>
      </c>
      <c r="BN96" s="14" t="s">
        <v>988</v>
      </c>
      <c r="BO96" s="164" t="s">
        <v>988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237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618</v>
      </c>
      <c r="I98" s="172" t="s">
        <v>618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1314</v>
      </c>
      <c r="W98" s="172" t="s">
        <v>1315</v>
      </c>
      <c r="X98" s="217" t="s">
        <v>959</v>
      </c>
      <c r="Y98" s="157" t="s">
        <v>958</v>
      </c>
      <c r="Z98" s="157"/>
      <c r="AA98" s="83" t="s">
        <v>1260</v>
      </c>
      <c r="AB98" s="70" t="s">
        <v>956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1341</v>
      </c>
      <c r="BK98" s="16" t="s">
        <v>1342</v>
      </c>
      <c r="BL98" s="15"/>
      <c r="BM98" s="14" t="s">
        <v>988</v>
      </c>
      <c r="BN98" s="14" t="s">
        <v>988</v>
      </c>
      <c r="BO98" s="164" t="s">
        <v>988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4" t="str">
        <f t="shared" si="15"/>
        <v>OKOK</v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64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7">IF(AND(BR102&lt;1,BS102&lt;1),"Produção e Intervalo",IF(BR102&lt;1,"Intervalo",IF(BS102&lt;1,"Produção","Aderente")))</f>
        <v>Aderente</v>
      </c>
      <c r="BR102" s="18" t="str">
        <f t="shared" ref="BR102:BR164" si="18">IF(OR(B102="",F102=""),"*",AY102/P102)</f>
        <v>*</v>
      </c>
      <c r="BS102" s="18" t="str">
        <f t="shared" ref="BS102:BS164" si="19">IF(OR(B102="",F102=""),"*",BA102/Q102)</f>
        <v>*</v>
      </c>
      <c r="BT102" s="224" t="str">
        <f t="shared" ref="BT102:BT134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748</v>
      </c>
      <c r="I104" s="172" t="s">
        <v>748</v>
      </c>
      <c r="J104" s="216">
        <v>72</v>
      </c>
      <c r="K104" s="216">
        <v>286.39999999999998</v>
      </c>
      <c r="L104" s="83">
        <v>285.39999999999998</v>
      </c>
      <c r="M104" s="203" t="s">
        <v>742</v>
      </c>
      <c r="N104" s="203" t="s">
        <v>743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1243</v>
      </c>
      <c r="W104" s="172" t="s">
        <v>1222</v>
      </c>
      <c r="X104" s="217" t="s">
        <v>964</v>
      </c>
      <c r="Y104" s="157" t="s">
        <v>967</v>
      </c>
      <c r="Z104" s="157"/>
      <c r="AA104" s="83">
        <v>1</v>
      </c>
      <c r="AB104" s="70" t="s">
        <v>956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1343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1344</v>
      </c>
      <c r="BK104" s="16" t="s">
        <v>1345</v>
      </c>
      <c r="BL104" s="15"/>
      <c r="BM104" s="14" t="s">
        <v>988</v>
      </c>
      <c r="BN104" s="14" t="s">
        <v>988</v>
      </c>
      <c r="BO104" s="164" t="s">
        <v>988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872</v>
      </c>
      <c r="I107" s="172" t="s">
        <v>1320</v>
      </c>
      <c r="J107" s="216">
        <v>78</v>
      </c>
      <c r="K107" s="216">
        <v>334</v>
      </c>
      <c r="L107" s="83">
        <v>7.5</v>
      </c>
      <c r="M107" s="203" t="s">
        <v>1321</v>
      </c>
      <c r="N107" s="203" t="s">
        <v>1322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1247</v>
      </c>
      <c r="W107" s="172" t="s">
        <v>1346</v>
      </c>
      <c r="X107" s="217" t="s">
        <v>964</v>
      </c>
      <c r="Y107" s="157" t="s">
        <v>967</v>
      </c>
      <c r="Z107" s="157"/>
      <c r="AA107" s="83" t="s">
        <v>1347</v>
      </c>
      <c r="AB107" s="70" t="s">
        <v>961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1348</v>
      </c>
      <c r="BK107" s="16" t="s">
        <v>1348</v>
      </c>
      <c r="BL107" s="15"/>
      <c r="BM107" s="14" t="s">
        <v>979</v>
      </c>
      <c r="BN107" s="14" t="s">
        <v>999</v>
      </c>
      <c r="BO107" s="164" t="s">
        <v>1066</v>
      </c>
      <c r="BP107" s="16" t="s">
        <v>1349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 hidden="1">
      <c r="A110" s="50" t="str">
        <f t="shared" si="16"/>
        <v>W7046030</v>
      </c>
      <c r="B110" s="170">
        <v>46030</v>
      </c>
      <c r="C110" s="8">
        <v>2</v>
      </c>
      <c r="D110" s="51" t="s">
        <v>246</v>
      </c>
      <c r="E110" s="319">
        <v>108</v>
      </c>
      <c r="F110" s="171" t="s">
        <v>187</v>
      </c>
      <c r="G110" s="9" t="s">
        <v>188</v>
      </c>
      <c r="H110" s="172" t="s">
        <v>432</v>
      </c>
      <c r="I110" s="172" t="s">
        <v>432</v>
      </c>
      <c r="J110" s="216">
        <v>98</v>
      </c>
      <c r="K110" s="216">
        <v>735.5</v>
      </c>
      <c r="L110" s="83">
        <v>738.5</v>
      </c>
      <c r="M110" s="203" t="s">
        <v>427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366</v>
      </c>
      <c r="T110" s="288" t="s">
        <v>370</v>
      </c>
      <c r="U110" s="80" t="s">
        <v>369</v>
      </c>
      <c r="V110" s="197" t="s">
        <v>1330</v>
      </c>
      <c r="W110" s="172" t="s">
        <v>1350</v>
      </c>
      <c r="X110" s="217" t="s">
        <v>959</v>
      </c>
      <c r="Y110" s="157" t="s">
        <v>958</v>
      </c>
      <c r="Z110" s="157"/>
      <c r="AA110" s="83" t="s">
        <v>1229</v>
      </c>
      <c r="AB110" s="70" t="s">
        <v>956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/>
      <c r="AS110" s="38"/>
      <c r="AT110" s="38"/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Produção e Intervalo</v>
      </c>
      <c r="BR110" s="18">
        <f t="shared" si="18"/>
        <v>0</v>
      </c>
      <c r="BS110" s="18">
        <f t="shared" si="19"/>
        <v>0</v>
      </c>
      <c r="BT110" s="224" t="str">
        <f t="shared" si="20"/>
        <v/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 hidden="1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425</v>
      </c>
      <c r="I112" s="172" t="s">
        <v>425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1221</v>
      </c>
      <c r="W112" s="172" t="s">
        <v>1222</v>
      </c>
      <c r="X112" s="217" t="s">
        <v>959</v>
      </c>
      <c r="Y112" s="157" t="s">
        <v>958</v>
      </c>
      <c r="Z112" s="157"/>
      <c r="AA112" s="83">
        <v>1</v>
      </c>
      <c r="AB112" s="70" t="s">
        <v>956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/>
      <c r="AS112" s="38"/>
      <c r="AT112" s="38"/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7"/>
        <v>Produção e Intervalo</v>
      </c>
      <c r="BR112" s="18">
        <f t="shared" si="18"/>
        <v>0</v>
      </c>
      <c r="BS112" s="18">
        <f t="shared" si="19"/>
        <v>0</v>
      </c>
      <c r="BT112" s="224" t="str">
        <f t="shared" si="20"/>
        <v/>
      </c>
    </row>
    <row r="113" spans="1:72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2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2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2" hidden="1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401</v>
      </c>
      <c r="I116" s="172" t="s">
        <v>424</v>
      </c>
      <c r="J116" s="216">
        <v>98</v>
      </c>
      <c r="K116" s="216">
        <v>616</v>
      </c>
      <c r="L116" s="83">
        <v>720</v>
      </c>
      <c r="M116" s="203" t="s">
        <v>1351</v>
      </c>
      <c r="N116" s="203" t="s">
        <v>1352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1330</v>
      </c>
      <c r="W116" s="172" t="s">
        <v>1283</v>
      </c>
      <c r="X116" s="217" t="s">
        <v>964</v>
      </c>
      <c r="Y116" s="157" t="s">
        <v>958</v>
      </c>
      <c r="Z116" s="157"/>
      <c r="AA116" s="83">
        <v>1</v>
      </c>
      <c r="AB116" s="70" t="s">
        <v>956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/>
      <c r="AS116" s="38"/>
      <c r="AT116" s="38"/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7"/>
        <v>Produção e Intervalo</v>
      </c>
      <c r="BR116" s="18">
        <f t="shared" si="18"/>
        <v>0</v>
      </c>
      <c r="BS116" s="18">
        <f t="shared" si="19"/>
        <v>0</v>
      </c>
      <c r="BT116" s="224" t="str">
        <f t="shared" si="20"/>
        <v/>
      </c>
    </row>
    <row r="117" spans="1:72" hidden="1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295</v>
      </c>
      <c r="E117" s="319">
        <v>86</v>
      </c>
      <c r="F117" s="171" t="s">
        <v>194</v>
      </c>
      <c r="G117" s="9" t="s">
        <v>195</v>
      </c>
      <c r="H117" s="172" t="s">
        <v>927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925</v>
      </c>
      <c r="N117" s="203" t="s">
        <v>927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1353</v>
      </c>
      <c r="W117" s="172" t="s">
        <v>1302</v>
      </c>
      <c r="X117" s="217" t="s">
        <v>959</v>
      </c>
      <c r="Y117" s="157" t="s">
        <v>958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7"/>
        <v>Produção e Intervalo</v>
      </c>
      <c r="BR117" s="18">
        <f t="shared" si="18"/>
        <v>0</v>
      </c>
      <c r="BS117" s="18">
        <f t="shared" si="19"/>
        <v>0</v>
      </c>
      <c r="BT117" s="224" t="str">
        <f t="shared" si="20"/>
        <v/>
      </c>
    </row>
    <row r="118" spans="1:72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2" hidden="1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922</v>
      </c>
      <c r="I119" s="172" t="s">
        <v>618</v>
      </c>
      <c r="J119" s="216">
        <v>74</v>
      </c>
      <c r="K119" s="216">
        <v>404</v>
      </c>
      <c r="L119" s="83">
        <v>291</v>
      </c>
      <c r="M119" s="203" t="s">
        <v>1257</v>
      </c>
      <c r="N119" s="203" t="s">
        <v>1258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1314</v>
      </c>
      <c r="W119" s="172" t="s">
        <v>1354</v>
      </c>
      <c r="X119" s="217" t="s">
        <v>964</v>
      </c>
      <c r="Y119" s="157" t="s">
        <v>958</v>
      </c>
      <c r="Z119" s="157"/>
      <c r="AA119" s="83">
        <v>1</v>
      </c>
      <c r="AB119" s="70" t="s">
        <v>956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/>
      <c r="AS119" s="38"/>
      <c r="AT119" s="38"/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7"/>
        <v>Produção e Intervalo</v>
      </c>
      <c r="BR119" s="18">
        <f t="shared" si="18"/>
        <v>0</v>
      </c>
      <c r="BS119" s="18">
        <f t="shared" si="19"/>
        <v>0</v>
      </c>
      <c r="BT119" s="224" t="str">
        <f t="shared" si="20"/>
        <v/>
      </c>
    </row>
    <row r="120" spans="1:72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2" hidden="1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351</v>
      </c>
      <c r="E121" s="319">
        <v>88</v>
      </c>
      <c r="F121" s="171" t="s">
        <v>181</v>
      </c>
      <c r="G121" s="9" t="s">
        <v>182</v>
      </c>
      <c r="H121" s="172" t="s">
        <v>901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900</v>
      </c>
      <c r="N121" s="203" t="s">
        <v>901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1355</v>
      </c>
      <c r="W121" s="172" t="s">
        <v>1305</v>
      </c>
      <c r="X121" s="217" t="s">
        <v>964</v>
      </c>
      <c r="Y121" s="157" t="s">
        <v>958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/>
      </c>
    </row>
    <row r="122" spans="1:72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2" hidden="1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618</v>
      </c>
      <c r="I123" s="172" t="s">
        <v>432</v>
      </c>
      <c r="J123" s="216">
        <v>74</v>
      </c>
      <c r="K123" s="216">
        <v>291</v>
      </c>
      <c r="L123" s="83">
        <v>754</v>
      </c>
      <c r="M123" s="203" t="s">
        <v>1356</v>
      </c>
      <c r="N123" s="203" t="s">
        <v>1357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1247</v>
      </c>
      <c r="W123" s="172" t="s">
        <v>1358</v>
      </c>
      <c r="X123" s="217" t="s">
        <v>964</v>
      </c>
      <c r="Y123" s="157" t="s">
        <v>958</v>
      </c>
      <c r="Z123" s="157"/>
      <c r="AA123" s="83">
        <v>2</v>
      </c>
      <c r="AB123" s="70" t="s">
        <v>961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/>
      <c r="AS123" s="38"/>
      <c r="AT123" s="38"/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/>
      </c>
    </row>
    <row r="124" spans="1:72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2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2" hidden="1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</row>
    <row r="127" spans="1:72" hidden="1">
      <c r="A127" s="50" t="str">
        <f t="shared" si="16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</row>
    <row r="128" spans="1:72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</row>
    <row r="129" spans="1:75" hidden="1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si="20"/>
        <v/>
      </c>
      <c r="BU130" s="5"/>
      <c r="BV130" s="5"/>
      <c r="BW130" s="5"/>
    </row>
    <row r="131" spans="1:75" hidden="1">
      <c r="A131" s="50" t="str">
        <f t="shared" si="16"/>
        <v/>
      </c>
      <c r="B131" s="170"/>
      <c r="C131" s="8"/>
      <c r="D131" s="51"/>
      <c r="E131" s="320"/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si="20"/>
        <v/>
      </c>
      <c r="BU131" s="5"/>
      <c r="BV131" s="5"/>
      <c r="BW131" s="5"/>
    </row>
    <row r="132" spans="1:75" hidden="1">
      <c r="A132" s="50" t="str">
        <f t="shared" si="16"/>
        <v>MARCOS (TF-520)46030</v>
      </c>
      <c r="B132" s="170">
        <v>46030</v>
      </c>
      <c r="C132" s="8">
        <f>IF(BS_CONTROLE[[#This Row],[DATA]]="","",WEEKNUM(BS_CONTROLE[[#This Row],[DATA]]))</f>
        <v>2</v>
      </c>
      <c r="D132" s="51" t="s">
        <v>325</v>
      </c>
      <c r="E132" s="319">
        <v>126</v>
      </c>
      <c r="F132" s="171" t="s">
        <v>194</v>
      </c>
      <c r="G132" s="9" t="str">
        <f>IF(D132="","*",VLOOKUP(F132,BS_ATIVIDADE[#All],3,FALSE))</f>
        <v>SOLDA</v>
      </c>
      <c r="H132" s="203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2" s="172" t="s">
        <v>11</v>
      </c>
      <c r="J132" s="216">
        <v>74</v>
      </c>
      <c r="K132" s="216">
        <v>195</v>
      </c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2" s="172">
        <v>0.375</v>
      </c>
      <c r="P132" s="172">
        <v>8.3333333333333329E-2</v>
      </c>
      <c r="Q132" s="83">
        <v>2</v>
      </c>
      <c r="R132" s="10" t="str">
        <f>IFERROR(_xlfn.XLOOKUP(F132, BS_ATIVIDADE[ATIVIDADE],BS_ATIVIDADE[UNIDADE] ), "*")</f>
        <v>Nº DE SOLDA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80" t="str">
        <f>IFERROR(_xlfn.XLOOKUP(J132, BASE_MAPA!$E$2:$E$359, BASE_MAPA!$J$2:$J$359), "ERRO")</f>
        <v>MARCO INICIAL - ALTO ARAGUAIA</v>
      </c>
      <c r="V132" s="197" t="s">
        <v>1277</v>
      </c>
      <c r="W132" s="172" t="s">
        <v>1302</v>
      </c>
      <c r="X132" s="217" t="s">
        <v>959</v>
      </c>
      <c r="Y132" s="157" t="s">
        <v>958</v>
      </c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PDM - SOLDA</v>
      </c>
      <c r="AJ132" s="9" t="str">
        <f>IF(D132="","*",VLOOKUP(AI132,BS_ATIVIDADE[#Data],3,FALSE))</f>
        <v>SOLDA</v>
      </c>
      <c r="AK132" s="283" t="str">
        <f>IF(BS_CONTROLE[[#This Row],[Local - Partida]]=0, "-", BS_CONTROLE[[#This Row],[Local - Partida]])</f>
        <v>TID201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TID-TVI</v>
      </c>
      <c r="AN132" s="283" t="str">
        <f>IF(BS_CONTROLE[[#This Row],[SB]]=0, "-", BS_CONTROLE[[#This Row],[SB]])</f>
        <v>TID201</v>
      </c>
      <c r="AO132" s="284">
        <f>IF(BS_CONTROLE[[#This Row],[SUB]]=0, "-", BS_CONTROLE[[#This Row],[SUB]])</f>
        <v>74</v>
      </c>
      <c r="AP132" s="285">
        <f>IF(BS_CONTROLE[[#This Row],[KM - Inicio]]=0, "-", BS_CONTROLE[[#This Row],[KM - Inicio]])</f>
        <v>195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11" t="str">
        <f>IFERROR(_xlfn.XLOOKUP(AO132, BASE_MAPA!$E$2:$E$359, BASE_MAPA!$J$2:$J$359), "ERRO")</f>
        <v>MARCO INICIAL - ALTO ARAGUAIA</v>
      </c>
      <c r="BF132" s="286" t="str">
        <f>IF(BS_CONTROLE[[#This Row],[Responsavel pelo boletim]]=0, "-", BS_CONTROLE[[#This Row],[Responsavel pelo boletim]])</f>
        <v>Herbert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Produção e Intervalo</v>
      </c>
      <c r="BR132" s="18">
        <f t="shared" si="18"/>
        <v>0</v>
      </c>
      <c r="BS132" s="18">
        <f t="shared" si="19"/>
        <v>0</v>
      </c>
      <c r="BT132" s="224" t="str">
        <f t="shared" si="20"/>
        <v/>
      </c>
      <c r="BU132" s="5"/>
      <c r="BV132" s="5"/>
      <c r="BW132" s="5"/>
    </row>
    <row r="133" spans="1:75" hidden="1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0"/>
        <v/>
      </c>
      <c r="BU133" s="5"/>
      <c r="BV133" s="5"/>
      <c r="BW133" s="5"/>
    </row>
    <row r="134" spans="1:75" hidden="1">
      <c r="A134" s="50" t="str">
        <f t="shared" si="16"/>
        <v>ADENILSON (TP-512)46030</v>
      </c>
      <c r="B134" s="170">
        <v>46030</v>
      </c>
      <c r="C134" s="8">
        <f>IF(BS_CONTROLE[[#This Row],[DATA]]="","",WEEKNUM(BS_CONTROLE[[#This Row],[DATA]]))</f>
        <v>2</v>
      </c>
      <c r="D134" s="51" t="s">
        <v>264</v>
      </c>
      <c r="E134" s="319">
        <v>128</v>
      </c>
      <c r="F134" s="171" t="s">
        <v>201</v>
      </c>
      <c r="G134" s="9" t="str">
        <f>IF(D134="","*",VLOOKUP(F134,BS_ATIVIDADE[#All],3,FALSE))</f>
        <v>TRILHO - SUBSTITUIÇÂO</v>
      </c>
      <c r="H134" s="203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4" s="172" t="s">
        <v>11</v>
      </c>
      <c r="J134" s="216">
        <v>74</v>
      </c>
      <c r="K134" s="216">
        <v>195</v>
      </c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4" s="172">
        <v>0.375</v>
      </c>
      <c r="P134" s="172">
        <v>8.3333333333333329E-2</v>
      </c>
      <c r="Q134" s="83">
        <v>30</v>
      </c>
      <c r="R134" s="10" t="str">
        <f>IFERROR(_xlfn.XLOOKUP(F134, BS_ATIVIDADE[ATIVIDADE],BS_ATIVIDADE[UNIDADE] ), "*")</f>
        <v>M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BASE_MAPA!$E$2:$E$359, BASE_MAPA!$J$2:$J$359), "ERRO")</f>
        <v>MARCO INICIAL - ALTO ARAGUAIA</v>
      </c>
      <c r="V134" s="197" t="s">
        <v>1277</v>
      </c>
      <c r="W134" s="172" t="s">
        <v>1359</v>
      </c>
      <c r="X134" s="217" t="s">
        <v>959</v>
      </c>
      <c r="Y134" s="157" t="s">
        <v>958</v>
      </c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PDM - SUBSTITUIÇÃO - TRILHO</v>
      </c>
      <c r="AJ134" s="9" t="str">
        <f>IF(D134="","*",VLOOKUP(AI134,BS_ATIVIDADE[#Data],3,FALSE))</f>
        <v>TRILHO - SUBSTITUIÇÂO</v>
      </c>
      <c r="AK134" s="283" t="str">
        <f>IF(BS_CONTROLE[[#This Row],[Local - Partida]]=0, "-", BS_CONTROLE[[#This Row],[Local - Partida]])</f>
        <v>TID201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TID-TVI</v>
      </c>
      <c r="AN134" s="283" t="str">
        <f>IF(BS_CONTROLE[[#This Row],[SB]]=0, "-", BS_CONTROLE[[#This Row],[SB]])</f>
        <v>TID201</v>
      </c>
      <c r="AO134" s="284">
        <f>IF(BS_CONTROLE[[#This Row],[SUB]]=0, "-", BS_CONTROLE[[#This Row],[SUB]])</f>
        <v>74</v>
      </c>
      <c r="AP134" s="285">
        <f>IF(BS_CONTROLE[[#This Row],[KM - Inicio]]=0, "-", BS_CONTROLE[[#This Row],[KM - Inicio]])</f>
        <v>195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BASE_MAPA!$E$2:$E$359, BASE_MAPA!$J$2:$J$359), "ERRO")</f>
        <v>MARCO INICIAL - ALTO ARAGUAIA</v>
      </c>
      <c r="BF134" s="286" t="str">
        <f>IF(BS_CONTROLE[[#This Row],[Responsavel pelo boletim]]=0, "-", BS_CONTROLE[[#This Row],[Responsavel pelo boletim]])</f>
        <v>Herbert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Produção e Intervalo</v>
      </c>
      <c r="BR134" s="18">
        <f t="shared" si="18"/>
        <v>0</v>
      </c>
      <c r="BS134" s="18">
        <f t="shared" si="19"/>
        <v>0</v>
      </c>
      <c r="BT134" s="224" t="str">
        <f t="shared" si="20"/>
        <v/>
      </c>
      <c r="BU134" s="5"/>
      <c r="BV134" s="5"/>
      <c r="BW134" s="5"/>
    </row>
    <row r="135" spans="1:75" hidden="1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ref="BT135:BT210" si="21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6"/>
        <v>LEÔNCIO (TF-526)46030</v>
      </c>
      <c r="B136" s="170">
        <v>46030</v>
      </c>
      <c r="C136" s="8">
        <f>IF(BS_CONTROLE[[#This Row],[DATA]]="","",WEEKNUM(BS_CONTROLE[[#This Row],[DATA]]))</f>
        <v>2</v>
      </c>
      <c r="D136" s="51" t="s">
        <v>322</v>
      </c>
      <c r="E136" s="319">
        <v>130</v>
      </c>
      <c r="F136" s="171" t="s">
        <v>194</v>
      </c>
      <c r="G136" s="9" t="str">
        <f>IF(D136="","*",VLOOKUP(F136,BS_ATIVIDADE[#All],3,FALSE))</f>
        <v>SOLDA</v>
      </c>
      <c r="H136" s="172" t="s">
        <v>711</v>
      </c>
      <c r="I136" s="172" t="s">
        <v>11</v>
      </c>
      <c r="J136" s="216">
        <v>103</v>
      </c>
      <c r="K136" s="216">
        <v>2109.6999999999998</v>
      </c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6" s="172">
        <v>0.33333333333333331</v>
      </c>
      <c r="P136" s="172">
        <v>0.125</v>
      </c>
      <c r="Q136" s="83">
        <v>2</v>
      </c>
      <c r="R136" s="10" t="str">
        <f>IFERROR(_xlfn.XLOOKUP(F136, BS_ATIVIDADE[ATIVIDADE],BS_ATIVIDADE[UNIDADE] ), "*")</f>
        <v>Nº DE SOLDA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6" s="80" t="str">
        <f>IFERROR(_xlfn.XLOOKUP(J136, BASE_MAPA!$E$2:$E$359, BASE_MAPA!$J$2:$J$359), "ERRO")</f>
        <v>OURO VERDE - LIGAÇÃO</v>
      </c>
      <c r="V136" s="197" t="s">
        <v>1360</v>
      </c>
      <c r="W136" s="172" t="s">
        <v>1302</v>
      </c>
      <c r="X136" s="217" t="s">
        <v>964</v>
      </c>
      <c r="Y136" s="157" t="s">
        <v>967</v>
      </c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PDM - SOLDA</v>
      </c>
      <c r="AJ136" s="9" t="str">
        <f>IF(D136="","*",VLOOKUP(AI136,BS_ATIVIDADE[#Data],3,FALSE))</f>
        <v>SOLDA</v>
      </c>
      <c r="AK136" s="283" t="str">
        <f>IF(BS_CONTROLE[[#This Row],[Local - Partida]]=0, "-", BS_CONTROLE[[#This Row],[Local - Partida]])</f>
        <v>PITK96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PIT-K97</v>
      </c>
      <c r="AN136" s="283" t="str">
        <f>IF(BS_CONTROLE[[#This Row],[SB]]=0, "-", BS_CONTROLE[[#This Row],[SB]])</f>
        <v>PITK96</v>
      </c>
      <c r="AO136" s="284">
        <f>IF(BS_CONTROLE[[#This Row],[SUB]]=0, "-", BS_CONTROLE[[#This Row],[SUB]])</f>
        <v>103</v>
      </c>
      <c r="AP136" s="285">
        <f>IF(BS_CONTROLE[[#This Row],[KM - Inicio]]=0, "-", BS_CONTROLE[[#This Row],[KM - Inicio]])</f>
        <v>2109.6999999999998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SOLDA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6" s="11" t="str">
        <f>IFERROR(_xlfn.XLOOKUP(AO136, BASE_MAPA!$E$2:$E$359, BASE_MAPA!$J$2:$J$359), "ERRO")</f>
        <v>OURO VERDE - LIGAÇÃO</v>
      </c>
      <c r="BF136" s="286" t="str">
        <f>IF(BS_CONTROLE[[#This Row],[Responsavel pelo boletim]]=0, "-", BS_CONTROLE[[#This Row],[Responsavel pelo boletim]])</f>
        <v>Lucas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Produção e Intervalo</v>
      </c>
      <c r="BR136" s="18">
        <f t="shared" si="18"/>
        <v>0</v>
      </c>
      <c r="BS136" s="18">
        <f t="shared" si="19"/>
        <v>0</v>
      </c>
      <c r="BT136" s="224" t="str">
        <f t="shared" si="21"/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 hidden="1">
      <c r="A138" s="50" t="str">
        <f t="shared" si="16"/>
        <v>V4246030</v>
      </c>
      <c r="B138" s="170">
        <v>46030</v>
      </c>
      <c r="C138" s="8">
        <f>IF(BS_CONTROLE[[#This Row],[DATA]]="","",WEEKNUM(BS_CONTROLE[[#This Row],[DATA]]))</f>
        <v>2</v>
      </c>
      <c r="D138" s="51" t="s">
        <v>180</v>
      </c>
      <c r="E138" s="319">
        <v>132</v>
      </c>
      <c r="F138" s="171" t="s">
        <v>25</v>
      </c>
      <c r="G138" s="9" t="str">
        <f>IF(D138="","*",VLOOKUP(F138,BS_ATIVIDADE[#All],3,FALSE))</f>
        <v>OUTROS</v>
      </c>
      <c r="H138" s="172" t="s">
        <v>748</v>
      </c>
      <c r="I138" s="172" t="s">
        <v>1361</v>
      </c>
      <c r="J138" s="216">
        <v>72</v>
      </c>
      <c r="K138" s="216">
        <v>297</v>
      </c>
      <c r="L138" s="83">
        <v>105</v>
      </c>
      <c r="M138" s="203" t="s">
        <v>1362</v>
      </c>
      <c r="N138" s="203" t="s">
        <v>1363</v>
      </c>
      <c r="O138" s="172">
        <v>0.29166666666666669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BASE_MAPA!$E$2:$E$359, BASE_MAPA!$J$2:$J$359), "ERRO")</f>
        <v>ARARAQUARA - COLOMBIA</v>
      </c>
      <c r="V138" s="197" t="s">
        <v>1364</v>
      </c>
      <c r="W138" s="172" t="s">
        <v>1365</v>
      </c>
      <c r="X138" s="217" t="s">
        <v>964</v>
      </c>
      <c r="Y138" s="157" t="s">
        <v>967</v>
      </c>
      <c r="Z138" s="157"/>
      <c r="AA138" s="83">
        <v>1</v>
      </c>
      <c r="AB138" s="70" t="s">
        <v>956</v>
      </c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ZGT1</v>
      </c>
      <c r="AL138" s="283" t="str">
        <f>IF(BS_CONTROLE[[#This Row],[Local - Encerramento]]=0, "-", BS_CONTROLE[[#This Row],[Local - Encerramento]])</f>
        <v>ZLI</v>
      </c>
      <c r="AM138" s="283" t="str">
        <f>IF(BS_CONTROLE[[#This Row],[Entre - Estações]]=0, "-", BS_CONTROLE[[#This Row],[Entre - Estações]])</f>
        <v>ZGT-ZLI</v>
      </c>
      <c r="AN138" s="283" t="str">
        <f>IF(BS_CONTROLE[[#This Row],[SB]]=0, "-", BS_CONTROLE[[#This Row],[SB]])</f>
        <v>ZGTZLI</v>
      </c>
      <c r="AO138" s="284">
        <f>IF(BS_CONTROLE[[#This Row],[SUB]]=0, "-", BS_CONTROLE[[#This Row],[SUB]])</f>
        <v>72</v>
      </c>
      <c r="AP138" s="285">
        <f>IF(BS_CONTROLE[[#This Row],[KM - Inicio]]=0, "-", BS_CONTROLE[[#This Row],[KM - Inicio]])</f>
        <v>297</v>
      </c>
      <c r="AQ138" s="285">
        <f>IF(BS_CONTROLE[[#This Row],[KM - Fim]]=0, "-", BS_CONTROLE[[#This Row],[KM - Fim]])</f>
        <v>105</v>
      </c>
      <c r="AR138" s="38"/>
      <c r="AS138" s="38"/>
      <c r="AT138" s="38"/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BASE_MAPA!$E$2:$E$359, BASE_MAPA!$J$2:$J$359), "ERRO")</f>
        <v>ARARAQUARA - COLOMBIA</v>
      </c>
      <c r="BF138" s="286" t="str">
        <f>IF(BS_CONTROLE[[#This Row],[Responsavel pelo boletim]]=0, "-", BS_CONTROLE[[#This Row],[Responsavel pelo boletim]])</f>
        <v>Ezequiel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Produção e Intervalo</v>
      </c>
      <c r="BR138" s="18">
        <f t="shared" si="18"/>
        <v>0</v>
      </c>
      <c r="BS138" s="18">
        <f t="shared" si="19"/>
        <v>0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 hidden="1">
      <c r="A140" s="50" t="str">
        <f t="shared" si="16"/>
        <v>E4046030</v>
      </c>
      <c r="B140" s="170">
        <v>46030</v>
      </c>
      <c r="C140" s="8">
        <f>IF(BS_CONTROLE[[#This Row],[DATA]]="","",WEEKNUM(BS_CONTROLE[[#This Row],[DATA]]))</f>
        <v>2</v>
      </c>
      <c r="D140" s="51" t="s">
        <v>154</v>
      </c>
      <c r="E140" s="319">
        <v>134</v>
      </c>
      <c r="F140" s="171" t="s">
        <v>25</v>
      </c>
      <c r="G140" s="9" t="str">
        <f>IF(D140="","*",VLOOKUP(F140,BS_ATIVIDADE[#All],3,FALSE))</f>
        <v>OUTROS</v>
      </c>
      <c r="H140" s="172" t="s">
        <v>872</v>
      </c>
      <c r="I140" s="172" t="s">
        <v>1320</v>
      </c>
      <c r="J140" s="216">
        <v>78</v>
      </c>
      <c r="K140" s="216">
        <v>334</v>
      </c>
      <c r="L140" s="83">
        <v>7.5</v>
      </c>
      <c r="M140" s="203" t="s">
        <v>1321</v>
      </c>
      <c r="N140" s="203" t="s">
        <v>1322</v>
      </c>
      <c r="O140" s="172">
        <v>0.5</v>
      </c>
      <c r="P140" s="172">
        <v>4.1666666666666664E-2</v>
      </c>
      <c r="Q140" s="83">
        <v>1</v>
      </c>
      <c r="R140" s="10" t="str">
        <f>IFERROR(_xlfn.XLOOKUP(F140, BS_ATIVIDADE[ATIVIDADE],BS_ATIVIDADE[UNIDADE] ), "*")</f>
        <v>BINÁRIO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BASE_MAPA!$E$2:$E$359, BASE_MAPA!$J$2:$J$359), "ERRO")</f>
        <v>ITIRAPINA - BAURU</v>
      </c>
      <c r="V140" s="197" t="s">
        <v>1247</v>
      </c>
      <c r="W140" s="172" t="s">
        <v>1365</v>
      </c>
      <c r="X140" s="217" t="s">
        <v>964</v>
      </c>
      <c r="Y140" s="157" t="s">
        <v>967</v>
      </c>
      <c r="Z140" s="157"/>
      <c r="AA140" s="83" t="s">
        <v>1347</v>
      </c>
      <c r="AB140" s="70" t="s">
        <v>966</v>
      </c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DESLOCAMENTO</v>
      </c>
      <c r="AJ140" s="9" t="str">
        <f>IF(D140="","*",VLOOKUP(AI140,BS_ATIVIDADE[#Data],3,FALSE))</f>
        <v>OUTROS</v>
      </c>
      <c r="AK140" s="283" t="str">
        <f>IF(BS_CONTROLE[[#This Row],[Local - Partida]]=0, "-", BS_CONTROLE[[#This Row],[Local - Partida]])</f>
        <v>ZTP</v>
      </c>
      <c r="AL140" s="283" t="str">
        <f>IF(BS_CONTROLE[[#This Row],[Local - Encerramento]]=0, "-", BS_CONTROLE[[#This Row],[Local - Encerramento]])</f>
        <v>ZTO</v>
      </c>
      <c r="AM140" s="283" t="str">
        <f>IF(BS_CONTROLE[[#This Row],[Entre - Estações]]=0, "-", BS_CONTROLE[[#This Row],[Entre - Estações]])</f>
        <v>ZTP-ZTO</v>
      </c>
      <c r="AN140" s="283" t="str">
        <f>IF(BS_CONTROLE[[#This Row],[SB]]=0, "-", BS_CONTROLE[[#This Row],[SB]])</f>
        <v>ZTPZTO</v>
      </c>
      <c r="AO140" s="284">
        <f>IF(BS_CONTROLE[[#This Row],[SUB]]=0, "-", BS_CONTROLE[[#This Row],[SUB]])</f>
        <v>78</v>
      </c>
      <c r="AP140" s="285">
        <f>IF(BS_CONTROLE[[#This Row],[KM - Inicio]]=0, "-", BS_CONTROLE[[#This Row],[KM - Inicio]])</f>
        <v>334</v>
      </c>
      <c r="AQ140" s="285">
        <f>IF(BS_CONTROLE[[#This Row],[KM - Fim]]=0, "-", BS_CONTROLE[[#This Row],[KM - Fim]])</f>
        <v>7.5</v>
      </c>
      <c r="AR140" s="38"/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BINÁRIO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BASE_MAPA!$E$2:$E$359, BASE_MAPA!$J$2:$J$359), "ERRO")</f>
        <v>ITIRAPINA - BAURU</v>
      </c>
      <c r="BF140" s="286" t="str">
        <f>IF(BS_CONTROLE[[#This Row],[Responsavel pelo boletim]]=0, "-", BS_CONTROLE[[#This Row],[Responsavel pelo boletim]])</f>
        <v>PCM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 t="shared" si="21"/>
        <v/>
      </c>
      <c r="BU140" s="5"/>
      <c r="BV140" s="5"/>
      <c r="BW140" s="5"/>
    </row>
    <row r="141" spans="1:75" hidden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 hidden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 hidden="1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 t="str">
        <f t="shared" si="21"/>
        <v/>
      </c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t="17.25" hidden="1" customHeight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t="17.25" hidden="1" customHeight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/>
      <c r="BU148" s="5"/>
      <c r="BV148" s="5"/>
      <c r="BW148" s="5"/>
    </row>
    <row r="149" spans="1:75" hidden="1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  <c r="BU149" s="5"/>
      <c r="BV149" s="5"/>
      <c r="BW149" s="5"/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  <c r="BU150" s="5"/>
      <c r="BV150" s="5"/>
      <c r="BW150" s="5"/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  <c r="BU151" s="5"/>
      <c r="BV151" s="5"/>
      <c r="BW151" s="5"/>
    </row>
    <row r="152" spans="1:75" hidden="1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 hidden="1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t="19.5" hidden="1" customHeight="1">
      <c r="A160" s="50" t="str">
        <f t="shared" si="16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Aderente</v>
      </c>
      <c r="BR160" s="18" t="str">
        <f t="shared" si="18"/>
        <v>*</v>
      </c>
      <c r="BS160" s="18" t="str">
        <f t="shared" si="19"/>
        <v>*</v>
      </c>
      <c r="BT160" s="224" t="str">
        <f t="shared" si="21"/>
        <v/>
      </c>
    </row>
    <row r="161" spans="1:72" hidden="1">
      <c r="A161" s="50" t="str">
        <f t="shared" si="16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7"/>
        <v>Aderente</v>
      </c>
      <c r="BR161" s="18" t="str">
        <f t="shared" si="18"/>
        <v>*</v>
      </c>
      <c r="BS161" s="18" t="str">
        <f t="shared" si="19"/>
        <v>*</v>
      </c>
      <c r="BT161" s="224" t="str">
        <f t="shared" si="21"/>
        <v/>
      </c>
    </row>
    <row r="162" spans="1:72" hidden="1">
      <c r="A162" s="50" t="str">
        <f t="shared" si="16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7"/>
        <v>Aderente</v>
      </c>
      <c r="BR162" s="18" t="str">
        <f t="shared" si="18"/>
        <v>*</v>
      </c>
      <c r="BS162" s="18" t="str">
        <f t="shared" si="19"/>
        <v>*</v>
      </c>
      <c r="BT162" s="224" t="str">
        <f t="shared" si="21"/>
        <v/>
      </c>
    </row>
    <row r="163" spans="1:72" hidden="1">
      <c r="A163" s="50" t="str">
        <f t="shared" si="16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7"/>
        <v>Aderente</v>
      </c>
      <c r="BR163" s="18" t="str">
        <f t="shared" si="18"/>
        <v>*</v>
      </c>
      <c r="BS163" s="18" t="str">
        <f t="shared" si="19"/>
        <v>*</v>
      </c>
      <c r="BT163" s="224" t="str">
        <f t="shared" si="21"/>
        <v/>
      </c>
    </row>
    <row r="164" spans="1:72" hidden="1">
      <c r="A164" s="50" t="str">
        <f t="shared" si="16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7"/>
        <v>Aderente</v>
      </c>
      <c r="BR164" s="18" t="str">
        <f t="shared" si="18"/>
        <v>*</v>
      </c>
      <c r="BS164" s="18" t="str">
        <f t="shared" si="19"/>
        <v>*</v>
      </c>
      <c r="BT164" s="224"/>
    </row>
    <row r="165" spans="1:72" hidden="1">
      <c r="A165" s="50" t="str">
        <f t="shared" ref="A165:A228" si="22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 t="str">
        <f t="shared" ref="BR165:BR228" si="24">IF(OR(B165="",F165=""),"*",AY165/P165)</f>
        <v>*</v>
      </c>
      <c r="BS165" s="18" t="str">
        <f t="shared" ref="BS165:BS228" si="25">IF(OR(B165="",F165=""),"*",BA165/Q165)</f>
        <v>*</v>
      </c>
      <c r="BT165" s="224" t="str">
        <f t="shared" si="21"/>
        <v/>
      </c>
    </row>
    <row r="166" spans="1:72" hidden="1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/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/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/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/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/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/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1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1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1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1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/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 hidden="1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 t="shared" si="26"/>
        <v/>
      </c>
    </row>
    <row r="225" spans="1:72" hidden="1">
      <c r="A225" s="50" t="str">
        <f t="shared" si="22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4" t="str">
        <f t="shared" si="26"/>
        <v/>
      </c>
    </row>
    <row r="226" spans="1:72" hidden="1">
      <c r="A226" s="50" t="str">
        <f t="shared" si="22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4" t="str">
        <f t="shared" si="26"/>
        <v/>
      </c>
    </row>
    <row r="227" spans="1:72" hidden="1">
      <c r="A227" s="50" t="str">
        <f t="shared" si="22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4" t="str">
        <f t="shared" si="26"/>
        <v/>
      </c>
    </row>
    <row r="228" spans="1:72" hidden="1">
      <c r="A228" s="50" t="str">
        <f t="shared" si="22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 t="str">
        <f t="shared" si="26"/>
        <v/>
      </c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 t="str">
        <f t="shared" si="26"/>
        <v/>
      </c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 t="str">
        <f t="shared" si="26"/>
        <v/>
      </c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 t="str">
        <f t="shared" si="26"/>
        <v/>
      </c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/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/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/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/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26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26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26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26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 hidden="1">
      <c r="A289" s="50" t="str">
        <f t="shared" si="27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4" t="str">
        <f t="shared" si="31"/>
        <v/>
      </c>
    </row>
    <row r="290" spans="1:72" hidden="1">
      <c r="A290" s="50" t="str">
        <f t="shared" si="27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4" t="str">
        <f t="shared" si="31"/>
        <v/>
      </c>
    </row>
    <row r="291" spans="1:72" hidden="1">
      <c r="A291" s="50" t="str">
        <f t="shared" si="27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4" t="str">
        <f t="shared" si="31"/>
        <v/>
      </c>
    </row>
    <row r="292" spans="1:72" hidden="1">
      <c r="A292" s="50" t="str">
        <f t="shared" si="27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4" t="str">
        <f t="shared" si="31"/>
        <v/>
      </c>
    </row>
    <row r="293" spans="1:72" hidden="1">
      <c r="A293" s="50" t="str">
        <f t="shared" ref="A293:A301" si="32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 hidden="1">
      <c r="A298" s="50" t="str">
        <f t="shared" si="32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4" t="str">
        <f t="shared" si="31"/>
        <v/>
      </c>
    </row>
    <row r="299" spans="1:72" hidden="1">
      <c r="A299" s="50" t="str">
        <f t="shared" si="32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4" t="str">
        <f t="shared" si="31"/>
        <v/>
      </c>
    </row>
    <row r="300" spans="1:72" hidden="1">
      <c r="A300" s="50" t="str">
        <f t="shared" si="32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4" t="str">
        <f t="shared" si="31"/>
        <v/>
      </c>
    </row>
    <row r="301" spans="1:72" hidden="1">
      <c r="A301" s="50" t="str">
        <f t="shared" si="32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4" t="str">
        <f t="shared" si="31"/>
        <v/>
      </c>
    </row>
    <row r="302" spans="1:72" hidden="1">
      <c r="A302" s="50" t="str">
        <f t="shared" ref="A302:A365" si="36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idden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t="16.5" hidden="1" customHeight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31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31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31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31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 hidden="1">
      <c r="A362" s="50" t="str">
        <f t="shared" si="36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4" t="str">
        <f t="shared" si="40"/>
        <v/>
      </c>
    </row>
    <row r="363" spans="1:72" hidden="1">
      <c r="A363" s="50" t="str">
        <f t="shared" si="36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4" t="str">
        <f t="shared" si="40"/>
        <v/>
      </c>
    </row>
    <row r="364" spans="1:72" hidden="1">
      <c r="A364" s="50" t="str">
        <f t="shared" si="36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4" t="str">
        <f t="shared" si="40"/>
        <v/>
      </c>
    </row>
    <row r="365" spans="1:72" hidden="1">
      <c r="A365" s="50" t="str">
        <f t="shared" si="36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4" t="str">
        <f t="shared" si="40"/>
        <v/>
      </c>
    </row>
    <row r="366" spans="1:72" hidden="1">
      <c r="A366" s="50" t="str">
        <f t="shared" ref="A366:A429" si="41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idden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t="29.25" hidden="1" customHeight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0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0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0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0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 hidden="1">
      <c r="A426" s="50" t="str">
        <f t="shared" si="41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4" t="str">
        <f t="shared" si="45"/>
        <v/>
      </c>
    </row>
    <row r="427" spans="1:72" hidden="1">
      <c r="A427" s="50" t="str">
        <f t="shared" si="41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4" t="str">
        <f t="shared" si="45"/>
        <v/>
      </c>
    </row>
    <row r="428" spans="1:72" hidden="1">
      <c r="A428" s="50" t="str">
        <f t="shared" si="41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4" t="str">
        <f t="shared" si="45"/>
        <v/>
      </c>
    </row>
    <row r="429" spans="1:72" hidden="1">
      <c r="A429" s="50" t="str">
        <f t="shared" si="41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4" t="str">
        <f t="shared" si="45"/>
        <v/>
      </c>
    </row>
    <row r="430" spans="1:72" hidden="1">
      <c r="A430" s="50" t="str">
        <f t="shared" ref="A430:A493" si="46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4" t="str">
        <f t="shared" si="45"/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45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/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45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45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 hidden="1">
      <c r="A448" s="50" t="str">
        <f t="shared" si="46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4" t="str">
        <f t="shared" si="50"/>
        <v/>
      </c>
    </row>
    <row r="449" spans="1:72" hidden="1">
      <c r="A449" s="50" t="str">
        <f t="shared" si="46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4" t="str">
        <f t="shared" si="50"/>
        <v/>
      </c>
    </row>
    <row r="450" spans="1:72" hidden="1">
      <c r="A450" s="50" t="str">
        <f t="shared" si="46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4" t="str">
        <f t="shared" si="50"/>
        <v/>
      </c>
    </row>
    <row r="451" spans="1:72" hidden="1">
      <c r="A451" s="50" t="str">
        <f t="shared" si="46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4" t="str">
        <f t="shared" si="50"/>
        <v/>
      </c>
    </row>
    <row r="452" spans="1:72" hidden="1">
      <c r="A452" s="166" t="str">
        <f t="shared" ref="A452:A454" si="51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1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1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ref="A455:A518" si="52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50"/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0"/>
        <v/>
      </c>
    </row>
    <row r="474" spans="1:72" hidden="1">
      <c r="A474" s="166" t="str">
        <f t="shared" si="52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0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0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3">IF(BN476="","",SUBSTITUTE(BM476," ","")&amp;SUBSTITUTE(BN476," ",""))</f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4">IF(BN477="","",SUBSTITUTE(BM477," ","")&amp;SUBSTITUTE(BN477," ",""))</f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si="52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2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2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2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2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 hidden="1">
      <c r="A519" s="166" t="str">
        <f t="shared" ref="A519:A553" si="55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4"/>
        <v/>
      </c>
    </row>
    <row r="520" spans="1:72" hidden="1">
      <c r="A520" s="166" t="str">
        <f t="shared" si="55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4"/>
        <v/>
      </c>
    </row>
    <row r="521" spans="1:72" hidden="1">
      <c r="A521" s="166" t="str">
        <f t="shared" si="55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4"/>
        <v/>
      </c>
    </row>
    <row r="522" spans="1:72" hidden="1">
      <c r="A522" s="166" t="str">
        <f t="shared" si="55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4"/>
        <v/>
      </c>
    </row>
    <row r="523" spans="1:72" hidden="1">
      <c r="A523" s="166" t="str">
        <f t="shared" si="55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5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5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5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5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5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5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9" operator="equal">
      <formula>"ERRO"</formula>
    </cfRule>
  </conditionalFormatting>
  <conditionalFormatting sqref="X4 Y476:Y551 Y1:Z475">
    <cfRule type="cellIs" dxfId="139" priority="18368" operator="equal">
      <formula>"OPORTUNIDADE"</formula>
    </cfRule>
  </conditionalFormatting>
  <conditionalFormatting sqref="AZ6:AZ523">
    <cfRule type="expression" dxfId="138" priority="18363">
      <formula>$BU6=1</formula>
    </cfRule>
  </conditionalFormatting>
  <conditionalFormatting sqref="BQ6:BQ600">
    <cfRule type="cellIs" dxfId="137" priority="18374" operator="equal">
      <formula>"Produção e Intervalo"</formula>
    </cfRule>
    <cfRule type="cellIs" dxfId="136" priority="18375" operator="equal">
      <formula>"Aderente"</formula>
    </cfRule>
    <cfRule type="cellIs" dxfId="135" priority="18376" operator="equal">
      <formula>"Intervalo"</formula>
    </cfRule>
    <cfRule type="cellIs" dxfId="134" priority="18377" operator="equal">
      <formula>"Produção"</formula>
    </cfRule>
    <cfRule type="cellIs" dxfId="133" priority="18378" operator="equal">
      <formula>"ERRO"</formula>
    </cfRule>
  </conditionalFormatting>
  <conditionalFormatting sqref="BR6:BS553">
    <cfRule type="cellIs" dxfId="132" priority="18356" operator="equal">
      <formula>"*"</formula>
    </cfRule>
    <cfRule type="cellIs" dxfId="131" priority="18357" operator="greaterThanOrEqual">
      <formula>1</formula>
    </cfRule>
    <cfRule type="cellIs" dxfId="130" priority="18358" operator="lessThan">
      <formula>1</formula>
    </cfRule>
  </conditionalFormatting>
  <conditionalFormatting sqref="X476:X523 Y476:Y551 Y6:Z475">
    <cfRule type="cellIs" dxfId="129" priority="18304" operator="equal">
      <formula>"NÃO"</formula>
    </cfRule>
    <cfRule type="cellIs" dxfId="128" priority="18305" operator="equal">
      <formula>"SIM"</formula>
    </cfRule>
  </conditionalFormatting>
  <conditionalFormatting sqref="X476:X523">
    <cfRule type="cellIs" dxfId="127" priority="18303" operator="equal">
      <formula>"OPORTUNIDADE"</formula>
    </cfRule>
  </conditionalFormatting>
  <conditionalFormatting sqref="Z476:Z523">
    <cfRule type="cellIs" dxfId="126" priority="18301" operator="equal">
      <formula>"NÃO"</formula>
    </cfRule>
    <cfRule type="cellIs" dxfId="125" priority="18302" operator="equal">
      <formula>"SIM"</formula>
    </cfRule>
  </conditionalFormatting>
  <conditionalFormatting sqref="Z476:Z523">
    <cfRule type="cellIs" dxfId="124" priority="18300" operator="equal">
      <formula>"OPORTUNIDADE"</formula>
    </cfRule>
  </conditionalFormatting>
  <conditionalFormatting sqref="Y1048576">
    <cfRule type="cellIs" dxfId="123" priority="18185" operator="equal">
      <formula>"OPORTUNIDADE"</formula>
    </cfRule>
  </conditionalFormatting>
  <conditionalFormatting sqref="Y1048576">
    <cfRule type="cellIs" dxfId="122" priority="18183" operator="equal">
      <formula>"NÃO"</formula>
    </cfRule>
    <cfRule type="cellIs" dxfId="121" priority="18184" operator="equal">
      <formula>"SIM"</formula>
    </cfRule>
  </conditionalFormatting>
  <conditionalFormatting sqref="Z524:Z549">
    <cfRule type="cellIs" dxfId="120" priority="17920" operator="equal">
      <formula>"OPORTUNIDADE"</formula>
    </cfRule>
  </conditionalFormatting>
  <conditionalFormatting sqref="Z524:Z549">
    <cfRule type="cellIs" dxfId="119" priority="17918" operator="equal">
      <formula>"NÃO"</formula>
    </cfRule>
    <cfRule type="cellIs" dxfId="118" priority="17919" operator="equal">
      <formula>"SIM"</formula>
    </cfRule>
  </conditionalFormatting>
  <conditionalFormatting sqref="X550">
    <cfRule type="cellIs" dxfId="117" priority="17906" operator="equal">
      <formula>"NÃO"</formula>
    </cfRule>
    <cfRule type="cellIs" dxfId="116" priority="17907" operator="equal">
      <formula>"SIM"</formula>
    </cfRule>
  </conditionalFormatting>
  <conditionalFormatting sqref="X550">
    <cfRule type="cellIs" dxfId="115" priority="17905" operator="equal">
      <formula>"OPORTUNIDADE"</formula>
    </cfRule>
  </conditionalFormatting>
  <conditionalFormatting sqref="Z550">
    <cfRule type="cellIs" dxfId="114" priority="17903" operator="equal">
      <formula>"NÃO"</formula>
    </cfRule>
    <cfRule type="cellIs" dxfId="113" priority="17904" operator="equal">
      <formula>"SIM"</formula>
    </cfRule>
  </conditionalFormatting>
  <conditionalFormatting sqref="Z550">
    <cfRule type="cellIs" dxfId="112" priority="17902" operator="equal">
      <formula>"OPORTUNIDADE"</formula>
    </cfRule>
  </conditionalFormatting>
  <conditionalFormatting sqref="BI550">
    <cfRule type="iconSet" priority="179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12">
      <iconSet showValue="0">
        <cfvo type="percent" val="0"/>
        <cfvo type="num" val="1"/>
        <cfvo type="num" val="1" gte="0"/>
      </iconSet>
    </cfRule>
    <cfRule type="iconSet" priority="179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22">
      <formula>$BU493=1</formula>
    </cfRule>
  </conditionalFormatting>
  <conditionalFormatting sqref="AZ526:AZ550">
    <cfRule type="expression" dxfId="110" priority="18682">
      <formula>$BU498=1</formula>
    </cfRule>
  </conditionalFormatting>
  <conditionalFormatting sqref="BI524:BI549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85">
      <iconSet showValue="0">
        <cfvo type="percent" val="0"/>
        <cfvo type="num" val="1"/>
        <cfvo type="num" val="1" gte="0"/>
      </iconSet>
    </cfRule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O6:BO60 BO62:BO74 BO77:BO600">
    <cfRule type="iconSet" priority="1869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7" operator="equal">
      <formula>"*"</formula>
    </cfRule>
    <cfRule type="cellIs" dxfId="108" priority="13318" operator="greaterThanOrEqual">
      <formula>1</formula>
    </cfRule>
    <cfRule type="cellIs" dxfId="107" priority="13319" operator="lessThan">
      <formula>1</formula>
    </cfRule>
  </conditionalFormatting>
  <conditionalFormatting sqref="BI6:BI523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7">
      <iconSet showValue="0">
        <cfvo type="percent" val="0"/>
        <cfvo type="num" val="1"/>
        <cfvo type="num" val="1" gte="0"/>
      </iconSet>
    </cfRule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24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600 BK95:BK106"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24" operator="equal">
      <formula>"ERRO"</formula>
    </cfRule>
  </conditionalFormatting>
  <conditionalFormatting sqref="BK4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62:BN74 BN77:BN553" xr:uid="{88B2AA1F-3AB2-4B37-8132-5DEC08D79A48}">
      <formula1>INDIRECT(SUBSTITUTE(BM6," ",""))</formula1>
    </dataValidation>
    <dataValidation type="list" allowBlank="1" showInputMessage="1" showErrorMessage="1" sqref="BN61:BO61 BN75:BO76 BM6:BM553" xr:uid="{0374E4CD-E1C2-4373-A381-0828C9AFF6FF}">
      <formula1>IMPCAUSADOR</formula1>
    </dataValidation>
    <dataValidation type="list" allowBlank="1" showInputMessage="1" showErrorMessage="1" sqref="BO6:BO60 BO62:BO74 BO77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I3012" sqref="I301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31"/>
      <c r="M1" s="123"/>
      <c r="N1" s="293"/>
      <c r="O1" s="293"/>
      <c r="P1" s="169"/>
      <c r="Q1" s="383" t="s">
        <v>1218</v>
      </c>
      <c r="R1" s="384"/>
      <c r="U1" s="101"/>
      <c r="V1" s="385" t="s">
        <v>1366</v>
      </c>
      <c r="W1" s="385"/>
      <c r="X1" s="385"/>
      <c r="Y1" s="103"/>
    </row>
    <row r="2" spans="1:25" s="100" customFormat="1" ht="11.25" customHeight="1">
      <c r="A2" s="104" t="s">
        <v>1367</v>
      </c>
      <c r="B2" s="104" t="s">
        <v>1368</v>
      </c>
      <c r="C2" s="104" t="s">
        <v>7</v>
      </c>
      <c r="D2" s="105" t="s">
        <v>1170</v>
      </c>
      <c r="E2" s="105" t="s">
        <v>1171</v>
      </c>
      <c r="F2" s="105" t="s">
        <v>1369</v>
      </c>
      <c r="G2" s="105" t="s">
        <v>1015</v>
      </c>
      <c r="H2" s="105" t="s">
        <v>1159</v>
      </c>
      <c r="I2" s="105" t="s">
        <v>1161</v>
      </c>
      <c r="J2" s="105" t="s">
        <v>1162</v>
      </c>
      <c r="K2" s="105" t="s">
        <v>1165</v>
      </c>
      <c r="L2" s="332" t="s">
        <v>360</v>
      </c>
      <c r="M2" s="125" t="s">
        <v>356</v>
      </c>
      <c r="N2" s="294" t="s">
        <v>1163</v>
      </c>
      <c r="O2" s="294" t="s">
        <v>1164</v>
      </c>
      <c r="P2" s="105"/>
      <c r="Q2" s="126" t="s">
        <v>1166</v>
      </c>
      <c r="R2" s="126" t="s">
        <v>1167</v>
      </c>
      <c r="S2" s="106" t="s">
        <v>1168</v>
      </c>
      <c r="T2" s="106" t="s">
        <v>1370</v>
      </c>
      <c r="U2" s="107" t="s">
        <v>1173</v>
      </c>
      <c r="V2" s="102">
        <f ca="1">TODAY()-1</f>
        <v>46028</v>
      </c>
      <c r="W2" s="102">
        <f ca="1">V2-1</f>
        <v>46027</v>
      </c>
      <c r="X2" s="102">
        <f ca="1">W2-1</f>
        <v>46026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1700</v>
      </c>
      <c r="W8" s="111">
        <f ca="1">_xlfn.XLOOKUP(G8&amp;$W$2,BS_CONTROLE[CHAVE],BS_CONTROLE[Quantidade_11],"-")</f>
        <v>2662</v>
      </c>
      <c r="X8" s="111">
        <f ca="1">_xlfn.XLOOKUP(G8&amp;$X$2,BS_CONTROLE[CHAVE],BS_CONTROLE[Quantidade_11],"-")</f>
        <v>1723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1700</v>
      </c>
      <c r="W20" s="111">
        <f ca="1">_xlfn.XLOOKUP(G20&amp;$W$2,BS_CONTROLE[CHAVE],BS_CONTROLE[Quantidade_11],"-")</f>
        <v>2662</v>
      </c>
      <c r="X20" s="111">
        <f ca="1">_xlfn.XLOOKUP(G20&amp;$X$2,BS_CONTROLE[CHAVE],BS_CONTROLE[Quantidade_11],"-")</f>
        <v>1723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0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520</v>
      </c>
      <c r="W25" s="111">
        <f ca="1">_xlfn.XLOOKUP(G25&amp;$W$2,BS_CONTROLE[CHAVE],BS_CONTROLE[Quantidade_11],"-")</f>
        <v>1600</v>
      </c>
      <c r="X25" s="111">
        <f ca="1">_xlfn.XLOOKUP(G25&amp;$X$2,BS_CONTROLE[CHAVE],BS_CONTROLE[Quantidade_11],"-")</f>
        <v>410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6240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1700</v>
      </c>
      <c r="W39" s="111">
        <f ca="1">_xlfn.XLOOKUP(G39&amp;$W$2,BS_CONTROLE[CHAVE],BS_CONTROLE[Quantidade_11],"-")</f>
        <v>2662</v>
      </c>
      <c r="X39" s="111">
        <f ca="1">_xlfn.XLOOKUP(G39&amp;$X$2,BS_CONTROLE[CHAVE],BS_CONTROLE[Quantidade_11],"-")</f>
        <v>1723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0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520</v>
      </c>
      <c r="W42" s="111">
        <f ca="1">_xlfn.XLOOKUP(G42&amp;$W$2,BS_CONTROLE[CHAVE],BS_CONTROLE[Quantidade_11],"-")</f>
        <v>1600</v>
      </c>
      <c r="X42" s="111">
        <f ca="1">_xlfn.XLOOKUP(G42&amp;$X$2,BS_CONTROLE[CHAVE],BS_CONTROLE[Quantidade_11],"-")</f>
        <v>410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1700</v>
      </c>
      <c r="W49" s="111">
        <f ca="1">_xlfn.XLOOKUP(G49&amp;$W$2,BS_CONTROLE[CHAVE],BS_CONTROLE[Quantidade_11],"-")</f>
        <v>2662</v>
      </c>
      <c r="X49" s="111">
        <f ca="1">_xlfn.XLOOKUP(G49&amp;$X$2,BS_CONTROLE[CHAVE],BS_CONTROLE[Quantidade_11],"-")</f>
        <v>1723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520</v>
      </c>
      <c r="W52" s="111">
        <f ca="1">_xlfn.XLOOKUP(G52&amp;$W$2,BS_CONTROLE[CHAVE],BS_CONTROLE[Quantidade_11],"-")</f>
        <v>1600</v>
      </c>
      <c r="X52" s="111">
        <f ca="1">_xlfn.XLOOKUP(G52&amp;$X$2,BS_CONTROLE[CHAVE],BS_CONTROLE[Quantidade_11],"-")</f>
        <v>410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1700</v>
      </c>
      <c r="W59" s="111">
        <f ca="1">_xlfn.XLOOKUP(G59&amp;$W$2,BS_CONTROLE[CHAVE],BS_CONTROLE[Quantidade_11],"-")</f>
        <v>2662</v>
      </c>
      <c r="X59" s="111">
        <f ca="1">_xlfn.XLOOKUP(G59&amp;$X$2,BS_CONTROLE[CHAVE],BS_CONTROLE[Quantidade_11],"-")</f>
        <v>1723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0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290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520</v>
      </c>
      <c r="W63" s="111">
        <f ca="1">_xlfn.XLOOKUP(G63&amp;$W$2,BS_CONTROLE[CHAVE],BS_CONTROLE[Quantidade_11],"-")</f>
        <v>1600</v>
      </c>
      <c r="X63" s="111">
        <f ca="1">_xlfn.XLOOKUP(G63&amp;$X$2,BS_CONTROLE[CHAVE],BS_CONTROLE[Quantidade_11],"-")</f>
        <v>410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111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1700</v>
      </c>
      <c r="W68" s="111">
        <f ca="1">_xlfn.XLOOKUP(G68&amp;$W$2,BS_CONTROLE[CHAVE],BS_CONTROLE[Quantidade_11],"-")</f>
        <v>2662</v>
      </c>
      <c r="X68" s="111">
        <f ca="1">_xlfn.XLOOKUP(G68&amp;$X$2,BS_CONTROLE[CHAVE],BS_CONTROLE[Quantidade_11],"-")</f>
        <v>1723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20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290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6240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0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520</v>
      </c>
      <c r="W78" s="111">
        <f ca="1">_xlfn.XLOOKUP(G78&amp;$W$2,BS_CONTROLE[CHAVE],BS_CONTROLE[Quantidade_11],"-")</f>
        <v>1600</v>
      </c>
      <c r="X78" s="111">
        <f ca="1">_xlfn.XLOOKUP(G78&amp;$X$2,BS_CONTROLE[CHAVE],BS_CONTROLE[Quantidade_11],"-")</f>
        <v>410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1700</v>
      </c>
      <c r="W85" s="111">
        <f ca="1">_xlfn.XLOOKUP(G85&amp;$W$2,BS_CONTROLE[CHAVE],BS_CONTROLE[Quantidade_11],"-")</f>
        <v>2662</v>
      </c>
      <c r="X85" s="111">
        <f ca="1">_xlfn.XLOOKUP(G85&amp;$X$2,BS_CONTROLE[CHAVE],BS_CONTROLE[Quantidade_11],"-")</f>
        <v>1723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111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20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0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520</v>
      </c>
      <c r="W102" s="111">
        <f ca="1">_xlfn.XLOOKUP(G102&amp;$W$2,BS_CONTROLE[CHAVE],BS_CONTROLE[Quantidade_11],"-")</f>
        <v>1600</v>
      </c>
      <c r="X102" s="111">
        <f ca="1">_xlfn.XLOOKUP(G102&amp;$X$2,BS_CONTROLE[CHAVE],BS_CONTROLE[Quantidade_11],"-")</f>
        <v>410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1700</v>
      </c>
      <c r="W110" s="111">
        <f ca="1">_xlfn.XLOOKUP(G110&amp;$W$2,BS_CONTROLE[CHAVE],BS_CONTROLE[Quantidade_11],"-")</f>
        <v>2662</v>
      </c>
      <c r="X110" s="111">
        <f ca="1">_xlfn.XLOOKUP(G110&amp;$X$2,BS_CONTROLE[CHAVE],BS_CONTROLE[Quantidade_11],"-")</f>
        <v>1723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>
        <f ca="1">_xlfn.XLOOKUP(G114&amp;$V$2,BS_CONTROLE[CHAVE],BS_CONTROLE[Quantidade_11],"-")</f>
        <v>111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20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6240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*</v>
      </c>
      <c r="B125" s="108" t="str">
        <f>IF(FN_MC!X127="","*",FN_MC!X127)</f>
        <v>*</v>
      </c>
      <c r="C125" s="108" t="str">
        <f>IF(FN_MC!Z127="","*",FN_MC!Z127)</f>
        <v>*</v>
      </c>
      <c r="D125" s="109" t="str">
        <f>IF(FN_MC!S127="","*",FN_MC!S127)</f>
        <v>-</v>
      </c>
      <c r="E125" s="109" t="str">
        <f>IF(FN_MC!T127="","*",FN_MC!T127)</f>
        <v>-</v>
      </c>
      <c r="F125" s="109" t="str">
        <f>IF(FN_MC!B127="","*",FN_MC!B127)</f>
        <v>*</v>
      </c>
      <c r="G125" s="109" t="str">
        <f>IF(FN_MC!D127="","*",FN_MC!D127)</f>
        <v>*</v>
      </c>
      <c r="H125" s="109" t="str">
        <f>IF(FN_MC!F127="","*",FN_MC!F127)</f>
        <v>*</v>
      </c>
      <c r="I125" s="109" t="str">
        <f>IF(FN_MC!H127="","*",FN_MC!H127)</f>
        <v>*</v>
      </c>
      <c r="J125" s="109" t="str">
        <f>IF(FN_MC!I127="","*",FN_MC!I127)</f>
        <v>*</v>
      </c>
      <c r="K125" s="109" t="str">
        <f>IF(FN_MC!M127="","*",FN_MC!M127)</f>
        <v>-</v>
      </c>
      <c r="L125" s="333" t="str">
        <f>IF(FN_MC!N127="","*",FN_MC!N127)</f>
        <v>-</v>
      </c>
      <c r="M125" s="110" t="str">
        <f>IF(FN_MC!J127="","*",FN_MC!J127)</f>
        <v>*</v>
      </c>
      <c r="N125" s="295" t="str">
        <f>IF(FN_MC!K127="","*",FN_MC!K127)</f>
        <v>*</v>
      </c>
      <c r="O125" s="295" t="str">
        <f>IF(FN_MC!L127="","*",FN_MC!L127)</f>
        <v>-</v>
      </c>
      <c r="P125" s="110"/>
      <c r="Q125" s="127" t="str">
        <f>IF(FN_MC!O127="","*",FN_MC!O127)</f>
        <v>*</v>
      </c>
      <c r="R125" s="127" t="str">
        <f>IF(FN_MC!P127="","*",FN_MC!P127)</f>
        <v>*</v>
      </c>
      <c r="S125" s="109" t="str">
        <f>IF(FN_MC!Q127="","*",CONCATENATE(FN_MC!Q127," ",FN_MC!R127))</f>
        <v>*</v>
      </c>
      <c r="T125" s="109" t="str">
        <f>IF(FN_MC!V127="","*",FN_MC!V127)</f>
        <v>*</v>
      </c>
      <c r="U125" s="109" t="str">
        <f>IF(FN_MC!W127="","*",FN_MC!W127)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*</v>
      </c>
      <c r="B127" s="108" t="str">
        <f>IF(FN_MC!X129="","*",FN_MC!X129)</f>
        <v>*</v>
      </c>
      <c r="C127" s="108" t="str">
        <f>IF(FN_MC!Z129="","*",FN_MC!Z129)</f>
        <v>*</v>
      </c>
      <c r="D127" s="109" t="str">
        <f>IF(FN_MC!S129="","*",FN_MC!S129)</f>
        <v>-</v>
      </c>
      <c r="E127" s="109" t="str">
        <f>IF(FN_MC!T129="","*",FN_MC!T129)</f>
        <v>-</v>
      </c>
      <c r="F127" s="109" t="str">
        <f>IF(FN_MC!B129="","*",FN_MC!B129)</f>
        <v>*</v>
      </c>
      <c r="G127" s="109" t="str">
        <f>IF(FN_MC!D129="","*",FN_MC!D129)</f>
        <v>*</v>
      </c>
      <c r="H127" s="109" t="str">
        <f>IF(FN_MC!F129="","*",FN_MC!F129)</f>
        <v>*</v>
      </c>
      <c r="I127" s="109" t="str">
        <f>IF(FN_MC!H129="","*",FN_MC!H129)</f>
        <v>*</v>
      </c>
      <c r="J127" s="109" t="str">
        <f>IF(FN_MC!I129="","*",FN_MC!I129)</f>
        <v>*</v>
      </c>
      <c r="K127" s="109" t="str">
        <f>IF(FN_MC!M129="","*",FN_MC!M129)</f>
        <v>-</v>
      </c>
      <c r="L127" s="333" t="str">
        <f>IF(FN_MC!N129="","*",FN_MC!N129)</f>
        <v>-</v>
      </c>
      <c r="M127" s="110" t="str">
        <f>IF(FN_MC!J129="","*",FN_MC!J129)</f>
        <v>*</v>
      </c>
      <c r="N127" s="295" t="str">
        <f>IF(FN_MC!K129="","*",FN_MC!K129)</f>
        <v>*</v>
      </c>
      <c r="O127" s="295" t="str">
        <f>IF(FN_MC!L129="","*",FN_MC!L129)</f>
        <v>-</v>
      </c>
      <c r="P127" s="110"/>
      <c r="Q127" s="127" t="str">
        <f>IF(FN_MC!O129="","*",FN_MC!O129)</f>
        <v>*</v>
      </c>
      <c r="R127" s="127" t="str">
        <f>IF(FN_MC!P129="","*",FN_MC!P129)</f>
        <v>*</v>
      </c>
      <c r="S127" s="109" t="str">
        <f>IF(FN_MC!Q129="","*",CONCATENATE(FN_MC!Q129," ",FN_MC!R129))</f>
        <v>*</v>
      </c>
      <c r="T127" s="109" t="str">
        <f>IF(FN_MC!V129="","*",FN_MC!V129)</f>
        <v>*</v>
      </c>
      <c r="U127" s="109" t="str">
        <f>IF(FN_MC!W129="","*",FN_MC!W129)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*</v>
      </c>
      <c r="B129" s="108" t="str">
        <f>IF(FN_MC!X131="","*",FN_MC!X131)</f>
        <v>*</v>
      </c>
      <c r="C129" s="108" t="str">
        <f>IF(FN_MC!Z131="","*",FN_MC!Z131)</f>
        <v>*</v>
      </c>
      <c r="D129" s="109" t="str">
        <f>IF(FN_MC!S131="","*",FN_MC!S131)</f>
        <v>-</v>
      </c>
      <c r="E129" s="109" t="str">
        <f>IF(FN_MC!T131="","*",FN_MC!T131)</f>
        <v>-</v>
      </c>
      <c r="F129" s="109" t="str">
        <f>IF(FN_MC!B131="","*",FN_MC!B131)</f>
        <v>*</v>
      </c>
      <c r="G129" s="109" t="str">
        <f>IF(FN_MC!D131="","*",FN_MC!D131)</f>
        <v>*</v>
      </c>
      <c r="H129" s="109" t="str">
        <f>IF(FN_MC!F131="","*",FN_MC!F131)</f>
        <v>*</v>
      </c>
      <c r="I129" s="109" t="str">
        <f>IF(FN_MC!H131="","*",FN_MC!H131)</f>
        <v>*</v>
      </c>
      <c r="J129" s="109" t="str">
        <f>IF(FN_MC!I131="","*",FN_MC!I131)</f>
        <v>*</v>
      </c>
      <c r="K129" s="109" t="str">
        <f>IF(FN_MC!M131="","*",FN_MC!M131)</f>
        <v>-</v>
      </c>
      <c r="L129" s="333" t="str">
        <f>IF(FN_MC!N131="","*",FN_MC!N131)</f>
        <v>-</v>
      </c>
      <c r="M129" s="110" t="str">
        <f>IF(FN_MC!J131="","*",FN_MC!J131)</f>
        <v>*</v>
      </c>
      <c r="N129" s="295" t="str">
        <f>IF(FN_MC!K131="","*",FN_MC!K131)</f>
        <v>*</v>
      </c>
      <c r="O129" s="295" t="str">
        <f>IF(FN_MC!L131="","*",FN_MC!L131)</f>
        <v>-</v>
      </c>
      <c r="P129" s="110"/>
      <c r="Q129" s="127" t="str">
        <f>IF(FN_MC!O131="","*",FN_MC!O131)</f>
        <v>*</v>
      </c>
      <c r="R129" s="127" t="str">
        <f>IF(FN_MC!P131="","*",FN_MC!P131)</f>
        <v>*</v>
      </c>
      <c r="S129" s="109" t="str">
        <f>IF(FN_MC!Q131="","*",CONCATENATE(FN_MC!Q131," ",FN_MC!R131))</f>
        <v>*</v>
      </c>
      <c r="T129" s="109" t="str">
        <f>IF(FN_MC!V131="","*",FN_MC!V131)</f>
        <v>*</v>
      </c>
      <c r="U129" s="109" t="str">
        <f>IF(FN_MC!W131="","*",FN_MC!W131)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SIM</v>
      </c>
      <c r="B130" s="108" t="str">
        <f>IF(FN_MC!X132="","*",FN_MC!X132)</f>
        <v>Contrato</v>
      </c>
      <c r="C130" s="108" t="str">
        <f>IF(FN_MC!Z132="","*",FN_MC!Z132)</f>
        <v>*</v>
      </c>
      <c r="D130" s="109" t="str">
        <f>IF(FN_MC!S132="","*",FN_MC!S132)</f>
        <v>FERRONORTE</v>
      </c>
      <c r="E130" s="109" t="str">
        <f>IF(FN_MC!T132="","*",FN_MC!T132)</f>
        <v>TMI-TCS</v>
      </c>
      <c r="F130" s="109">
        <f>IF(FN_MC!B132="","*",FN_MC!B132)</f>
        <v>46030</v>
      </c>
      <c r="G130" s="109" t="str">
        <f>IF(FN_MC!D132="","*",FN_MC!D132)</f>
        <v>MARCOS (TF-520)</v>
      </c>
      <c r="H130" s="109" t="str">
        <f>IF(FN_MC!F132="","*",FN_MC!F132)</f>
        <v>PDM - SOLDA</v>
      </c>
      <c r="I130" s="109" t="str">
        <f>IF(FN_MC!H132="","*",FN_MC!H132)</f>
        <v>TID201</v>
      </c>
      <c r="J130" s="109" t="str">
        <f>IF(FN_MC!I132="","*",FN_MC!I132)</f>
        <v>-</v>
      </c>
      <c r="K130" s="109" t="str">
        <f>IF(FN_MC!M132="","*",FN_MC!M132)</f>
        <v>TID-TVI</v>
      </c>
      <c r="L130" s="333" t="str">
        <f>IF(FN_MC!N132="","*",FN_MC!N132)</f>
        <v>TID201</v>
      </c>
      <c r="M130" s="110">
        <f>IF(FN_MC!J132="","*",FN_MC!J132)</f>
        <v>74</v>
      </c>
      <c r="N130" s="295">
        <f>IF(FN_MC!K132="","*",FN_MC!K132)</f>
        <v>195</v>
      </c>
      <c r="O130" s="295" t="str">
        <f>IF(FN_MC!L132="","*",FN_MC!L132)</f>
        <v>-</v>
      </c>
      <c r="P130" s="110"/>
      <c r="Q130" s="127">
        <f>IF(FN_MC!O132="","*",FN_MC!O132)</f>
        <v>0.375</v>
      </c>
      <c r="R130" s="127">
        <f>IF(FN_MC!P132="","*",FN_MC!P132)</f>
        <v>8.3333333333333329E-2</v>
      </c>
      <c r="S130" s="109" t="str">
        <f>IF(FN_MC!Q132="","*",CONCATENATE(FN_MC!Q132," ",FN_MC!R132))</f>
        <v>2 Nº DE SOLDA</v>
      </c>
      <c r="T130" s="109" t="str">
        <f>IF(FN_MC!V132="","*",FN_MC!V132)</f>
        <v>Herbert</v>
      </c>
      <c r="U130" s="109" t="str">
        <f>IF(FN_MC!W132="","*",FN_MC!W132)</f>
        <v>Execução de solda</v>
      </c>
      <c r="V130" s="111" t="str">
        <f ca="1">_xlfn.XLOOKUP(G130&amp;$V$2,BS_CONTROLE[CHAVE],BS_CONTROLE[Quantidade_11],"-")</f>
        <v>-</v>
      </c>
      <c r="W130" s="111">
        <f ca="1">_xlfn.XLOOKUP(G130&amp;$W$2,BS_CONTROLE[CHAVE],BS_CONTROLE[Quantidade_11],"-")</f>
        <v>2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*</v>
      </c>
      <c r="B131" s="108" t="str">
        <f>IF(FN_MC!X133="","*",FN_MC!X133)</f>
        <v>*</v>
      </c>
      <c r="C131" s="108" t="str">
        <f>IF(FN_MC!Z133="","*",FN_MC!Z133)</f>
        <v>*</v>
      </c>
      <c r="D131" s="109" t="str">
        <f>IF(FN_MC!S133="","*",FN_MC!S133)</f>
        <v>-</v>
      </c>
      <c r="E131" s="109" t="str">
        <f>IF(FN_MC!T133="","*",FN_MC!T133)</f>
        <v>-</v>
      </c>
      <c r="F131" s="109" t="str">
        <f>IF(FN_MC!B133="","*",FN_MC!B133)</f>
        <v>*</v>
      </c>
      <c r="G131" s="109" t="str">
        <f>IF(FN_MC!D133="","*",FN_MC!D133)</f>
        <v>*</v>
      </c>
      <c r="H131" s="109" t="str">
        <f>IF(FN_MC!F133="","*",FN_MC!F133)</f>
        <v>*</v>
      </c>
      <c r="I131" s="109" t="str">
        <f>IF(FN_MC!H133="","*",FN_MC!H133)</f>
        <v>*</v>
      </c>
      <c r="J131" s="109" t="str">
        <f>IF(FN_MC!I133="","*",FN_MC!I133)</f>
        <v>*</v>
      </c>
      <c r="K131" s="109" t="str">
        <f>IF(FN_MC!M133="","*",FN_MC!M133)</f>
        <v>-</v>
      </c>
      <c r="L131" s="333" t="str">
        <f>IF(FN_MC!N133="","*",FN_MC!N133)</f>
        <v>-</v>
      </c>
      <c r="M131" s="110" t="str">
        <f>IF(FN_MC!J133="","*",FN_MC!J133)</f>
        <v>*</v>
      </c>
      <c r="N131" s="295" t="str">
        <f>IF(FN_MC!K133="","*",FN_MC!K133)</f>
        <v>*</v>
      </c>
      <c r="O131" s="295" t="str">
        <f>IF(FN_MC!L133="","*",FN_MC!L133)</f>
        <v>-</v>
      </c>
      <c r="P131" s="110"/>
      <c r="Q131" s="127" t="str">
        <f>IF(FN_MC!O133="","*",FN_MC!O133)</f>
        <v>*</v>
      </c>
      <c r="R131" s="127" t="str">
        <f>IF(FN_MC!P133="","*",FN_MC!P133)</f>
        <v>*</v>
      </c>
      <c r="S131" s="109" t="str">
        <f>IF(FN_MC!Q133="","*",CONCATENATE(FN_MC!Q133," ",FN_MC!R133))</f>
        <v>*</v>
      </c>
      <c r="T131" s="109" t="str">
        <f>IF(FN_MC!V133="","*",FN_MC!V133)</f>
        <v>*</v>
      </c>
      <c r="U131" s="109" t="str">
        <f>IF(FN_MC!W133="","*",FN_MC!W133)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SIM</v>
      </c>
      <c r="B132" s="108" t="str">
        <f>IF(FN_MC!X134="","*",FN_MC!X134)</f>
        <v>Contrato</v>
      </c>
      <c r="C132" s="108" t="str">
        <f>IF(FN_MC!Z134="","*",FN_MC!Z134)</f>
        <v>*</v>
      </c>
      <c r="D132" s="109" t="str">
        <f>IF(FN_MC!S134="","*",FN_MC!S134)</f>
        <v>FERRONORTE</v>
      </c>
      <c r="E132" s="109" t="str">
        <f>IF(FN_MC!T134="","*",FN_MC!T134)</f>
        <v>TMI-TCS</v>
      </c>
      <c r="F132" s="109">
        <f>IF(FN_MC!B134="","*",FN_MC!B134)</f>
        <v>46030</v>
      </c>
      <c r="G132" s="109" t="str">
        <f>IF(FN_MC!D134="","*",FN_MC!D134)</f>
        <v>ADENILSON (TP-512)</v>
      </c>
      <c r="H132" s="109" t="str">
        <f>IF(FN_MC!F134="","*",FN_MC!F134)</f>
        <v>PDM - SUBSTITUIÇÃO - TRILHO</v>
      </c>
      <c r="I132" s="109" t="str">
        <f>IF(FN_MC!H134="","*",FN_MC!H134)</f>
        <v>TID201</v>
      </c>
      <c r="J132" s="109" t="str">
        <f>IF(FN_MC!I134="","*",FN_MC!I134)</f>
        <v>-</v>
      </c>
      <c r="K132" s="109" t="str">
        <f>IF(FN_MC!M134="","*",FN_MC!M134)</f>
        <v>TID-TVI</v>
      </c>
      <c r="L132" s="333" t="str">
        <f>IF(FN_MC!N134="","*",FN_MC!N134)</f>
        <v>TID201</v>
      </c>
      <c r="M132" s="110">
        <f>IF(FN_MC!J134="","*",FN_MC!J134)</f>
        <v>74</v>
      </c>
      <c r="N132" s="295">
        <f>IF(FN_MC!K134="","*",FN_MC!K134)</f>
        <v>195</v>
      </c>
      <c r="O132" s="295" t="str">
        <f>IF(FN_MC!L134="","*",FN_MC!L134)</f>
        <v>-</v>
      </c>
      <c r="P132" s="110"/>
      <c r="Q132" s="127">
        <f>IF(FN_MC!O134="","*",FN_MC!O134)</f>
        <v>0.375</v>
      </c>
      <c r="R132" s="127">
        <f>IF(FN_MC!P134="","*",FN_MC!P134)</f>
        <v>8.3333333333333329E-2</v>
      </c>
      <c r="S132" s="109" t="str">
        <f>IF(FN_MC!Q134="","*",CONCATENATE(FN_MC!Q134," ",FN_MC!R134))</f>
        <v>30 M</v>
      </c>
      <c r="T132" s="109" t="str">
        <f>IF(FN_MC!V134="","*",FN_MC!V134)</f>
        <v>Herbert</v>
      </c>
      <c r="U132" s="109" t="str">
        <f>IF(FN_MC!W134="","*",FN_MC!W134)</f>
        <v>Substituição de trilho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*</v>
      </c>
      <c r="B133" s="108" t="str">
        <f>IF(FN_MC!X135="","*",FN_MC!X135)</f>
        <v>*</v>
      </c>
      <c r="C133" s="108" t="str">
        <f>IF(FN_MC!Z135="","*",FN_MC!Z135)</f>
        <v>*</v>
      </c>
      <c r="D133" s="109" t="str">
        <f>IF(FN_MC!S135="","*",FN_MC!S135)</f>
        <v>-</v>
      </c>
      <c r="E133" s="109" t="str">
        <f>IF(FN_MC!T135="","*",FN_MC!T135)</f>
        <v>-</v>
      </c>
      <c r="F133" s="109" t="str">
        <f>IF(FN_MC!B135="","*",FN_MC!B135)</f>
        <v>*</v>
      </c>
      <c r="G133" s="109" t="str">
        <f>IF(FN_MC!D135="","*",FN_MC!D135)</f>
        <v>*</v>
      </c>
      <c r="H133" s="109" t="str">
        <f>IF(FN_MC!F135="","*",FN_MC!F135)</f>
        <v>*</v>
      </c>
      <c r="I133" s="109" t="str">
        <f>IF(FN_MC!H135="","*",FN_MC!H135)</f>
        <v>*</v>
      </c>
      <c r="J133" s="109" t="str">
        <f>IF(FN_MC!I135="","*",FN_MC!I135)</f>
        <v>*</v>
      </c>
      <c r="K133" s="109" t="str">
        <f>IF(FN_MC!M135="","*",FN_MC!M135)</f>
        <v>-</v>
      </c>
      <c r="L133" s="333" t="str">
        <f>IF(FN_MC!N135="","*",FN_MC!N135)</f>
        <v>-</v>
      </c>
      <c r="M133" s="110" t="str">
        <f>IF(FN_MC!J135="","*",FN_MC!J135)</f>
        <v>*</v>
      </c>
      <c r="N133" s="295" t="str">
        <f>IF(FN_MC!K135="","*",FN_MC!K135)</f>
        <v>*</v>
      </c>
      <c r="O133" s="295" t="str">
        <f>IF(FN_MC!L135="","*",FN_MC!L135)</f>
        <v>-</v>
      </c>
      <c r="P133" s="110"/>
      <c r="Q133" s="127" t="str">
        <f>IF(FN_MC!O135="","*",FN_MC!O135)</f>
        <v>*</v>
      </c>
      <c r="R133" s="127" t="str">
        <f>IF(FN_MC!P135="","*",FN_MC!P135)</f>
        <v>*</v>
      </c>
      <c r="S133" s="109" t="str">
        <f>IF(FN_MC!Q135="","*",CONCATENATE(FN_MC!Q135," ",FN_MC!R135))</f>
        <v>*</v>
      </c>
      <c r="T133" s="109" t="str">
        <f>IF(FN_MC!V135="","*",FN_MC!V135)</f>
        <v>*</v>
      </c>
      <c r="U133" s="109" t="str">
        <f>IF(FN_MC!W135="","*",FN_MC!W135)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OPORTUNIDADE</v>
      </c>
      <c r="B134" s="108" t="str">
        <f>IF(FN_MC!X136="","*",FN_MC!X136)</f>
        <v>Oportunidade</v>
      </c>
      <c r="C134" s="108" t="str">
        <f>IF(FN_MC!Z136="","*",FN_MC!Z136)</f>
        <v>*</v>
      </c>
      <c r="D134" s="109" t="str">
        <f>IF(FN_MC!S136="","*",FN_MC!S136)</f>
        <v>MALHA CENTRAL</v>
      </c>
      <c r="E134" s="109" t="str">
        <f>IF(FN_MC!T136="","*",FN_MC!T136)</f>
        <v>PRV-POV</v>
      </c>
      <c r="F134" s="109">
        <f>IF(FN_MC!B136="","*",FN_MC!B136)</f>
        <v>46030</v>
      </c>
      <c r="G134" s="109" t="str">
        <f>IF(FN_MC!D136="","*",FN_MC!D136)</f>
        <v>LEÔNCIO (TF-526)</v>
      </c>
      <c r="H134" s="109" t="str">
        <f>IF(FN_MC!F136="","*",FN_MC!F136)</f>
        <v>PDM - SOLDA</v>
      </c>
      <c r="I134" s="109" t="str">
        <f>IF(FN_MC!H136="","*",FN_MC!H136)</f>
        <v>PITK96</v>
      </c>
      <c r="J134" s="109" t="str">
        <f>IF(FN_MC!I136="","*",FN_MC!I136)</f>
        <v>-</v>
      </c>
      <c r="K134" s="109" t="str">
        <f>IF(FN_MC!M136="","*",FN_MC!M136)</f>
        <v>PIT-K97</v>
      </c>
      <c r="L134" s="333" t="str">
        <f>IF(FN_MC!N136="","*",FN_MC!N136)</f>
        <v>PITK96</v>
      </c>
      <c r="M134" s="110">
        <f>IF(FN_MC!J136="","*",FN_MC!J136)</f>
        <v>103</v>
      </c>
      <c r="N134" s="295">
        <f>IF(FN_MC!K136="","*",FN_MC!K136)</f>
        <v>2109.6999999999998</v>
      </c>
      <c r="O134" s="295" t="str">
        <f>IF(FN_MC!L136="","*",FN_MC!L136)</f>
        <v>-</v>
      </c>
      <c r="P134" s="110"/>
      <c r="Q134" s="127">
        <f>IF(FN_MC!O136="","*",FN_MC!O136)</f>
        <v>0.33333333333333331</v>
      </c>
      <c r="R134" s="127">
        <f>IF(FN_MC!P136="","*",FN_MC!P136)</f>
        <v>0.125</v>
      </c>
      <c r="S134" s="109" t="str">
        <f>IF(FN_MC!Q136="","*",CONCATENATE(FN_MC!Q136," ",FN_MC!R136))</f>
        <v>2 Nº DE SOLDA</v>
      </c>
      <c r="T134" s="109" t="str">
        <f>IF(FN_MC!V136="","*",FN_MC!V136)</f>
        <v>Lucas</v>
      </c>
      <c r="U134" s="109" t="str">
        <f>IF(FN_MC!W136="","*",FN_MC!W136)</f>
        <v>Execução de solda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>
      <c r="A136" s="108" t="str">
        <f>IF(FN_MC!Y138="","*",FN_MC!Y138)</f>
        <v>OPORTUNIDADE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MALHA CENTRAL</v>
      </c>
      <c r="E136" s="109" t="str">
        <f>IF(FN_MC!T138="","*",FN_MC!T138)</f>
        <v>RAMAL</v>
      </c>
      <c r="F136" s="109">
        <f>IF(FN_MC!B138="","*",FN_MC!B138)</f>
        <v>46030</v>
      </c>
      <c r="G136" s="109" t="str">
        <f>IF(FN_MC!D138="","*",FN_MC!D138)</f>
        <v>V42</v>
      </c>
      <c r="H136" s="109" t="str">
        <f>IF(FN_MC!F138="","*",FN_MC!F138)</f>
        <v>DESLOCAMENTO</v>
      </c>
      <c r="I136" s="109" t="str">
        <f>IF(FN_MC!H138="","*",FN_MC!H138)</f>
        <v>ZGT1</v>
      </c>
      <c r="J136" s="109" t="str">
        <f>IF(FN_MC!I138="","*",FN_MC!I138)</f>
        <v>ZLI</v>
      </c>
      <c r="K136" s="109" t="str">
        <f>IF(FN_MC!M138="","*",FN_MC!M138)</f>
        <v>ZGT-ZLI</v>
      </c>
      <c r="L136" s="333" t="str">
        <f>IF(FN_MC!N138="","*",FN_MC!N138)</f>
        <v>ZGTZLI</v>
      </c>
      <c r="M136" s="110">
        <f>IF(FN_MC!J138="","*",FN_MC!J138)</f>
        <v>72</v>
      </c>
      <c r="N136" s="295">
        <f>IF(FN_MC!K138="","*",FN_MC!K138)</f>
        <v>297</v>
      </c>
      <c r="O136" s="295">
        <f>IF(FN_MC!L138="","*",FN_MC!L138)</f>
        <v>105</v>
      </c>
      <c r="P136" s="110"/>
      <c r="Q136" s="127">
        <f>IF(FN_MC!O138="","*",FN_MC!O138)</f>
        <v>0.29166666666666669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Ezequiel</v>
      </c>
      <c r="U136" s="109" t="str">
        <f>IF(FN_MC!W138="","*",FN_MC!W138)</f>
        <v>Deslocamento</v>
      </c>
      <c r="V136" s="111">
        <f ca="1">_xlfn.XLOOKUP(G136&amp;$V$2,BS_CONTROLE[CHAVE],BS_CONTROLE[Quantidade_11],"-")</f>
        <v>520</v>
      </c>
      <c r="W136" s="111">
        <f ca="1">_xlfn.XLOOKUP(G136&amp;$W$2,BS_CONTROLE[CHAVE],BS_CONTROLE[Quantidade_11],"-")</f>
        <v>1600</v>
      </c>
      <c r="X136" s="111">
        <f ca="1">_xlfn.XLOOKUP(G136&amp;$X$2,BS_CONTROLE[CHAVE],BS_CONTROLE[Quantidade_11],"-")</f>
        <v>410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OPORTUNIDADE</v>
      </c>
      <c r="B138" s="108" t="str">
        <f>IF(FN_MC!X140="","*",FN_MC!X140)</f>
        <v>Oportunidade</v>
      </c>
      <c r="C138" s="108" t="str">
        <f>IF(FN_MC!Z140="","*",FN_MC!Z140)</f>
        <v>*</v>
      </c>
      <c r="D138" s="109" t="str">
        <f>IF(FN_MC!S140="","*",FN_MC!S140)</f>
        <v>MALHA CENTRAL</v>
      </c>
      <c r="E138" s="109" t="str">
        <f>IF(FN_MC!T140="","*",FN_MC!T140)</f>
        <v>RAMAL</v>
      </c>
      <c r="F138" s="109">
        <f>IF(FN_MC!B140="","*",FN_MC!B140)</f>
        <v>46030</v>
      </c>
      <c r="G138" s="109" t="str">
        <f>IF(FN_MC!D140="","*",FN_MC!D140)</f>
        <v>E40</v>
      </c>
      <c r="H138" s="109" t="str">
        <f>IF(FN_MC!F140="","*",FN_MC!F140)</f>
        <v>DESLOCAMENTO</v>
      </c>
      <c r="I138" s="109" t="str">
        <f>IF(FN_MC!H140="","*",FN_MC!H140)</f>
        <v>ZTP</v>
      </c>
      <c r="J138" s="109" t="str">
        <f>IF(FN_MC!I140="","*",FN_MC!I140)</f>
        <v>ZTO</v>
      </c>
      <c r="K138" s="109" t="str">
        <f>IF(FN_MC!M140="","*",FN_MC!M140)</f>
        <v>ZTP-ZTO</v>
      </c>
      <c r="L138" s="333" t="str">
        <f>IF(FN_MC!N140="","*",FN_MC!N140)</f>
        <v>ZTPZTO</v>
      </c>
      <c r="M138" s="110">
        <f>IF(FN_MC!J140="","*",FN_MC!J140)</f>
        <v>78</v>
      </c>
      <c r="N138" s="295">
        <f>IF(FN_MC!K140="","*",FN_MC!K140)</f>
        <v>334</v>
      </c>
      <c r="O138" s="295">
        <f>IF(FN_MC!L140="","*",FN_MC!L140)</f>
        <v>7.5</v>
      </c>
      <c r="P138" s="110"/>
      <c r="Q138" s="127">
        <f>IF(FN_MC!O140="","*",FN_MC!O140)</f>
        <v>0.5</v>
      </c>
      <c r="R138" s="127">
        <f>IF(FN_MC!P140="","*",FN_MC!P140)</f>
        <v>4.1666666666666664E-2</v>
      </c>
      <c r="S138" s="109" t="str">
        <f>IF(FN_MC!Q140="","*",CONCATENATE(FN_MC!Q140," ",FN_MC!R140))</f>
        <v>1 BINÁRIO</v>
      </c>
      <c r="T138" s="109" t="str">
        <f>IF(FN_MC!V140="","*",FN_MC!V140)</f>
        <v>PCM</v>
      </c>
      <c r="U138" s="109" t="str">
        <f>IF(FN_MC!W140="","*",FN_MC!W140)</f>
        <v>Deslocamento</v>
      </c>
      <c r="V138" s="111">
        <f ca="1">_xlfn.XLOOKUP(G138&amp;$V$2,BS_CONTROLE[CHAVE],BS_CONTROLE[Quantidade_11],"-")</f>
        <v>0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*</v>
      </c>
      <c r="B141" s="108" t="str">
        <f>IF(FN_MC!X143="","*",FN_MC!X143)</f>
        <v>*</v>
      </c>
      <c r="C141" s="108" t="str">
        <f>IF(FN_MC!Z143="","*",FN_MC!Z143)</f>
        <v>*</v>
      </c>
      <c r="D141" s="109" t="str">
        <f>IF(FN_MC!S143="","*",FN_MC!S143)</f>
        <v>-</v>
      </c>
      <c r="E141" s="109" t="str">
        <f>IF(FN_MC!T143="","*",FN_MC!T143)</f>
        <v>-</v>
      </c>
      <c r="F141" s="109" t="str">
        <f>IF(FN_MC!B143="","*",FN_MC!B143)</f>
        <v>*</v>
      </c>
      <c r="G141" s="109" t="str">
        <f>IF(FN_MC!D143="","*",FN_MC!D143)</f>
        <v>*</v>
      </c>
      <c r="H141" s="109" t="str">
        <f>IF(FN_MC!F143="","*",FN_MC!F143)</f>
        <v>*</v>
      </c>
      <c r="I141" s="109" t="str">
        <f>IF(FN_MC!H143="","*",FN_MC!H143)</f>
        <v>*</v>
      </c>
      <c r="J141" s="109" t="str">
        <f>IF(FN_MC!I143="","*",FN_MC!I143)</f>
        <v>*</v>
      </c>
      <c r="K141" s="109" t="str">
        <f>IF(FN_MC!M143="","*",FN_MC!M143)</f>
        <v>-</v>
      </c>
      <c r="L141" s="333" t="str">
        <f>IF(FN_MC!N143="","*",FN_MC!N143)</f>
        <v>-</v>
      </c>
      <c r="M141" s="110" t="str">
        <f>IF(FN_MC!J143="","*",FN_MC!J143)</f>
        <v>*</v>
      </c>
      <c r="N141" s="295" t="str">
        <f>IF(FN_MC!K143="","*",FN_MC!K143)</f>
        <v>*</v>
      </c>
      <c r="O141" s="295" t="str">
        <f>IF(FN_MC!L143="","*",FN_MC!L143)</f>
        <v>-</v>
      </c>
      <c r="P141" s="110"/>
      <c r="Q141" s="127" t="str">
        <f>IF(FN_MC!O143="","*",FN_MC!O143)</f>
        <v>*</v>
      </c>
      <c r="R141" s="127" t="str">
        <f>IF(FN_MC!P143="","*",FN_MC!P143)</f>
        <v>*</v>
      </c>
      <c r="S141" s="109" t="str">
        <f>IF(FN_MC!Q143="","*",CONCATENATE(FN_MC!Q143," ",FN_MC!R143))</f>
        <v>*</v>
      </c>
      <c r="T141" s="109" t="str">
        <f>IF(FN_MC!V143="","*",FN_MC!V143)</f>
        <v>*</v>
      </c>
      <c r="U141" s="109" t="str">
        <f>IF(FN_MC!W143="","*",FN_MC!W143)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-</v>
      </c>
      <c r="L142" s="333" t="str">
        <f>IF(FN_MC!N144="","*",FN_MC!N144)</f>
        <v>-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-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*</v>
      </c>
      <c r="B145" s="108" t="str">
        <f>IF(FN_MC!X147="","*",FN_MC!X147)</f>
        <v>*</v>
      </c>
      <c r="C145" s="108" t="str">
        <f>IF(FN_MC!Z147="","*",FN_MC!Z147)</f>
        <v>*</v>
      </c>
      <c r="D145" s="109" t="str">
        <f>IF(FN_MC!S147="","*",FN_MC!S147)</f>
        <v>-</v>
      </c>
      <c r="E145" s="109" t="str">
        <f>IF(FN_MC!T147="","*",FN_MC!T147)</f>
        <v>-</v>
      </c>
      <c r="F145" s="109" t="str">
        <f>IF(FN_MC!B147="","*",FN_MC!B147)</f>
        <v>*</v>
      </c>
      <c r="G145" s="109" t="str">
        <f>IF(FN_MC!D147="","*",FN_MC!D147)</f>
        <v>*</v>
      </c>
      <c r="H145" s="109" t="str">
        <f>IF(FN_MC!F147="","*",FN_MC!F147)</f>
        <v>*</v>
      </c>
      <c r="I145" s="109" t="str">
        <f>IF(FN_MC!H147="","*",FN_MC!H147)</f>
        <v>*</v>
      </c>
      <c r="J145" s="109" t="str">
        <f>IF(FN_MC!I147="","*",FN_MC!I147)</f>
        <v>*</v>
      </c>
      <c r="K145" s="109" t="str">
        <f>IF(FN_MC!M147="","*",FN_MC!M147)</f>
        <v>-</v>
      </c>
      <c r="L145" s="333" t="str">
        <f>IF(FN_MC!N147="","*",FN_MC!N147)</f>
        <v>-</v>
      </c>
      <c r="M145" s="110" t="str">
        <f>IF(FN_MC!J147="","*",FN_MC!J147)</f>
        <v>*</v>
      </c>
      <c r="N145" s="295" t="str">
        <f>IF(FN_MC!K147="","*",FN_MC!K147)</f>
        <v>*</v>
      </c>
      <c r="O145" s="295" t="str">
        <f>IF(FN_MC!L147="","*",FN_MC!L147)</f>
        <v>-</v>
      </c>
      <c r="P145" s="110"/>
      <c r="Q145" s="127" t="str">
        <f>IF(FN_MC!O147="","*",FN_MC!O147)</f>
        <v>*</v>
      </c>
      <c r="R145" s="127" t="str">
        <f>IF(FN_MC!P147="","*",FN_MC!P147)</f>
        <v>*</v>
      </c>
      <c r="S145" s="109" t="str">
        <f>IF(FN_MC!Q147="","*",CONCATENATE(FN_MC!Q147," ",FN_MC!R147))</f>
        <v>*</v>
      </c>
      <c r="T145" s="109" t="str">
        <f>IF(FN_MC!V147="","*",FN_MC!V147)</f>
        <v>*</v>
      </c>
      <c r="U145" s="109" t="str">
        <f>IF(FN_MC!W147="","*",FN_MC!W147)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*</v>
      </c>
      <c r="B147" s="108" t="str">
        <f>IF(FN_MC!X149="","*",FN_MC!X149)</f>
        <v>*</v>
      </c>
      <c r="C147" s="108" t="str">
        <f>IF(FN_MC!Z149="","*",FN_MC!Z149)</f>
        <v>*</v>
      </c>
      <c r="D147" s="109" t="str">
        <f>IF(FN_MC!S149="","*",FN_MC!S149)</f>
        <v>-</v>
      </c>
      <c r="E147" s="109" t="str">
        <f>IF(FN_MC!T149="","*",FN_MC!T149)</f>
        <v>-</v>
      </c>
      <c r="F147" s="109" t="str">
        <f>IF(FN_MC!B149="","*",FN_MC!B149)</f>
        <v>*</v>
      </c>
      <c r="G147" s="109" t="str">
        <f>IF(FN_MC!D149="","*",FN_MC!D149)</f>
        <v>*</v>
      </c>
      <c r="H147" s="109" t="str">
        <f>IF(FN_MC!F149="","*",FN_MC!F149)</f>
        <v>*</v>
      </c>
      <c r="I147" s="109" t="str">
        <f>IF(FN_MC!H149="","*",FN_MC!H149)</f>
        <v>*</v>
      </c>
      <c r="J147" s="109" t="str">
        <f>IF(FN_MC!I149="","*",FN_MC!I149)</f>
        <v>*</v>
      </c>
      <c r="K147" s="109" t="str">
        <f>IF(FN_MC!M149="","*",FN_MC!M149)</f>
        <v>-</v>
      </c>
      <c r="L147" s="333" t="str">
        <f>IF(FN_MC!N149="","*",FN_MC!N149)</f>
        <v>-</v>
      </c>
      <c r="M147" s="110" t="str">
        <f>IF(FN_MC!J149="","*",FN_MC!J149)</f>
        <v>*</v>
      </c>
      <c r="N147" s="295" t="str">
        <f>IF(FN_MC!K149="","*",FN_MC!K149)</f>
        <v>*</v>
      </c>
      <c r="O147" s="295" t="str">
        <f>IF(FN_MC!L149="","*",FN_MC!L149)</f>
        <v>-</v>
      </c>
      <c r="P147" s="110"/>
      <c r="Q147" s="127" t="str">
        <f>IF(FN_MC!O149="","*",FN_MC!O149)</f>
        <v>*</v>
      </c>
      <c r="R147" s="127" t="str">
        <f>IF(FN_MC!P149="","*",FN_MC!P149)</f>
        <v>*</v>
      </c>
      <c r="S147" s="109" t="str">
        <f>IF(FN_MC!Q149="","*",CONCATENATE(FN_MC!Q149," ",FN_MC!R149))</f>
        <v>*</v>
      </c>
      <c r="T147" s="109" t="str">
        <f>IF(FN_MC!V149="","*",FN_MC!V149)</f>
        <v>*</v>
      </c>
      <c r="U147" s="109" t="str">
        <f>IF(FN_MC!W149="","*",FN_MC!W149)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*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*</v>
      </c>
      <c r="B150" s="108" t="str">
        <f>IF(FN_MC!X152="","*",FN_MC!X152)</f>
        <v>*</v>
      </c>
      <c r="C150" s="108" t="str">
        <f>IF(FN_MC!Z152="","*",FN_MC!Z152)</f>
        <v>*</v>
      </c>
      <c r="D150" s="109" t="str">
        <f>IF(FN_MC!S152="","*",FN_MC!S152)</f>
        <v>-</v>
      </c>
      <c r="E150" s="109" t="str">
        <f>IF(FN_MC!T152="","*",FN_MC!T152)</f>
        <v>-</v>
      </c>
      <c r="F150" s="109" t="str">
        <f>IF(FN_MC!B152="","*",FN_MC!B152)</f>
        <v>*</v>
      </c>
      <c r="G150" s="109" t="str">
        <f>IF(FN_MC!D152="","*",FN_MC!D152)</f>
        <v>*</v>
      </c>
      <c r="H150" s="109" t="str">
        <f>IF(FN_MC!F152="","*",FN_MC!F152)</f>
        <v>*</v>
      </c>
      <c r="I150" s="109" t="str">
        <f>IF(FN_MC!H152="","*",FN_MC!H152)</f>
        <v>*</v>
      </c>
      <c r="J150" s="109" t="str">
        <f>IF(FN_MC!I152="","*",FN_MC!I152)</f>
        <v>*</v>
      </c>
      <c r="K150" s="109" t="str">
        <f>IF(FN_MC!M152="","*",FN_MC!M152)</f>
        <v>-</v>
      </c>
      <c r="L150" s="333" t="str">
        <f>IF(FN_MC!N152="","*",FN_MC!N152)</f>
        <v>-</v>
      </c>
      <c r="M150" s="110" t="str">
        <f>IF(FN_MC!J152="","*",FN_MC!J152)</f>
        <v>*</v>
      </c>
      <c r="N150" s="295" t="str">
        <f>IF(FN_MC!K152="","*",FN_MC!K152)</f>
        <v>*</v>
      </c>
      <c r="O150" s="295" t="str">
        <f>IF(FN_MC!L152="","*",FN_MC!L152)</f>
        <v>-</v>
      </c>
      <c r="P150" s="110"/>
      <c r="Q150" s="127" t="str">
        <f>IF(FN_MC!O152="","*",FN_MC!O152)</f>
        <v>*</v>
      </c>
      <c r="R150" s="127" t="str">
        <f>IF(FN_MC!P152="","*",FN_MC!P152)</f>
        <v>*</v>
      </c>
      <c r="S150" s="109" t="str">
        <f>IF(FN_MC!Q152="","*",CONCATENATE(FN_MC!Q152," ",FN_MC!R152))</f>
        <v>*</v>
      </c>
      <c r="T150" s="109" t="str">
        <f>IF(FN_MC!V152="","*",FN_MC!V152)</f>
        <v>*</v>
      </c>
      <c r="U150" s="109" t="str">
        <f>IF(FN_MC!W152="","*",FN_MC!W152)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*</v>
      </c>
      <c r="B153" s="108" t="str">
        <f>IF(FN_MC!X155="","*",FN_MC!X155)</f>
        <v>*</v>
      </c>
      <c r="C153" s="108" t="str">
        <f>IF(FN_MC!Z155="","*",FN_MC!Z155)</f>
        <v>*</v>
      </c>
      <c r="D153" s="109" t="str">
        <f>IF(FN_MC!S155="","*",FN_MC!S155)</f>
        <v>-</v>
      </c>
      <c r="E153" s="109" t="str">
        <f>IF(FN_MC!T155="","*",FN_MC!T155)</f>
        <v>-</v>
      </c>
      <c r="F153" s="109" t="str">
        <f>IF(FN_MC!B155="","*",FN_MC!B155)</f>
        <v>*</v>
      </c>
      <c r="G153" s="109" t="str">
        <f>IF(FN_MC!D155="","*",FN_MC!D155)</f>
        <v>*</v>
      </c>
      <c r="H153" s="109" t="str">
        <f>IF(FN_MC!F155="","*",FN_MC!F155)</f>
        <v>*</v>
      </c>
      <c r="I153" s="109" t="str">
        <f>IF(FN_MC!H155="","*",FN_MC!H155)</f>
        <v>*</v>
      </c>
      <c r="J153" s="109" t="str">
        <f>IF(FN_MC!I155="","*",FN_MC!I155)</f>
        <v>*</v>
      </c>
      <c r="K153" s="109" t="str">
        <f>IF(FN_MC!M155="","*",FN_MC!M155)</f>
        <v>-</v>
      </c>
      <c r="L153" s="333" t="str">
        <f>IF(FN_MC!N155="","*",FN_MC!N155)</f>
        <v>-</v>
      </c>
      <c r="M153" s="110" t="str">
        <f>IF(FN_MC!J155="","*",FN_MC!J155)</f>
        <v>*</v>
      </c>
      <c r="N153" s="295" t="str">
        <f>IF(FN_MC!K155="","*",FN_MC!K155)</f>
        <v>*</v>
      </c>
      <c r="O153" s="295" t="str">
        <f>IF(FN_MC!L155="","*",FN_MC!L155)</f>
        <v>-</v>
      </c>
      <c r="P153" s="110"/>
      <c r="Q153" s="127" t="str">
        <f>IF(FN_MC!O155="","*",FN_MC!O155)</f>
        <v>*</v>
      </c>
      <c r="R153" s="127" t="str">
        <f>IF(FN_MC!P155="","*",FN_MC!P155)</f>
        <v>*</v>
      </c>
      <c r="S153" s="109" t="str">
        <f>IF(FN_MC!Q155="","*",CONCATENATE(FN_MC!Q155," ",FN_MC!R155))</f>
        <v>*</v>
      </c>
      <c r="T153" s="109" t="str">
        <f>IF(FN_MC!V155="","*",FN_MC!V155)</f>
        <v>*</v>
      </c>
      <c r="U153" s="109" t="str">
        <f>IF(FN_MC!W155="","*",FN_MC!W155)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*</v>
      </c>
      <c r="B157" s="108" t="str">
        <f>IF(FN_MC!X159="","*",FN_MC!X159)</f>
        <v>*</v>
      </c>
      <c r="C157" s="108" t="str">
        <f>IF(FN_MC!Z159="","*",FN_MC!Z159)</f>
        <v>*</v>
      </c>
      <c r="D157" s="109" t="str">
        <f>IF(FN_MC!S159="","*",FN_MC!S159)</f>
        <v>-</v>
      </c>
      <c r="E157" s="109" t="str">
        <f>IF(FN_MC!T159="","*",FN_MC!T159)</f>
        <v>-</v>
      </c>
      <c r="F157" s="109" t="str">
        <f>IF(FN_MC!B159="","*",FN_MC!B159)</f>
        <v>*</v>
      </c>
      <c r="G157" s="109" t="str">
        <f>IF(FN_MC!D159="","*",FN_MC!D159)</f>
        <v>*</v>
      </c>
      <c r="H157" s="109" t="str">
        <f>IF(FN_MC!F159="","*",FN_MC!F159)</f>
        <v>*</v>
      </c>
      <c r="I157" s="109" t="str">
        <f>IF(FN_MC!H159="","*",FN_MC!H159)</f>
        <v>*</v>
      </c>
      <c r="J157" s="109" t="str">
        <f>IF(FN_MC!I159="","*",FN_MC!I159)</f>
        <v>*</v>
      </c>
      <c r="K157" s="109" t="str">
        <f>IF(FN_MC!M159="","*",FN_MC!M159)</f>
        <v>-</v>
      </c>
      <c r="L157" s="333" t="str">
        <f>IF(FN_MC!N159="","*",FN_MC!N159)</f>
        <v>-</v>
      </c>
      <c r="M157" s="110" t="str">
        <f>IF(FN_MC!J159="","*",FN_MC!J159)</f>
        <v>*</v>
      </c>
      <c r="N157" s="295" t="str">
        <f>IF(FN_MC!K159="","*",FN_MC!K159)</f>
        <v>*</v>
      </c>
      <c r="O157" s="295" t="str">
        <f>IF(FN_MC!L159="","*",FN_MC!L159)</f>
        <v>-</v>
      </c>
      <c r="P157" s="110"/>
      <c r="Q157" s="127" t="str">
        <f>IF(FN_MC!O159="","*",FN_MC!O159)</f>
        <v>*</v>
      </c>
      <c r="R157" s="127" t="str">
        <f>IF(FN_MC!P159="","*",FN_MC!P159)</f>
        <v>*</v>
      </c>
      <c r="S157" s="109" t="str">
        <f>IF(FN_MC!Q159="","*",CONCATENATE(FN_MC!Q159," ",FN_MC!R159))</f>
        <v>*</v>
      </c>
      <c r="T157" s="109" t="str">
        <f>IF(FN_MC!V159="","*",FN_MC!V159)</f>
        <v>*</v>
      </c>
      <c r="U157" s="109" t="str">
        <f>IF(FN_MC!W159="","*",FN_MC!W159)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*</v>
      </c>
      <c r="B162" s="108" t="str">
        <f>IF(FN_MC!X164="","*",FN_MC!X164)</f>
        <v>*</v>
      </c>
      <c r="C162" s="108" t="str">
        <f>IF(FN_MC!Z164="","*",FN_MC!Z164)</f>
        <v>*</v>
      </c>
      <c r="D162" s="109" t="str">
        <f>IF(FN_MC!S164="","*",FN_MC!S164)</f>
        <v>-</v>
      </c>
      <c r="E162" s="109" t="str">
        <f>IF(FN_MC!T164="","*",FN_MC!T164)</f>
        <v>-</v>
      </c>
      <c r="F162" s="109" t="str">
        <f>IF(FN_MC!B164="","*",FN_MC!B164)</f>
        <v>*</v>
      </c>
      <c r="G162" s="109" t="str">
        <f>IF(FN_MC!D164="","*",FN_MC!D164)</f>
        <v>*</v>
      </c>
      <c r="H162" s="109" t="str">
        <f>IF(FN_MC!F164="","*",FN_MC!F164)</f>
        <v>*</v>
      </c>
      <c r="I162" s="109" t="str">
        <f>IF(FN_MC!H164="","*",FN_MC!H164)</f>
        <v>*</v>
      </c>
      <c r="J162" s="109" t="str">
        <f>IF(FN_MC!I164="","*",FN_MC!I164)</f>
        <v>*</v>
      </c>
      <c r="K162" s="109" t="str">
        <f>IF(FN_MC!M164="","*",FN_MC!M164)</f>
        <v>-</v>
      </c>
      <c r="L162" s="333" t="str">
        <f>IF(FN_MC!N164="","*",FN_MC!N164)</f>
        <v>-</v>
      </c>
      <c r="M162" s="110" t="str">
        <f>IF(FN_MC!J164="","*",FN_MC!J164)</f>
        <v>*</v>
      </c>
      <c r="N162" s="295" t="str">
        <f>IF(FN_MC!K164="","*",FN_MC!K164)</f>
        <v>*</v>
      </c>
      <c r="O162" s="295" t="str">
        <f>IF(FN_MC!L164="","*",FN_MC!L164)</f>
        <v>-</v>
      </c>
      <c r="P162" s="110"/>
      <c r="Q162" s="127" t="str">
        <f>IF(FN_MC!O164="","*",FN_MC!O164)</f>
        <v>*</v>
      </c>
      <c r="R162" s="127" t="str">
        <f>IF(FN_MC!P164="","*",FN_MC!P164)</f>
        <v>*</v>
      </c>
      <c r="S162" s="109" t="str">
        <f>IF(FN_MC!Q164="","*",CONCATENATE(FN_MC!Q164," ",FN_MC!R164))</f>
        <v>*</v>
      </c>
      <c r="T162" s="109" t="str">
        <f>IF(FN_MC!V164="","*",FN_MC!V164)</f>
        <v>*</v>
      </c>
      <c r="U162" s="109" t="str">
        <f>IF(FN_MC!W164="","*",FN_MC!W164)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*</v>
      </c>
      <c r="B164" s="108" t="str">
        <f>IF(FN_MC!X166="","*",FN_MC!X166)</f>
        <v>*</v>
      </c>
      <c r="C164" s="108" t="str">
        <f>IF(FN_MC!Z166="","*",FN_MC!Z166)</f>
        <v>*</v>
      </c>
      <c r="D164" s="109" t="str">
        <f>IF(FN_MC!S166="","*",FN_MC!S166)</f>
        <v>-</v>
      </c>
      <c r="E164" s="109" t="str">
        <f>IF(FN_MC!T166="","*",FN_MC!T166)</f>
        <v>-</v>
      </c>
      <c r="F164" s="109" t="str">
        <f>IF(FN_MC!B166="","*",FN_MC!B166)</f>
        <v>*</v>
      </c>
      <c r="G164" s="109" t="str">
        <f>IF(FN_MC!D166="","*",FN_MC!D166)</f>
        <v>*</v>
      </c>
      <c r="H164" s="109" t="str">
        <f>IF(FN_MC!F166="","*",FN_MC!F166)</f>
        <v>*</v>
      </c>
      <c r="I164" s="109" t="str">
        <f>IF(FN_MC!H166="","*",FN_MC!H166)</f>
        <v>*</v>
      </c>
      <c r="J164" s="109" t="str">
        <f>IF(FN_MC!I166="","*",FN_MC!I166)</f>
        <v>*</v>
      </c>
      <c r="K164" s="109" t="str">
        <f>IF(FN_MC!M166="","*",FN_MC!M166)</f>
        <v>-</v>
      </c>
      <c r="L164" s="333" t="str">
        <f>IF(FN_MC!N166="","*",FN_MC!N166)</f>
        <v>-</v>
      </c>
      <c r="M164" s="110" t="str">
        <f>IF(FN_MC!J166="","*",FN_MC!J166)</f>
        <v>*</v>
      </c>
      <c r="N164" s="295" t="str">
        <f>IF(FN_MC!K166="","*",FN_MC!K166)</f>
        <v>*</v>
      </c>
      <c r="O164" s="295" t="str">
        <f>IF(FN_MC!L166="","*",FN_MC!L166)</f>
        <v>-</v>
      </c>
      <c r="P164" s="110"/>
      <c r="Q164" s="127" t="str">
        <f>IF(FN_MC!O166="","*",FN_MC!O166)</f>
        <v>*</v>
      </c>
      <c r="R164" s="127" t="str">
        <f>IF(FN_MC!P166="","*",FN_MC!P166)</f>
        <v>*</v>
      </c>
      <c r="S164" s="109" t="str">
        <f>IF(FN_MC!Q166="","*",CONCATENATE(FN_MC!Q166," ",FN_MC!R166))</f>
        <v>*</v>
      </c>
      <c r="T164" s="109" t="str">
        <f>IF(FN_MC!V166="","*",FN_MC!V166)</f>
        <v>*</v>
      </c>
      <c r="U164" s="109" t="str">
        <f>IF(FN_MC!W166="","*",FN_MC!W166)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33" t="str">
        <f>IF(FN_MC!N181="","*",FN_MC!N181)</f>
        <v>-</v>
      </c>
      <c r="M179" s="110" t="str">
        <f>IF(FN_MC!J181="","*",FN_MC!J181)</f>
        <v>*</v>
      </c>
      <c r="N179" s="295" t="str">
        <f>IF(FN_MC!K181="","*",FN_MC!K181)</f>
        <v>*</v>
      </c>
      <c r="O179" s="295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*</v>
      </c>
      <c r="B180" s="108" t="str">
        <f>IF(FN_MC!X182="","*",FN_MC!X182)</f>
        <v>*</v>
      </c>
      <c r="C180" s="108" t="str">
        <f>IF(FN_MC!Z182="","*",FN_MC!Z182)</f>
        <v>*</v>
      </c>
      <c r="D180" s="109" t="str">
        <f>IF(FN_MC!S182="","*",FN_MC!S182)</f>
        <v>-</v>
      </c>
      <c r="E180" s="109" t="str">
        <f>IF(FN_MC!T182="","*",FN_MC!T182)</f>
        <v>-</v>
      </c>
      <c r="F180" s="109" t="str">
        <f>IF(FN_MC!B182="","*",FN_MC!B182)</f>
        <v>*</v>
      </c>
      <c r="G180" s="109" t="str">
        <f>IF(FN_MC!D182="","*",FN_MC!D182)</f>
        <v>*</v>
      </c>
      <c r="H180" s="109" t="str">
        <f>IF(FN_MC!F182="","*",FN_MC!F182)</f>
        <v>*</v>
      </c>
      <c r="I180" s="109" t="str">
        <f>IF(FN_MC!H182="","*",FN_MC!H182)</f>
        <v>*</v>
      </c>
      <c r="J180" s="109" t="str">
        <f>IF(FN_MC!I182="","*",FN_MC!I182)</f>
        <v>*</v>
      </c>
      <c r="K180" s="109" t="str">
        <f>IF(FN_MC!M182="","*",FN_MC!M182)</f>
        <v>-</v>
      </c>
      <c r="L180" s="333" t="str">
        <f>IF(FN_MC!N182="","*",FN_MC!N182)</f>
        <v>-</v>
      </c>
      <c r="M180" s="110" t="str">
        <f>IF(FN_MC!J182="","*",FN_MC!J182)</f>
        <v>*</v>
      </c>
      <c r="N180" s="295" t="str">
        <f>IF(FN_MC!K182="","*",FN_MC!K182)</f>
        <v>*</v>
      </c>
      <c r="O180" s="295" t="str">
        <f>IF(FN_MC!L182="","*",FN_MC!L182)</f>
        <v>-</v>
      </c>
      <c r="P180" s="110"/>
      <c r="Q180" s="127" t="str">
        <f>IF(FN_MC!O182="","*",FN_MC!O182)</f>
        <v>*</v>
      </c>
      <c r="R180" s="127" t="str">
        <f>IF(FN_MC!P182="","*",FN_MC!P182)</f>
        <v>*</v>
      </c>
      <c r="S180" s="109" t="str">
        <f>IF(FN_MC!Q182="","*",CONCATENATE(FN_MC!Q182," ",FN_MC!R182))</f>
        <v>*</v>
      </c>
      <c r="T180" s="109" t="str">
        <f>IF(FN_MC!V182="","*",FN_MC!V182)</f>
        <v>*</v>
      </c>
      <c r="U180" s="109" t="str">
        <f>IF(FN_MC!W182="","*",FN_MC!W182)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33" t="str">
        <f>IF(FN_MC!N183="","*",FN_MC!N183)</f>
        <v>-</v>
      </c>
      <c r="M181" s="110" t="str">
        <f>IF(FN_MC!J183="","*",FN_MC!J183)</f>
        <v>*</v>
      </c>
      <c r="N181" s="295" t="str">
        <f>IF(FN_MC!K183="","*",FN_MC!K183)</f>
        <v>*</v>
      </c>
      <c r="O181" s="295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33" t="str">
        <f>IF(FN_MC!N184="","*",FN_MC!N184)</f>
        <v>-</v>
      </c>
      <c r="M182" s="110" t="str">
        <f>IF(FN_MC!J184="","*",FN_MC!J184)</f>
        <v>*</v>
      </c>
      <c r="N182" s="295" t="str">
        <f>IF(FN_MC!K184="","*",FN_MC!K184)</f>
        <v>*</v>
      </c>
      <c r="O182" s="295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33" t="str">
        <f>IF(FN_MC!N185="","*",FN_MC!N185)</f>
        <v>-</v>
      </c>
      <c r="M183" s="110" t="str">
        <f>IF(FN_MC!J185="","*",FN_MC!J185)</f>
        <v>*</v>
      </c>
      <c r="N183" s="295" t="str">
        <f>IF(FN_MC!K185="","*",FN_MC!K185)</f>
        <v>*</v>
      </c>
      <c r="O183" s="295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33" t="str">
        <f>IF(FN_MC!N186="","*",FN_MC!N186)</f>
        <v>-</v>
      </c>
      <c r="M184" s="110" t="str">
        <f>IF(FN_MC!J186="","*",FN_MC!J186)</f>
        <v>*</v>
      </c>
      <c r="N184" s="295" t="str">
        <f>IF(FN_MC!K186="","*",FN_MC!K186)</f>
        <v>*</v>
      </c>
      <c r="O184" s="295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33" t="str">
        <f>IF(FN_MC!N187="","*",FN_MC!N187)</f>
        <v>-</v>
      </c>
      <c r="M185" s="110" t="str">
        <f>IF(FN_MC!J187="","*",FN_MC!J187)</f>
        <v>*</v>
      </c>
      <c r="N185" s="295" t="str">
        <f>IF(FN_MC!K187="","*",FN_MC!K187)</f>
        <v>*</v>
      </c>
      <c r="O185" s="295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33" t="str">
        <f>IF(FN_MC!N188="","*",FN_MC!N188)</f>
        <v>-</v>
      </c>
      <c r="M186" s="110" t="str">
        <f>IF(FN_MC!J188="","*",FN_MC!J188)</f>
        <v>*</v>
      </c>
      <c r="N186" s="295" t="str">
        <f>IF(FN_MC!K188="","*",FN_MC!K188)</f>
        <v>*</v>
      </c>
      <c r="O186" s="295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33" t="str">
        <f>IF(FN_MC!N189="","*",FN_MC!N189)</f>
        <v>-</v>
      </c>
      <c r="M187" s="110" t="str">
        <f>IF(FN_MC!J189="","*",FN_MC!J189)</f>
        <v>*</v>
      </c>
      <c r="N187" s="295" t="str">
        <f>IF(FN_MC!K189="","*",FN_MC!K189)</f>
        <v>*</v>
      </c>
      <c r="O187" s="295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*</v>
      </c>
      <c r="C188" s="108" t="str">
        <f>IF(FN_MC!Z190="","*",FN_MC!Z190)</f>
        <v>*</v>
      </c>
      <c r="D188" s="109" t="str">
        <f>IF(FN_MC!S190="","*",FN_MC!S190)</f>
        <v>-</v>
      </c>
      <c r="E188" s="109" t="str">
        <f>IF(FN_MC!T190="","*",FN_MC!T190)</f>
        <v>-</v>
      </c>
      <c r="F188" s="109" t="str">
        <f>IF(FN_MC!B190="","*",FN_MC!B190)</f>
        <v>*</v>
      </c>
      <c r="G188" s="109" t="str">
        <f>IF(FN_MC!D190="","*",FN_MC!D190)</f>
        <v>*</v>
      </c>
      <c r="H188" s="109" t="str">
        <f>IF(FN_MC!F190="","*",FN_MC!F190)</f>
        <v>*</v>
      </c>
      <c r="I188" s="109" t="str">
        <f>IF(FN_MC!H190="","*",FN_MC!H190)</f>
        <v>*</v>
      </c>
      <c r="J188" s="109" t="str">
        <f>IF(FN_MC!I190="","*",FN_MC!I190)</f>
        <v>*</v>
      </c>
      <c r="K188" s="109" t="str">
        <f>IF(FN_MC!M190="","*",FN_MC!M190)</f>
        <v>-</v>
      </c>
      <c r="L188" s="333" t="str">
        <f>IF(FN_MC!N190="","*",FN_MC!N190)</f>
        <v>-</v>
      </c>
      <c r="M188" s="110" t="str">
        <f>IF(FN_MC!J190="","*",FN_MC!J190)</f>
        <v>*</v>
      </c>
      <c r="N188" s="295" t="str">
        <f>IF(FN_MC!K190="","*",FN_MC!K190)</f>
        <v>*</v>
      </c>
      <c r="O188" s="295" t="str">
        <f>IF(FN_MC!L190="","*",FN_MC!L190)</f>
        <v>-</v>
      </c>
      <c r="P188" s="110"/>
      <c r="Q188" s="127" t="str">
        <f>IF(FN_MC!O190="","*",FN_MC!O190)</f>
        <v>*</v>
      </c>
      <c r="R188" s="127" t="str">
        <f>IF(FN_MC!P190="","*",FN_MC!P190)</f>
        <v>*</v>
      </c>
      <c r="S188" s="109" t="str">
        <f>IF(FN_MC!Q190="","*",CONCATENATE(FN_MC!Q190," ",FN_MC!R190))</f>
        <v>*</v>
      </c>
      <c r="T188" s="109" t="str">
        <f>IF(FN_MC!V190="","*",FN_MC!V190)</f>
        <v>*</v>
      </c>
      <c r="U188" s="109" t="str">
        <f>IF(FN_MC!W190="","*",FN_MC!W190)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33" t="str">
        <f>IF(FN_MC!N191="","*",FN_MC!N191)</f>
        <v>-</v>
      </c>
      <c r="M189" s="110" t="str">
        <f>IF(FN_MC!J191="","*",FN_MC!J191)</f>
        <v>*</v>
      </c>
      <c r="N189" s="295" t="str">
        <f>IF(FN_MC!K191="","*",FN_MC!K191)</f>
        <v>*</v>
      </c>
      <c r="O189" s="295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33" t="str">
        <f>IF(FN_MC!N192="","*",FN_MC!N192)</f>
        <v>-</v>
      </c>
      <c r="M190" s="110" t="str">
        <f>IF(FN_MC!J192="","*",FN_MC!J192)</f>
        <v>*</v>
      </c>
      <c r="N190" s="295" t="str">
        <f>IF(FN_MC!K192="","*",FN_MC!K192)</f>
        <v>*</v>
      </c>
      <c r="O190" s="295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33" t="str">
        <f>IF(FN_MC!N193="","*",FN_MC!N193)</f>
        <v>-</v>
      </c>
      <c r="M191" s="110" t="str">
        <f>IF(FN_MC!J193="","*",FN_MC!J193)</f>
        <v>*</v>
      </c>
      <c r="N191" s="295" t="str">
        <f>IF(FN_MC!K193="","*",FN_MC!K193)</f>
        <v>*</v>
      </c>
      <c r="O191" s="295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33" t="str">
        <f>IF(FN_MC!N194="","*",FN_MC!N194)</f>
        <v>-</v>
      </c>
      <c r="M192" s="110" t="str">
        <f>IF(FN_MC!J194="","*",FN_MC!J194)</f>
        <v>*</v>
      </c>
      <c r="N192" s="295" t="str">
        <f>IF(FN_MC!K194="","*",FN_MC!K194)</f>
        <v>*</v>
      </c>
      <c r="O192" s="295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*</v>
      </c>
      <c r="C193" s="108" t="str">
        <f>IF(FN_MC!Z195="","*",FN_MC!Z195)</f>
        <v>*</v>
      </c>
      <c r="D193" s="109" t="str">
        <f>IF(FN_MC!S195="","*",FN_MC!S195)</f>
        <v>-</v>
      </c>
      <c r="E193" s="109" t="str">
        <f>IF(FN_MC!T195="","*",FN_MC!T195)</f>
        <v>-</v>
      </c>
      <c r="F193" s="109" t="str">
        <f>IF(FN_MC!B195="","*",FN_MC!B195)</f>
        <v>*</v>
      </c>
      <c r="G193" s="109" t="str">
        <f>IF(FN_MC!D195="","*",FN_MC!D195)</f>
        <v>*</v>
      </c>
      <c r="H193" s="109" t="str">
        <f>IF(FN_MC!F195="","*",FN_MC!F195)</f>
        <v>*</v>
      </c>
      <c r="I193" s="109" t="str">
        <f>IF(FN_MC!H195="","*",FN_MC!H195)</f>
        <v>*</v>
      </c>
      <c r="J193" s="109" t="str">
        <f>IF(FN_MC!I195="","*",FN_MC!I195)</f>
        <v>*</v>
      </c>
      <c r="K193" s="109" t="str">
        <f>IF(FN_MC!M195="","*",FN_MC!M195)</f>
        <v>-</v>
      </c>
      <c r="L193" s="333" t="str">
        <f>IF(FN_MC!N195="","*",FN_MC!N195)</f>
        <v>-</v>
      </c>
      <c r="M193" s="110" t="str">
        <f>IF(FN_MC!J195="","*",FN_MC!J195)</f>
        <v>*</v>
      </c>
      <c r="N193" s="295" t="str">
        <f>IF(FN_MC!K195="","*",FN_MC!K195)</f>
        <v>*</v>
      </c>
      <c r="O193" s="295" t="str">
        <f>IF(FN_MC!L195="","*",FN_MC!L195)</f>
        <v>-</v>
      </c>
      <c r="P193" s="110"/>
      <c r="Q193" s="127" t="str">
        <f>IF(FN_MC!O195="","*",FN_MC!O195)</f>
        <v>*</v>
      </c>
      <c r="R193" s="127" t="str">
        <f>IF(FN_MC!P195="","*",FN_MC!P195)</f>
        <v>*</v>
      </c>
      <c r="S193" s="109" t="str">
        <f>IF(FN_MC!Q195="","*",CONCATENATE(FN_MC!Q195," ",FN_MC!R195))</f>
        <v>*</v>
      </c>
      <c r="T193" s="109" t="str">
        <f>IF(FN_MC!V195="","*",FN_MC!V195)</f>
        <v>*</v>
      </c>
      <c r="U193" s="109" t="str">
        <f>IF(FN_MC!W195="","*",FN_MC!W195)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33" t="str">
        <f>IF(FN_MC!N196="","*",FN_MC!N196)</f>
        <v>-</v>
      </c>
      <c r="M194" s="110" t="str">
        <f>IF(FN_MC!J196="","*",FN_MC!J196)</f>
        <v>*</v>
      </c>
      <c r="N194" s="295" t="str">
        <f>IF(FN_MC!K196="","*",FN_MC!K196)</f>
        <v>*</v>
      </c>
      <c r="O194" s="295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33" t="str">
        <f>IF(FN_MC!N197="","*",FN_MC!N197)</f>
        <v>-</v>
      </c>
      <c r="M195" s="110" t="str">
        <f>IF(FN_MC!J197="","*",FN_MC!J197)</f>
        <v>*</v>
      </c>
      <c r="N195" s="295" t="str">
        <f>IF(FN_MC!K197="","*",FN_MC!K197)</f>
        <v>*</v>
      </c>
      <c r="O195" s="295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33" t="str">
        <f>IF(FN_MC!N198="","*",FN_MC!N198)</f>
        <v>-</v>
      </c>
      <c r="M196" s="110" t="str">
        <f>IF(FN_MC!J198="","*",FN_MC!J198)</f>
        <v>*</v>
      </c>
      <c r="N196" s="295" t="str">
        <f>IF(FN_MC!K198="","*",FN_MC!K198)</f>
        <v>*</v>
      </c>
      <c r="O196" s="295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33" t="str">
        <f>IF(FN_MC!N199="","*",FN_MC!N199)</f>
        <v>-</v>
      </c>
      <c r="M197" s="110" t="str">
        <f>IF(FN_MC!J199="","*",FN_MC!J199)</f>
        <v>*</v>
      </c>
      <c r="N197" s="295" t="str">
        <f>IF(FN_MC!K199="","*",FN_MC!K199)</f>
        <v>*</v>
      </c>
      <c r="O197" s="295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33" t="str">
        <f>IF(FN_MC!N200="","*",FN_MC!N200)</f>
        <v>-</v>
      </c>
      <c r="M198" s="110" t="str">
        <f>IF(FN_MC!J200="","*",FN_MC!J200)</f>
        <v>*</v>
      </c>
      <c r="N198" s="295" t="str">
        <f>IF(FN_MC!K200="","*",FN_MC!K200)</f>
        <v>*</v>
      </c>
      <c r="O198" s="295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1371</v>
      </c>
    </row>
  </sheetData>
  <autoFilter ref="A2:Y3000" xr:uid="{D1126E52-FA3F-4EAC-A720-DDE9797BEFF6}">
    <filterColumn colId="5">
      <filters>
        <dateGroupItem year="2026" month="1" day="8" dateTimeGrouping="day"/>
      </filters>
    </filterColumn>
    <filterColumn colId="6">
      <filters>
        <filter val="V42"/>
        <filter val="V66"/>
        <filter val="V86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6" t="s">
        <v>1372</v>
      </c>
      <c r="D1" s="386"/>
      <c r="E1" s="386"/>
      <c r="F1" s="386"/>
      <c r="G1" s="386"/>
      <c r="H1" s="386"/>
    </row>
    <row r="2" spans="3:8">
      <c r="C2" s="386"/>
      <c r="D2" s="386"/>
      <c r="E2" s="386"/>
      <c r="F2" s="386"/>
      <c r="G2" s="386"/>
      <c r="H2" s="386"/>
    </row>
    <row r="3" spans="3:8">
      <c r="C3" s="321" t="s">
        <v>105</v>
      </c>
      <c r="D3" s="321" t="s">
        <v>1373</v>
      </c>
      <c r="E3" s="321" t="s">
        <v>1374</v>
      </c>
      <c r="F3" s="321" t="s">
        <v>1375</v>
      </c>
      <c r="G3" s="321" t="s">
        <v>1376</v>
      </c>
      <c r="H3" s="321" t="s">
        <v>1377</v>
      </c>
    </row>
    <row r="4" spans="3:8">
      <c r="C4" s="322" t="s">
        <v>237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237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237</v>
      </c>
      <c r="D6" s="322">
        <v>7672</v>
      </c>
      <c r="E6" s="323">
        <v>46000</v>
      </c>
      <c r="F6" s="324" t="s">
        <v>1378</v>
      </c>
      <c r="G6" s="322"/>
      <c r="H6" s="322"/>
    </row>
    <row r="7" spans="3:8">
      <c r="C7" s="322" t="s">
        <v>246</v>
      </c>
      <c r="D7" s="322">
        <v>7632</v>
      </c>
      <c r="E7" s="323">
        <v>45996</v>
      </c>
      <c r="F7" s="325" t="s">
        <v>1379</v>
      </c>
      <c r="G7" s="322"/>
      <c r="H7" s="322"/>
    </row>
    <row r="8" spans="3:8">
      <c r="C8" s="322" t="s">
        <v>246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7" t="s">
        <v>1380</v>
      </c>
      <c r="C2" s="387"/>
      <c r="D2" s="387"/>
      <c r="E2" s="387"/>
      <c r="F2" s="387"/>
      <c r="G2" s="387"/>
      <c r="H2" s="191"/>
    </row>
    <row r="3" spans="1:8">
      <c r="A3" s="191"/>
      <c r="B3" s="388"/>
      <c r="C3" s="388"/>
      <c r="D3" s="388"/>
      <c r="E3" s="388"/>
      <c r="F3" s="388"/>
      <c r="G3" s="388"/>
      <c r="H3" s="191"/>
    </row>
    <row r="4" spans="1:8" ht="40.5">
      <c r="A4" s="191"/>
      <c r="B4" s="326" t="s">
        <v>1381</v>
      </c>
      <c r="C4" s="326" t="s">
        <v>1382</v>
      </c>
      <c r="D4" s="326" t="s">
        <v>1383</v>
      </c>
      <c r="E4" s="326" t="s">
        <v>1384</v>
      </c>
      <c r="F4" s="326" t="s">
        <v>359</v>
      </c>
      <c r="G4" s="326" t="s">
        <v>1385</v>
      </c>
      <c r="H4" s="191"/>
    </row>
    <row r="5" spans="1:8" ht="43.5">
      <c r="A5" s="191"/>
      <c r="B5" s="327" t="s">
        <v>1386</v>
      </c>
      <c r="C5" s="327">
        <v>309525</v>
      </c>
      <c r="D5" s="327" t="s">
        <v>1387</v>
      </c>
      <c r="E5" s="327" t="s">
        <v>246</v>
      </c>
      <c r="F5" s="327" t="s">
        <v>1356</v>
      </c>
      <c r="G5" s="328">
        <v>46296</v>
      </c>
      <c r="H5" s="191"/>
    </row>
    <row r="6" spans="1:8" ht="43.5">
      <c r="A6" s="191"/>
      <c r="B6" s="327" t="s">
        <v>1388</v>
      </c>
      <c r="C6" s="327">
        <v>256875</v>
      </c>
      <c r="D6" s="327" t="s">
        <v>1389</v>
      </c>
      <c r="E6" s="327" t="s">
        <v>246</v>
      </c>
      <c r="F6" s="327" t="s">
        <v>1356</v>
      </c>
      <c r="G6" s="328">
        <v>46296</v>
      </c>
      <c r="H6" s="191"/>
    </row>
    <row r="7" spans="1:8" ht="43.5">
      <c r="A7" s="191"/>
      <c r="B7" s="327" t="s">
        <v>1390</v>
      </c>
      <c r="C7" s="327">
        <v>257278</v>
      </c>
      <c r="D7" s="327" t="s">
        <v>1391</v>
      </c>
      <c r="E7" s="327" t="s">
        <v>237</v>
      </c>
      <c r="F7" s="327" t="s">
        <v>1392</v>
      </c>
      <c r="G7" s="328">
        <v>46235</v>
      </c>
      <c r="H7" s="191"/>
    </row>
    <row r="8" spans="1:8" ht="43.5">
      <c r="A8" s="191"/>
      <c r="B8" s="327" t="s">
        <v>1393</v>
      </c>
      <c r="C8" s="327">
        <v>261794</v>
      </c>
      <c r="D8" s="327" t="s">
        <v>1394</v>
      </c>
      <c r="E8" s="327" t="s">
        <v>237</v>
      </c>
      <c r="F8" s="327" t="s">
        <v>1392</v>
      </c>
      <c r="G8" s="328">
        <v>46082</v>
      </c>
      <c r="H8" s="191"/>
    </row>
    <row r="9" spans="1:8" ht="43.5">
      <c r="A9" s="191"/>
      <c r="B9" s="327" t="s">
        <v>1395</v>
      </c>
      <c r="C9" s="327">
        <v>257033</v>
      </c>
      <c r="D9" s="327" t="s">
        <v>1396</v>
      </c>
      <c r="E9" s="327" t="s">
        <v>237</v>
      </c>
      <c r="F9" s="327" t="s">
        <v>546</v>
      </c>
      <c r="G9" s="327" t="s">
        <v>1397</v>
      </c>
      <c r="H9" s="191"/>
    </row>
    <row r="10" spans="1:8" ht="43.5">
      <c r="A10" s="191"/>
      <c r="B10" s="327" t="s">
        <v>1398</v>
      </c>
      <c r="C10" s="327">
        <v>396578</v>
      </c>
      <c r="D10" s="327" t="s">
        <v>1399</v>
      </c>
      <c r="E10" s="327" t="s">
        <v>237</v>
      </c>
      <c r="F10" s="327" t="s">
        <v>546</v>
      </c>
      <c r="G10" s="327" t="s">
        <v>1397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89" t="s">
        <v>1400</v>
      </c>
      <c r="D5" s="390"/>
      <c r="E5" s="390"/>
      <c r="F5" s="390"/>
      <c r="G5" s="390"/>
      <c r="H5" s="390"/>
      <c r="I5" s="390"/>
      <c r="J5" s="391"/>
      <c r="K5" s="392" t="s">
        <v>1401</v>
      </c>
      <c r="L5" s="393"/>
      <c r="M5" s="393"/>
      <c r="N5" s="393"/>
      <c r="O5" s="394" t="s">
        <v>1402</v>
      </c>
      <c r="P5" s="395"/>
      <c r="Q5" s="396"/>
    </row>
    <row r="6" spans="1:17" s="93" customFormat="1" ht="15.75" customHeight="1">
      <c r="A6" s="87" t="s">
        <v>1369</v>
      </c>
      <c r="B6" s="94" t="s">
        <v>1368</v>
      </c>
      <c r="C6" s="95" t="s">
        <v>1170</v>
      </c>
      <c r="D6" s="96" t="s">
        <v>1171</v>
      </c>
      <c r="E6" s="95" t="s">
        <v>1403</v>
      </c>
      <c r="F6" s="95" t="s">
        <v>1161</v>
      </c>
      <c r="G6" s="95" t="s">
        <v>1165</v>
      </c>
      <c r="H6" s="152" t="s">
        <v>30</v>
      </c>
      <c r="I6" s="130" t="s">
        <v>1166</v>
      </c>
      <c r="J6" s="130" t="s">
        <v>1167</v>
      </c>
      <c r="K6" s="138" t="s">
        <v>1161</v>
      </c>
      <c r="L6" s="138" t="s">
        <v>1404</v>
      </c>
      <c r="M6" s="138" t="s">
        <v>30</v>
      </c>
      <c r="N6" s="139" t="s">
        <v>1165</v>
      </c>
      <c r="O6" s="245" t="s">
        <v>1208</v>
      </c>
      <c r="P6" s="156"/>
      <c r="Q6" s="192" t="s">
        <v>1405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46030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TMI-TCS</v>
      </c>
      <c r="E133" s="99" t="str">
        <f>IF(FN_MC!D132="","*",FN_MC!D132)</f>
        <v>MARCOS (TF-520)</v>
      </c>
      <c r="F133" s="99" t="str">
        <f>IF(FN_MC!H132="","*",FN_MC!H132)</f>
        <v>TID201</v>
      </c>
      <c r="G133" s="99" t="str">
        <f>IF(FN_MC!M132="","*",FN_MC!M132)</f>
        <v>TID-TVI</v>
      </c>
      <c r="H133" s="153">
        <f>IF(FN_MC!K132="","*",FN_MC!K132)</f>
        <v>195</v>
      </c>
      <c r="I133" s="131">
        <f>IF(FN_MC!O132="","*",FN_MC!O132)</f>
        <v>0.375</v>
      </c>
      <c r="J133" s="131">
        <f>IF(FN_MC!P132="","*",FN_MC!P132)</f>
        <v>8.3333333333333329E-2</v>
      </c>
      <c r="K133" s="140" t="str">
        <f>IF(FN_MC!AK132="","*",FN_MC!AK132)</f>
        <v>TID201</v>
      </c>
      <c r="L133" s="140" t="str">
        <f>IF(FN_MC!AM132="","*",FN_MC!AM132)</f>
        <v>TID-TVI</v>
      </c>
      <c r="M133" s="140">
        <f>IF(FN_MC!AP132="","*",FN_MC!AP132)</f>
        <v>195</v>
      </c>
      <c r="N133" s="140" t="str">
        <f>IF(FN_MC!AM132="","*",FN_MC!AM132)</f>
        <v>TID-TVI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>
        <f>IF(FN_MC!B134="","*",FN_MC!B134)</f>
        <v>46030</v>
      </c>
      <c r="B135" s="98" t="str">
        <f>IF(FN_MC!X134="","*",FN_MC!X134)</f>
        <v>Contrato</v>
      </c>
      <c r="C135" s="99" t="str">
        <f>IF(FN_MC!S134="","*",FN_MC!S134)</f>
        <v>FERRONORTE</v>
      </c>
      <c r="D135" s="99" t="str">
        <f>IF(FN_MC!T134="","*",FN_MC!T134)</f>
        <v>TMI-TCS</v>
      </c>
      <c r="E135" s="99" t="str">
        <f>IF(FN_MC!D134="","*",FN_MC!D134)</f>
        <v>ADENILSON (TP-512)</v>
      </c>
      <c r="F135" s="99" t="str">
        <f>IF(FN_MC!H134="","*",FN_MC!H134)</f>
        <v>TID201</v>
      </c>
      <c r="G135" s="99" t="str">
        <f>IF(FN_MC!M134="","*",FN_MC!M134)</f>
        <v>TID-TVI</v>
      </c>
      <c r="H135" s="153">
        <f>IF(FN_MC!K134="","*",FN_MC!K134)</f>
        <v>195</v>
      </c>
      <c r="I135" s="131">
        <f>IF(FN_MC!O134="","*",FN_MC!O134)</f>
        <v>0.375</v>
      </c>
      <c r="J135" s="131">
        <f>IF(FN_MC!P134="","*",FN_MC!P134)</f>
        <v>8.3333333333333329E-2</v>
      </c>
      <c r="K135" s="140" t="str">
        <f>IF(FN_MC!AK134="","*",FN_MC!AK134)</f>
        <v>TID201</v>
      </c>
      <c r="L135" s="140" t="str">
        <f>IF(FN_MC!AM134="","*",FN_MC!AM134)</f>
        <v>TID-TVI</v>
      </c>
      <c r="M135" s="140">
        <f>IF(FN_MC!AP134="","*",FN_MC!AP134)</f>
        <v>195</v>
      </c>
      <c r="N135" s="140" t="str">
        <f>IF(FN_MC!AM134="","*",FN_MC!AM134)</f>
        <v>TID-TVI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>
        <f>IF(FN_MC!B136="","*",FN_MC!B136)</f>
        <v>46030</v>
      </c>
      <c r="B137" s="98" t="str">
        <f>IF(FN_MC!X136="","*",FN_MC!X136)</f>
        <v>Oportunidade</v>
      </c>
      <c r="C137" s="99" t="str">
        <f>IF(FN_MC!S136="","*",FN_MC!S136)</f>
        <v>MALHA CENTRAL</v>
      </c>
      <c r="D137" s="99" t="str">
        <f>IF(FN_MC!T136="","*",FN_MC!T136)</f>
        <v>PRV-POV</v>
      </c>
      <c r="E137" s="99" t="str">
        <f>IF(FN_MC!D136="","*",FN_MC!D136)</f>
        <v>LEÔNCIO (TF-526)</v>
      </c>
      <c r="F137" s="99" t="str">
        <f>IF(FN_MC!H136="","*",FN_MC!H136)</f>
        <v>PITK96</v>
      </c>
      <c r="G137" s="99" t="str">
        <f>IF(FN_MC!M136="","*",FN_MC!M136)</f>
        <v>PIT-K97</v>
      </c>
      <c r="H137" s="153">
        <f>IF(FN_MC!K136="","*",FN_MC!K136)</f>
        <v>2109.6999999999998</v>
      </c>
      <c r="I137" s="131">
        <f>IF(FN_MC!O136="","*",FN_MC!O136)</f>
        <v>0.33333333333333331</v>
      </c>
      <c r="J137" s="131">
        <f>IF(FN_MC!P136="","*",FN_MC!P136)</f>
        <v>0.125</v>
      </c>
      <c r="K137" s="140" t="str">
        <f>IF(FN_MC!AK136="","*",FN_MC!AK136)</f>
        <v>PITK96</v>
      </c>
      <c r="L137" s="140" t="str">
        <f>IF(FN_MC!AM136="","*",FN_MC!AM136)</f>
        <v>PIT-K97</v>
      </c>
      <c r="M137" s="140">
        <f>IF(FN_MC!AP136="","*",FN_MC!AP136)</f>
        <v>2109.6999999999998</v>
      </c>
      <c r="N137" s="140" t="str">
        <f>IF(FN_MC!AM136="","*",FN_MC!AM136)</f>
        <v>PIT-K97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>
        <f>IF(FN_MC!B138="","*",FN_MC!B138)</f>
        <v>46030</v>
      </c>
      <c r="B139" s="98" t="str">
        <f>IF(FN_MC!X138="","*",FN_MC!X138)</f>
        <v>Oportunidade</v>
      </c>
      <c r="C139" s="99" t="str">
        <f>IF(FN_MC!S138="","*",FN_MC!S138)</f>
        <v>MALHA CENTRAL</v>
      </c>
      <c r="D139" s="99" t="str">
        <f>IF(FN_MC!T138="","*",FN_MC!T138)</f>
        <v>RAMAL</v>
      </c>
      <c r="E139" s="99" t="str">
        <f>IF(FN_MC!D138="","*",FN_MC!D138)</f>
        <v>V42</v>
      </c>
      <c r="F139" s="99" t="str">
        <f>IF(FN_MC!H138="","*",FN_MC!H138)</f>
        <v>ZGT1</v>
      </c>
      <c r="G139" s="99" t="str">
        <f>IF(FN_MC!M138="","*",FN_MC!M138)</f>
        <v>ZGT-ZLI</v>
      </c>
      <c r="H139" s="153">
        <f>IF(FN_MC!K138="","*",FN_MC!K138)</f>
        <v>297</v>
      </c>
      <c r="I139" s="131">
        <f>IF(FN_MC!O138="","*",FN_MC!O138)</f>
        <v>0.29166666666666669</v>
      </c>
      <c r="J139" s="131">
        <f>IF(FN_MC!P138="","*",FN_MC!P138)</f>
        <v>4.1666666666666664E-2</v>
      </c>
      <c r="K139" s="140" t="str">
        <f>IF(FN_MC!AK138="","*",FN_MC!AK138)</f>
        <v>ZGT1</v>
      </c>
      <c r="L139" s="140" t="str">
        <f>IF(FN_MC!AM138="","*",FN_MC!AM138)</f>
        <v>ZGT-ZLI</v>
      </c>
      <c r="M139" s="140">
        <f>IF(FN_MC!AP138="","*",FN_MC!AP138)</f>
        <v>297</v>
      </c>
      <c r="N139" s="140" t="str">
        <f>IF(FN_MC!AM138="","*",FN_MC!AM138)</f>
        <v>ZGT-ZLI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46030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E40</v>
      </c>
      <c r="F141" s="99" t="str">
        <f>IF(FN_MC!H140="","*",FN_MC!H140)</f>
        <v>ZTP</v>
      </c>
      <c r="G141" s="99" t="str">
        <f>IF(FN_MC!M140="","*",FN_MC!M140)</f>
        <v>ZTP-ZTO</v>
      </c>
      <c r="H141" s="153">
        <f>IF(FN_MC!K140="","*",FN_MC!K140)</f>
        <v>334</v>
      </c>
      <c r="I141" s="131">
        <f>IF(FN_MC!O140="","*",FN_MC!O140)</f>
        <v>0.5</v>
      </c>
      <c r="J141" s="131">
        <f>IF(FN_MC!P140="","*",FN_MC!P140)</f>
        <v>4.1666666666666664E-2</v>
      </c>
      <c r="K141" s="140" t="str">
        <f>IF(FN_MC!AK140="","*",FN_MC!AK140)</f>
        <v>ZTP</v>
      </c>
      <c r="L141" s="140" t="str">
        <f>IF(FN_MC!AM140="","*",FN_MC!AM140)</f>
        <v>ZTP-ZTO</v>
      </c>
      <c r="M141" s="140">
        <f>IF(FN_MC!AP140="","*",FN_MC!AP140)</f>
        <v>334</v>
      </c>
      <c r="N141" s="140" t="str">
        <f>IF(FN_MC!AM140="","*",FN_MC!AM140)</f>
        <v>ZTP-ZTO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1405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38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1406</v>
      </c>
      <c r="C2" s="95" t="s">
        <v>1155</v>
      </c>
      <c r="D2" s="95" t="s">
        <v>1157</v>
      </c>
      <c r="E2" s="95" t="s">
        <v>1407</v>
      </c>
      <c r="F2" s="95" t="s">
        <v>1408</v>
      </c>
      <c r="G2" s="95" t="s">
        <v>1409</v>
      </c>
      <c r="H2" s="95" t="s">
        <v>1410</v>
      </c>
      <c r="I2" s="95" t="s">
        <v>1411</v>
      </c>
      <c r="J2" s="95" t="s">
        <v>1412</v>
      </c>
      <c r="K2" s="130" t="s">
        <v>1413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SIM</v>
      </c>
      <c r="C130" s="120">
        <f>IF(FN_MC!B132="","*",FN_MC!B132)</f>
        <v>46030</v>
      </c>
      <c r="D130" s="120" t="str">
        <f>IF(FN_MC!D132="","*",FN_MC!D132)</f>
        <v>MARCOS (TF-520)</v>
      </c>
      <c r="E130" s="120" t="str">
        <f>IF(FN_MC!H132="","*",FN_MC!H132)</f>
        <v>TID201</v>
      </c>
      <c r="F130" s="136" t="str">
        <f>IF(FN_MC!M132="","*",FN_MC!M132)</f>
        <v>TID-TVI</v>
      </c>
      <c r="G130" s="120" t="str">
        <f>IF(FN_MC!I132="","*",FN_MC!I132)</f>
        <v>-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SIM</v>
      </c>
      <c r="C132" s="120">
        <f>IF(FN_MC!B134="","*",FN_MC!B134)</f>
        <v>46030</v>
      </c>
      <c r="D132" s="120" t="str">
        <f>IF(FN_MC!D134="","*",FN_MC!D134)</f>
        <v>ADENILSON (TP-512)</v>
      </c>
      <c r="E132" s="120" t="str">
        <f>IF(FN_MC!H134="","*",FN_MC!H134)</f>
        <v>TID201</v>
      </c>
      <c r="F132" s="136" t="str">
        <f>IF(FN_MC!M134="","*",FN_MC!M134)</f>
        <v>TID-TVI</v>
      </c>
      <c r="G132" s="120" t="str">
        <f>IF(FN_MC!I134="","*",FN_MC!I134)</f>
        <v>-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OPORTUNIDADE</v>
      </c>
      <c r="C134" s="120">
        <f>IF(FN_MC!B136="","*",FN_MC!B136)</f>
        <v>46030</v>
      </c>
      <c r="D134" s="120" t="str">
        <f>IF(FN_MC!D136="","*",FN_MC!D136)</f>
        <v>LEÔNCIO (TF-526)</v>
      </c>
      <c r="E134" s="120" t="str">
        <f>IF(FN_MC!H136="","*",FN_MC!H136)</f>
        <v>PITK96</v>
      </c>
      <c r="F134" s="136" t="str">
        <f>IF(FN_MC!M136="","*",FN_MC!M136)</f>
        <v>PIT-K97</v>
      </c>
      <c r="G134" s="120" t="str">
        <f>IF(FN_MC!I136="","*",FN_MC!I136)</f>
        <v>-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OPORTUNIDADE</v>
      </c>
      <c r="C136" s="120">
        <f>IF(FN_MC!B138="","*",FN_MC!B138)</f>
        <v>46030</v>
      </c>
      <c r="D136" s="120" t="str">
        <f>IF(FN_MC!D138="","*",FN_MC!D138)</f>
        <v>V42</v>
      </c>
      <c r="E136" s="120" t="str">
        <f>IF(FN_MC!H138="","*",FN_MC!H138)</f>
        <v>ZGT1</v>
      </c>
      <c r="F136" s="136" t="str">
        <f>IF(FN_MC!M138="","*",FN_MC!M138)</f>
        <v>ZGT-ZLI</v>
      </c>
      <c r="G136" s="120" t="str">
        <f>IF(FN_MC!I138="","*",FN_MC!I138)</f>
        <v>ZLI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>
      <c r="B138" s="119" t="str">
        <f>IF(FN_MC!Y140="","*",FN_MC!Y140)</f>
        <v>OPORTUNIDADE</v>
      </c>
      <c r="C138" s="120">
        <f>IF(FN_MC!B140="","*",FN_MC!B140)</f>
        <v>46030</v>
      </c>
      <c r="D138" s="120" t="str">
        <f>IF(FN_MC!D140="","*",FN_MC!D140)</f>
        <v>E40</v>
      </c>
      <c r="E138" s="120" t="str">
        <f>IF(FN_MC!H140="","*",FN_MC!H140)</f>
        <v>ZTP</v>
      </c>
      <c r="F138" s="136" t="str">
        <f>IF(FN_MC!M140="","*",FN_MC!M140)</f>
        <v>ZTP-ZTO</v>
      </c>
      <c r="G138" s="120" t="str">
        <f>IF(FN_MC!I140="","*",FN_MC!I140)</f>
        <v>ZTO</v>
      </c>
      <c r="H138" s="120" t="str">
        <f>IF(FN_MC!AB140="","*",FN_MC!AB140)</f>
        <v>FIXO + ESCALA</v>
      </c>
      <c r="I138" s="120" t="str">
        <f>IF(FN_MC!AC140="","*",FN_MC!AC140)</f>
        <v>*</v>
      </c>
      <c r="J138" s="121" t="str">
        <f>IF(FN_MC!AA140="","*",FN_MC!AA140)</f>
        <v>1 (Ricardo) + 2 escala ZFH-ZTO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8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AC42F72D-D791-4D70-AEB9-DCC3882B7AB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2026-01-08T00:08:32Z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