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840" documentId="120_S{118792C3-22EF-5104-A093-F22BFE3913F3}" xr6:coauthVersionLast="47" xr6:coauthVersionMax="47" xr10:uidLastSave="{AA7B83FA-ED5B-4D3A-9D6B-AEDA1391027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8" i="15" l="1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M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K309" i="15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K310" i="15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K311" i="15" s="1"/>
  <c r="N314" i="1" a="1"/>
  <c r="N314" i="1" s="1"/>
  <c r="L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M334" i="1" a="1"/>
  <c r="M334" i="1" s="1"/>
  <c r="N334" i="1" a="1"/>
  <c r="N334" i="1" s="1"/>
  <c r="L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M335" i="1" a="1"/>
  <c r="M335" i="1" s="1"/>
  <c r="N335" i="1" a="1"/>
  <c r="N335" i="1" s="1"/>
  <c r="L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M336" i="1" a="1"/>
  <c r="M336" i="1" s="1"/>
  <c r="N336" i="1" a="1"/>
  <c r="N336" i="1" s="1"/>
  <c r="L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M344" i="1" a="1"/>
  <c r="M344" i="1" s="1"/>
  <c r="F327" i="12" s="1"/>
  <c r="N344" i="1" a="1"/>
  <c r="N344" i="1" s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322" i="12" l="1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AM1048" i="1"/>
  <c r="N970" i="10" s="1"/>
  <c r="AM664" i="1"/>
  <c r="N586" i="10" s="1"/>
  <c r="AM334" i="1"/>
  <c r="AM327" i="1"/>
  <c r="N253" i="10" s="1"/>
  <c r="AM279" i="1"/>
  <c r="L220" i="10" s="1"/>
  <c r="AM229" i="1"/>
  <c r="AM226" i="1"/>
  <c r="L171" i="10" s="1"/>
  <c r="AM179" i="1"/>
  <c r="AM175" i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N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N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D242" i="10"/>
  <c r="C242" i="10"/>
  <c r="AN314" i="1"/>
  <c r="AM314" i="1"/>
  <c r="G242" i="10"/>
  <c r="D241" i="10"/>
  <c r="C241" i="10"/>
  <c r="AN313" i="1"/>
  <c r="AM313" i="1"/>
  <c r="G241" i="10"/>
  <c r="D240" i="10"/>
  <c r="C240" i="10"/>
  <c r="AN312" i="1"/>
  <c r="AM312" i="1"/>
  <c r="G240" i="10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6" i="10" l="1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<sst xmlns="http://schemas.openxmlformats.org/spreadsheetml/2006/main" count="7256" uniqueCount="1623">
  <si>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</si>
  <si>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</si>
  <si>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</si>
  <si>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</si>
  <si>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</si>
  <si>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</si>
  <si>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</si>
  <si>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</si>
  <si>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</si>
  <si>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</si>
  <si>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</si>
  <si>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</si>
  <si>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</si>
  <si>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</si>
  <si>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</si>
  <si>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</si>
  <si>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</si>
  <si>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</si>
  <si>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</si>
  <si>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</si>
  <si>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</si>
  <si>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</si>
  <si>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</si>
  <si>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</si>
  <si>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</si>
  <si>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</si>
  <si>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</si>
  <si>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</si>
  <si>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</si>
  <si>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</si>
  <si>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</si>
  <si>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</si>
  <si>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</si>
  <si>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</si>
  <si>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</si>
  <si>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</si>
  <si>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</si>
  <si>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</si>
  <si>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</si>
  <si>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</si>
  <si>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</si>
  <si>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</si>
  <si>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</si>
  <si>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</si>
  <si>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</si>
  <si>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</si>
  <si>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</si>
  <si>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</si>
  <si>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</si>
  <si>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</si>
  <si>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</si>
  <si>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</si>
  <si>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</si>
  <si>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</si>
  <si>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</si>
  <si>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</si>
  <si>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</si>
  <si>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</si>
  <si>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</si>
  <si>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</si>
  <si>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</si>
  <si>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</si>
  <si>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</si>
  <si>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</si>
  <si>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</si>
  <si>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</si>
  <si>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</si>
  <si>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</si>
  <si>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</si>
  <si>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</si>
  <si>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</si>
  <si>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</si>
  <si>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</si>
  <si>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</si>
  <si>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</si>
  <si>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</si>
  <si>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</si>
  <si>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</si>
  <si>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</si>
  <si>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</si>
  <si>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</si>
  <si>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</si>
  <si>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</si>
  <si>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</si>
  <si>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</si>
  <si>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</si>
  <si>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</si>
  <si>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</si>
  <si>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</si>
  <si>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</si>
  <si>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</si>
  <si>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</si>
  <si>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</si>
  <si>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</si>
  <si>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</si>
  <si>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</si>
  <si>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</si>
  <si>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</si>
  <si>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</si>
  <si>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</si>
  <si>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</si>
  <si>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</si>
  <si>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</si>
  <si>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</si>
  <si>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</si>
  <si>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</si>
  <si>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</si>
  <si>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</si>
  <si>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</si>
  <si>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</si>
  <si>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</si>
  <si>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</si>
  <si>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</si>
  <si>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</si>
  <si>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</si>
  <si>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</si>
  <si>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</si>
  <si>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</si>
  <si>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</si>
  <si>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</si>
  <si>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</si>
  <si>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</si>
  <si>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</si>
  <si>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</si>
  <si>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</si>
  <si>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</si>
  <si>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</si>
  <si>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</si>
  <si>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</si>
  <si>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</si>
  <si>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</si>
  <si>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</si>
  <si>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</si>
  <si>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</si>
  <si>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</si>
  <si>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</si>
  <si>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</si>
  <si>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</si>
  <si>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</si>
  <si>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</si>
  <si>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</si>
  <si>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</si>
  <si>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</si>
  <si>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</si>
  <si>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</si>
  <si>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</si>
  <si>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</si>
  <si>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</si>
  <si>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</si>
  <si>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</si>
  <si>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</si>
  <si>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</si>
  <si>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</si>
  <si>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</si>
  <si>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</si>
  <si>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</si>
  <si>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</si>
  <si>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</si>
  <si>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</si>
  <si>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</si>
  <si>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</si>
  <si>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</si>
  <si>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</si>
  <si>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</si>
  <si>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</si>
  <si>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</si>
  <si>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</si>
  <si>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</si>
  <si>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</si>
  <si>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</si>
  <si>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</si>
  <si>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</si>
  <si>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</si>
  <si>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</si>
  <si>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</si>
  <si>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</si>
  <si>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</si>
  <si>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</si>
  <si>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</si>
  <si>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</si>
  <si>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</si>
  <si>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</si>
  <si>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</si>
  <si>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</si>
  <si>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</si>
  <si>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</si>
  <si>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</si>
  <si>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</si>
  <si>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</si>
  <si>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</si>
  <si>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</si>
  <si>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</si>
  <si>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</si>
  <si>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</si>
  <si>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</si>
  <si>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</si>
  <si>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</si>
  <si>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</si>
  <si>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</si>
  <si>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</si>
  <si>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</si>
  <si>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</si>
  <si>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</si>
  <si>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</si>
  <si>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</si>
  <si>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</si>
  <si>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</si>
  <si>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</si>
  <si>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</si>
  <si>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</si>
  <si>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</si>
  <si>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</si>
  <si>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</si>
  <si>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</si>
  <si>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</si>
  <si>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</si>
  <si>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</si>
  <si>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</si>
  <si>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</si>
  <si>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</si>
  <si>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</si>
  <si>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</si>
  <si>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</si>
  <si>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</si>
  <si>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</si>
  <si>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</si>
  <si>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</si>
  <si>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</si>
  <si>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</si>
  <si>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</si>
  <si>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</si>
  <si>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</si>
  <si>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</si>
  <si>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</si>
  <si>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</si>
  <si>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</si>
  <si>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</si>
  <si>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</si>
  <si>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</si>
  <si>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</si>
  <si>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</si>
  <si>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</si>
  <si>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</si>
  <si>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</si>
  <si>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</si>
  <si>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</si>
  <si>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</si>
  <si>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</si>
  <si>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</si>
  <si>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</si>
  <si>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</si>
  <si>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</si>
  <si>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</si>
  <si>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</si>
  <si>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</si>
  <si>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</si>
  <si>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</si>
  <si>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</si>
  <si>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</si>
  <si>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</si>
  <si>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</si>
  <si>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</si>
  <si>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</si>
  <si>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</si>
  <si>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</si>
  <si>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</si>
  <si>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</si>
  <si>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</si>
  <si>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</si>
  <si>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</si>
  <si>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</si>
  <si>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</si>
  <si>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</si>
  <si>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</si>
  <si>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</si>
  <si>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</si>
  <si>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</si>
  <si>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</si>
  <si>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</si>
  <si>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</si>
  <si>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</si>
  <si>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</si>
  <si>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</si>
  <si>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</si>
  <si>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</si>
  <si>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</si>
  <si>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</si>
  <si>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</si>
  <si>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</si>
  <si>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</si>
  <si>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</si>
  <si>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</si>
  <si>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</si>
  <si>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</si>
  <si>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</si>
  <si>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</si>
  <si>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</si>
  <si>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</si>
  <si>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</si>
  <si>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</si>
  <si>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</si>
  <si>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</si>
  <si>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</si>
  <si>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</si>
  <si>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</si>
  <si>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</si>
  <si>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</si>
  <si>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</si>
  <si>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</si>
  <si>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</si>
  <si>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</si>
  <si>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</si>
  <si>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</si>
  <si>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</si>
  <si>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</si>
  <si>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</si>
  <si>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</si>
  <si>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</si>
  <si>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</si>
  <si>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</si>
  <si>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</si>
  <si>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</si>
  <si>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</si>
  <si>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</si>
  <si>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</si>
  <si>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</si>
  <si>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</si>
  <si>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</si>
  <si>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</si>
  <si>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</si>
  <si>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</si>
  <si>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</si>
  <si>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</si>
  <si>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</si>
  <si>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</si>
  <si>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</si>
  <si>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</si>
  <si>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</si>
  <si>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</si>
  <si>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</si>
  <si>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</si>
  <si>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</si>
  <si>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</si>
  <si>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</si>
  <si>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</si>
  <si>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</si>
  <si>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</si>
  <si>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</si>
  <si>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</si>
  <si>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</si>
  <si>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</si>
  <si>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</si>
  <si>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</si>
  <si>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</si>
  <si>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</si>
  <si>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</si>
  <si>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</si>
  <si>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</si>
  <si>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</si>
  <si>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</si>
  <si>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</si>
  <si>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</si>
  <si>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</si>
  <si>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</si>
  <si>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</si>
  <si>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</si>
  <si>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</si>
  <si>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</si>
  <si>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</si>
  <si>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</si>
  <si>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</si>
  <si>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</si>
  <si>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</si>
  <si>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</si>
  <si>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</si>
  <si>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</si>
  <si>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</si>
  <si>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</si>
  <si>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</si>
  <si>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</si>
  <si>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</si>
  <si>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</si>
  <si>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</si>
  <si>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</si>
  <si>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</si>
  <si>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</si>
  <si>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</si>
  <si>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</si>
  <si>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</si>
  <si>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</si>
  <si>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</si>
  <si>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</si>
  <si>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</si>
  <si>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</si>
  <si>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</si>
  <si>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</si>
  <si>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</si>
  <si>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</si>
  <si>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</si>
  <si>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</si>
  <si>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</si>
  <si>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</si>
  <si>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</si>
  <si>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</si>
  <si>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</si>
  <si>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</si>
  <si>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</si>
  <si>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</si>
  <si>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</si>
  <si>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</si>
  <si>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</si>
  <si>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</si>
  <si>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</si>
  <si>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</si>
  <si>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</si>
  <si>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</si>
  <si>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</si>
  <si>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</si>
  <si>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</si>
  <si>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</si>
  <si>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</si>
  <si>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</si>
  <si>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</si>
  <si>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</si>
  <si>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</si>
  <si>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</si>
  <si>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</si>
  <si>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</si>
  <si>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</si>
  <si>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</si>
  <si>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</si>
  <si>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</si>
  <si>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</si>
  <si>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</si>
  <si>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</si>
  <si>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</si>
  <si>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</si>
  <si>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</si>
  <si>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</si>
  <si>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</si>
  <si>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</si>
  <si>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</si>
  <si>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</si>
  <si>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</si>
  <si>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</si>
  <si>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</si>
  <si>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</si>
  <si>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</si>
  <si>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</si>
  <si>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</si>
  <si>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</si>
  <si>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</si>
  <si>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</si>
  <si>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</si>
  <si>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</si>
  <si>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</si>
  <si>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</si>
  <si>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</si>
  <si>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</si>
  <si>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</si>
  <si>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</si>
  <si>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</si>
  <si>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</si>
  <si>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</si>
  <si>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</si>
  <si>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</si>
  <si>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</si>
  <si>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</si>
  <si>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</si>
  <si>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</si>
  <si>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</si>
  <si>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</si>
  <si>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</si>
  <si>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</si>
  <si>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</si>
  <si>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</si>
  <si>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</si>
  <si>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</si>
  <si>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</si>
  <si>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</si>
  <si>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</si>
  <si>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</si>
  <si>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</si>
  <si>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</si>
  <si>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</si>
  <si>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</si>
  <si>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</si>
  <si>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</si>
  <si>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</si>
  <si>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</si>
  <si>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</si>
  <si>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</si>
  <si>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</si>
  <si>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</si>
  <si>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</si>
  <si>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</si>
  <si>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</si>
  <si>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</si>
  <si>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</si>
  <si>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</si>
  <si>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</si>
  <si>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</si>
  <si>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</si>
  <si>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</si>
  <si>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</si>
  <si>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</si>
  <si>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</si>
  <si>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</si>
  <si>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</si>
  <si>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</si>
  <si>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</si>
  <si>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</si>
  <si>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</si>
  <si>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</si>
  <si>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</si>
  <si>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</si>
  <si>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</si>
  <si>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</si>
  <si>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</si>
  <si>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</si>
  <si>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</si>
  <si>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</si>
  <si>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</si>
  <si>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</si>
  <si>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</si>
  <si>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</si>
  <si>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</si>
  <si>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</si>
  <si>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</si>
  <si>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</si>
  <si>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</si>
  <si>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</si>
  <si>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</si>
  <si>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</si>
  <si>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</si>
  <si>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</si>
  <si>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</si>
  <si>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</si>
  <si>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</si>
  <si>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</si>
  <si>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</si>
  <si>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</si>
  <si>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</si>
  <si>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</si>
  <si>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</si>
  <si>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</si>
  <si>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</si>
  <si>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</si>
  <si>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</si>
  <si>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</si>
  <si>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</si>
  <si>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</si>
  <si>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</si>
  <si>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</si>
  <si>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</si>
  <si>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</si>
  <si>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</si>
  <si>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</si>
  <si>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</si>
  <si>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</si>
  <si>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</si>
  <si>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</si>
  <si>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</si>
  <si>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</si>
  <si>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</si>
  <si>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</si>
  <si>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</si>
  <si>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</si>
  <si>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</si>
  <si>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</si>
  <si>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</si>
  <si>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</si>
  <si>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</si>
  <si>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</si>
  <si>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</si>
  <si>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</si>
  <si>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</si>
  <si>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</si>
  <si>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</si>
  <si>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</si>
  <si>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</si>
  <si>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</si>
  <si>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</si>
  <si>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</si>
  <si>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</si>
  <si>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</si>
  <si>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</si>
  <si>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</si>
  <si>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</si>
  <si>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</si>
  <si>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</si>
  <si>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</si>
  <si>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</si>
  <si>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</si>
  <si>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</si>
  <si>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</si>
  <si>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</si>
  <si>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</si>
  <si>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</si>
  <si>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</si>
  <si>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</si>
  <si>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</si>
  <si>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</si>
  <si>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</si>
  <si>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</si>
  <si>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</si>
  <si>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</si>
  <si>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</si>
  <si>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</si>
  <si>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</si>
  <si>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</si>
  <si>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</si>
  <si>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</si>
  <si>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</si>
  <si>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</si>
  <si>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</si>
  <si>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</si>
  <si>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</si>
  <si>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</si>
  <si>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</si>
  <si>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</si>
  <si>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</si>
  <si>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</si>
  <si>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</si>
  <si>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</si>
  <si>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</si>
  <si>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</si>
  <si>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</si>
  <si>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</si>
  <si>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</si>
  <si>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</si>
  <si>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</si>
  <si>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</si>
  <si>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</si>
  <si>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</si>
  <si>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</si>
  <si>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</si>
  <si>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</si>
  <si>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</si>
  <si>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</si>
  <si>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</si>
  <si>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</si>
  <si>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</si>
  <si>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</si>
  <si>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</si>
  <si>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</si>
  <si>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</si>
  <si>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</si>
  <si>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</si>
  <si>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</si>
  <si>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</si>
  <si>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</si>
  <si>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</si>
  <si>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</si>
  <si>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</si>
  <si>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</si>
  <si>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</si>
  <si>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</si>
  <si>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</si>
  <si>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</si>
  <si>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</si>
  <si>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</si>
  <si>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</si>
  <si>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</si>
  <si>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</si>
  <si>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</si>
  <si>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</si>
  <si>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</si>
  <si>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</si>
  <si>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</si>
  <si>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</si>
  <si>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</si>
  <si>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</si>
  <si>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</si>
  <si>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</si>
  <si>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</si>
  <si>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</si>
  <si>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</si>
  <si>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</si>
  <si>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</si>
  <si>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</si>
  <si>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</si>
  <si>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</si>
  <si>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</si>
  <si>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</si>
  <si>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</si>
  <si>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</si>
  <si>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</si>
  <si>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</si>
  <si>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</si>
  <si>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</si>
  <si>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</si>
  <si>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</si>
  <si>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</si>
  <si>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</si>
  <si>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</si>
  <si>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</si>
  <si>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</si>
  <si>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</si>
  <si>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</si>
  <si>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</si>
  <si>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</si>
  <si>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</si>
  <si>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</si>
  <si>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</si>
  <si>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</si>
  <si>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</si>
  <si>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</si>
  <si>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</si>
  <si>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</si>
  <si>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</si>
  <si>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</si>
  <si>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</si>
  <si>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</si>
  <si>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</si>
  <si>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</si>
  <si>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</si>
  <si>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</si>
  <si>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</si>
  <si>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</si>
  <si>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</si>
  <si>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</si>
  <si>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</si>
  <si>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</si>
  <si>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</si>
  <si>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</si>
  <si>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</si>
  <si>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</si>
  <si>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</si>
  <si>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</si>
  <si>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</si>
  <si>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</si>
  <si>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</si>
  <si>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</si>
  <si>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</si>
  <si>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</si>
  <si>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</si>
  <si>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</si>
  <si>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</si>
  <si>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</si>
  <si>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</si>
  <si>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</si>
  <si>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</si>
  <si>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</si>
  <si>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</si>
  <si>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</si>
  <si>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</si>
  <si>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</si>
  <si>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</si>
  <si>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</si>
  <si>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</si>
  <si>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</si>
  <si>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</si>
  <si>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</si>
  <si>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</si>
  <si>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</si>
  <si>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</si>
  <si>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</si>
  <si>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</si>
  <si>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</si>
  <si>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</si>
  <si>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</si>
  <si>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</si>
  <si>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</si>
  <si>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</si>
  <si>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</si>
  <si>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</si>
  <si>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</si>
  <si>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</si>
  <si>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</si>
  <si>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</si>
  <si>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</si>
  <si>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</si>
  <si>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</si>
  <si>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</si>
  <si>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</si>
  <si>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</si>
  <si>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</si>
  <si>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</si>
  <si>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</si>
  <si>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</si>
  <si>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</si>
  <si>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</si>
  <si>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</si>
  <si>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</si>
  <si>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</si>
  <si>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</si>
  <si>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</si>
  <si>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</si>
  <si>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</si>
  <si>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</si>
  <si>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</si>
  <si>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</si>
  <si>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</si>
  <si>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</si>
  <si>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</si>
  <si>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</si>
  <si>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</si>
  <si>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</si>
  <si>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</si>
  <si>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</si>
  <si>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</si>
  <si>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</si>
  <si>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</si>
  <si>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</si>
  <si>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</si>
  <si>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</si>
  <si>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</si>
  <si>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</si>
  <si>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</si>
  <si>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</si>
  <si>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</si>
  <si>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</si>
  <si>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</si>
  <si>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</si>
  <si>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</si>
  <si>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</si>
  <si>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</si>
  <si>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</si>
  <si>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</si>
  <si>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</si>
  <si>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</si>
  <si>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</si>
  <si>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</si>
  <si>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</si>
  <si>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</si>
  <si>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</si>
  <si>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</si>
  <si>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</si>
  <si>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</si>
  <si>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</si>
  <si>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</si>
  <si>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</si>
  <si>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</si>
  <si>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</si>
  <si>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</si>
  <si>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</si>
  <si>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</si>
  <si>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</si>
  <si>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</si>
  <si>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</si>
  <si>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</si>
  <si>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</si>
  <si>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</si>
  <si>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</si>
  <si>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</si>
  <si>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</si>
  <si>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</si>
  <si>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</si>
  <si>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</si>
  <si>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</si>
  <si>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</si>
  <si>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</si>
  <si>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</si>
  <si>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</si>
  <si>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</si>
  <si>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</si>
  <si>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</si>
  <si>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</si>
  <si>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</si>
  <si>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</si>
  <si>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</si>
  <si>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</si>
  <si>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</si>
  <si>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</si>
  <si>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</si>
  <si>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</si>
  <si>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</si>
  <si>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</si>
  <si>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</si>
  <si>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</si>
  <si>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</si>
  <si>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</si>
  <si>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</si>
  <si>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</si>
  <si>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</si>
  <si>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</si>
  <si>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</si>
  <si>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</si>
  <si>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</si>
  <si>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</si>
  <si>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</si>
  <si>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</si>
  <si>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</si>
  <si>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</si>
  <si>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</si>
  <si>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</si>
  <si>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</si>
  <si>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</si>
  <si>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</si>
  <si>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</si>
  <si>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</si>
  <si>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</si>
  <si>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</si>
  <si>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</si>
  <si>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</si>
  <si>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</si>
  <si>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</si>
  <si>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</si>
  <si>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</si>
  <si>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</si>
  <si>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</si>
  <si>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</si>
  <si>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</si>
  <si>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</si>
  <si>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</si>
  <si>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</si>
  <si>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</si>
  <si>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</si>
  <si>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</si>
  <si>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</si>
  <si>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</si>
  <si>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</si>
  <si>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</si>
  <si>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</si>
  <si>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</si>
  <si>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</si>
  <si>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</si>
  <si>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</si>
  <si>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</si>
  <si>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</si>
  <si>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</si>
  <si>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</si>
  <si>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</si>
  <si>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</si>
  <si>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</si>
  <si>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</si>
  <si>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</si>
  <si>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</si>
  <si>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</si>
  <si>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</si>
  <si>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</si>
  <si>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</si>
  <si>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</si>
  <si>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</si>
  <si>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</si>
  <si>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</si>
  <si>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</si>
  <si>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</si>
  <si>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</si>
  <si>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</si>
  <si>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</si>
  <si>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</si>
  <si>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</si>
  <si>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</si>
  <si>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</si>
  <si>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</si>
  <si>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</si>
  <si>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</si>
  <si>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</si>
  <si>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</si>
  <si>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</si>
  <si>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</si>
  <si>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</si>
  <si>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</si>
  <si>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</si>
  <si>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</si>
  <si>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</si>
  <si>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</si>
  <si>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</si>
  <si>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</si>
  <si>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</si>
  <si>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</si>
  <si>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</si>
  <si>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</si>
  <si>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</si>
  <si>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</si>
  <si>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</si>
  <si>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</si>
  <si>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</si>
  <si>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</si>
  <si>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</si>
  <si>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</si>
  <si>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</si>
  <si>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</si>
  <si>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</si>
  <si>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</si>
  <si>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</si>
  <si>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</si>
  <si>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</si>
  <si>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</si>
  <si>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</si>
  <si>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</si>
  <si>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</si>
  <si>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</si>
  <si>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</si>
  <si>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</si>
  <si>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</si>
  <si>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</si>
  <si>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</si>
  <si>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</si>
  <si>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</si>
  <si>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</si>
  <si>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</si>
  <si>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</si>
  <si>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</si>
  <si>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</si>
  <si>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</si>
  <si>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</si>
  <si>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</si>
  <si>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</si>
  <si>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</si>
  <si>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</si>
  <si>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</si>
  <si>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</si>
  <si>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</si>
  <si>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</si>
  <si>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</si>
  <si>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</si>
  <si>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</si>
  <si>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</si>
  <si>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</si>
  <si>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</si>
  <si>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</si>
  <si>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</si>
  <si>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</si>
  <si>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</si>
  <si>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</si>
  <si>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</si>
  <si>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</si>
  <si>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</si>
  <si>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</si>
  <si>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</si>
  <si>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</si>
  <si>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</si>
  <si>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</si>
  <si>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</si>
  <si>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</si>
  <si>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</si>
  <si>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</si>
  <si>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</si>
  <si>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</si>
  <si>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</si>
  <si>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</si>
  <si>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</si>
  <si>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</si>
  <si>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</si>
  <si>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</si>
  <si>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</si>
  <si>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</si>
  <si>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</si>
  <si>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</si>
  <si>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</si>
  <si>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</si>
  <si>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</si>
  <si>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</si>
  <si>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</si>
  <si>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</si>
  <si>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</si>
  <si>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</si>
  <si>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</si>
  <si>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</si>
  <si>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</si>
  <si>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</si>
  <si>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</si>
  <si>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</si>
  <si>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</si>
  <si>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</si>
  <si>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</si>
  <si>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</si>
  <si>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</si>
  <si>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</si>
  <si>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</si>
  <si>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</si>
  <si>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</si>
  <si>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</si>
  <si>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</si>
  <si>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</si>
  <si>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</si>
  <si>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</si>
  <si>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</si>
  <si>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</si>
  <si>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</si>
  <si>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</si>
  <si>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</si>
  <si>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</si>
  <si>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</si>
  <si>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</si>
  <si>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</si>
  <si>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</si>
  <si>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</si>
  <si>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</si>
  <si>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</si>
  <si>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</si>
  <si>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</si>
  <si>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</si>
  <si>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</si>
  <si>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</si>
  <si>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</si>
  <si>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</si>
  <si>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</si>
  <si>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</si>
  <si>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</si>
  <si>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</si>
  <si>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</si>
  <si>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</si>
  <si>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</si>
  <si>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</si>
  <si>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</si>
  <si>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</si>
  <si>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</si>
  <si>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</si>
  <si>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</si>
  <si>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</si>
  <si>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</si>
  <si>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</si>
  <si>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</si>
  <si>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</si>
  <si>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</si>
  <si>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</si>
  <si>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</si>
  <si>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</si>
  <si>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</si>
  <si>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</si>
  <si>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</si>
  <si>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</si>
  <si>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</si>
  <si>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</si>
  <si>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</si>
  <si>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</si>
  <si>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</si>
  <si>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</si>
  <si>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</si>
  <si>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</si>
  <si>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</si>
  <si>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</si>
  <si>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</si>
  <si>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</si>
  <si>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</si>
  <si>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</si>
  <si>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</si>
  <si>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</si>
  <si>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</si>
  <si>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</si>
  <si>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</si>
  <si>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</si>
  <si>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</si>
  <si>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</si>
  <si>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</si>
  <si>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</si>
  <si>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</si>
  <si>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</si>
  <si>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</si>
  <si>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</si>
  <si>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</si>
  <si>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</si>
  <si>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</si>
  <si>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</si>
  <si>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</si>
  <si>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</si>
  <si>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</si>
  <si>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</si>
  <si>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</si>
  <si>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</si>
  <si>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</si>
  <si>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</si>
  <si>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</si>
  <si>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</si>
  <si>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</si>
  <si>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</si>
  <si>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</si>
  <si>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</si>
  <si>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</si>
  <si>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</si>
  <si>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</si>
  <si>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</si>
  <si>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</si>
  <si>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</si>
  <si>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</si>
  <si>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</si>
  <si>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</si>
  <si>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</si>
  <si>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</si>
  <si>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</si>
  <si>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</si>
  <si>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</si>
  <si>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</si>
  <si>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</si>
  <si>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</si>
  <si>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</si>
  <si>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</si>
  <si>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</si>
  <si>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</si>
  <si>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</si>
  <si>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</si>
  <si>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</si>
  <si>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</si>
  <si>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</si>
  <si>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</si>
  <si>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</si>
  <si>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</si>
  <si>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</si>
  <si>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</si>
  <si>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</si>
  <si>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</si>
  <si>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</si>
  <si>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</si>
  <si>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</si>
  <si>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</si>
  <si>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</si>
  <si>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</si>
  <si>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</si>
  <si>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</si>
  <si>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</si>
  <si>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</si>
  <si>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</si>
  <si>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</si>
  <si>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</si>
  <si>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</si>
  <si>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</si>
  <si>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</si>
  <si>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</si>
  <si>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</si>
  <si>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</si>
  <si>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</si>
  <si>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</si>
  <si>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</si>
  <si>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</si>
  <si>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</si>
  <si>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</si>
  <si>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</si>
  <si>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</si>
  <si>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</si>
  <si>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</si>
  <si>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</si>
  <si>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</si>
  <si>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</si>
  <si>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</si>
  <si>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</si>
  <si>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</si>
  <si>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</si>
  <si>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</si>
  <si>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</si>
  <si>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</si>
  <si>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</si>
  <si>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</si>
  <si>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</si>
  <si>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</si>
  <si>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</si>
  <si>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</si>
  <si>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</si>
  <si>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</si>
  <si>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</si>
  <si>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</si>
  <si>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</si>
  <si>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</si>
  <si>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</si>
  <si>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</si>
  <si>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</si>
  <si>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</si>
  <si>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</si>
  <si>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</si>
  <si>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</si>
  <si>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</si>
  <si>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</si>
  <si>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</si>
  <si>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</si>
  <si>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</si>
  <si>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</si>
  <si>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</si>
  <si>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</si>
  <si>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</si>
  <si>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</si>
  <si>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</si>
  <si>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</si>
  <si>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</si>
  <si>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</si>
  <si>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</si>
  <si>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</si>
  <si>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</si>
  <si>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</si>
  <si>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</si>
  <si>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</si>
  <si>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</si>
  <si>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</si>
  <si>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</si>
  <si>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</si>
  <si>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</si>
  <si>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</si>
  <si>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</si>
  <si>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</si>
  <si>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</si>
  <si>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</si>
  <si>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</si>
  <si>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</si>
  <si>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</si>
  <si>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</si>
  <si>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</si>
  <si>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</si>
  <si>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</si>
  <si>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</si>
  <si>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</si>
  <si>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</si>
  <si>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</si>
  <si>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</si>
  <si>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</si>
  <si>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</si>
  <si>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</si>
  <si>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</si>
  <si>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</si>
  <si>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</si>
  <si>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</si>
  <si>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</si>
  <si>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</si>
  <si>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</si>
  <si>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</si>
  <si>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</si>
  <si>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</si>
  <si>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</si>
  <si>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</si>
  <si>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</si>
  <si>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</si>
  <si>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</si>
  <si>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</si>
  <si>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</si>
  <si>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</si>
  <si>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</si>
  <si>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</si>
  <si>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</si>
  <si>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</si>
  <si>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</si>
  <si>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</si>
  <si>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</si>
  <si>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</si>
  <si>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</si>
  <si>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</si>
  <si>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</si>
  <si>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</si>
  <si>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</si>
  <si>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</si>
  <si>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</si>
  <si>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</si>
  <si>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</si>
  <si>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</si>
  <si>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</si>
  <si>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</si>
  <si>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</si>
  <si>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</si>
  <si>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</si>
  <si>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</si>
  <si>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</si>
  <si>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</si>
  <si>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</si>
  <si>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</si>
  <si>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</si>
  <si>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</si>
  <si>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</si>
  <si>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</si>
  <si>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</si>
  <si>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</si>
  <si>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</si>
  <si>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</si>
  <si>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</si>
  <si>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</si>
  <si>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</si>
  <si>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</si>
  <si>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</si>
  <si>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</si>
  <si>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</si>
  <si>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</si>
  <si>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</si>
  <si>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</si>
  <si>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</si>
  <si>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</si>
  <si>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</si>
  <si>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</si>
  <si>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</si>
  <si>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</si>
  <si>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</si>
  <si>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</si>
  <si>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</si>
  <si>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</si>
  <si>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</si>
  <si>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</si>
  <si>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</si>
  <si>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</si>
  <si>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</si>
  <si>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</si>
  <si>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</si>
  <si>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</si>
  <si>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</si>
  <si>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</si>
  <si>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</si>
  <si>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</si>
  <si>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</si>
  <si>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</si>
  <si>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</si>
  <si>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</si>
  <si>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</si>
  <si>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</si>
  <si>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</si>
  <si>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</si>
  <si>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</si>
  <si>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</si>
  <si>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</si>
  <si>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</si>
  <si>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</si>
  <si>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</si>
  <si>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</si>
  <si>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</si>
  <si>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</si>
  <si>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</si>
  <si>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</si>
  <si>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</si>
  <si>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</si>
  <si>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</si>
  <si>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</si>
  <si>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</si>
  <si>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</si>
  <si>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</si>
  <si>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</si>
  <si>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</si>
  <si>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</si>
  <si>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</si>
  <si>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</si>
  <si>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</si>
  <si>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</si>
  <si>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</si>
  <si>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</si>
  <si>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</si>
  <si>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</si>
  <si>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</si>
  <si>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</si>
  <si>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</si>
  <si>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</si>
  <si>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</si>
  <si>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</si>
  <si>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</si>
  <si>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</si>
  <si>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</si>
  <si>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</si>
  <si>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</si>
  <si>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</si>
  <si>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</si>
  <si>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</si>
  <si>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</si>
  <si>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</si>
  <si>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</si>
  <si>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</si>
  <si>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</si>
  <si>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</si>
  <si>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</si>
  <si>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</si>
  <si>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</si>
  <si>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</si>
  <si>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</si>
  <si>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</si>
  <si>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</si>
  <si>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</si>
  <si>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</si>
  <si>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</si>
  <si>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</si>
  <si>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</si>
  <si>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</si>
  <si>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</si>
  <si>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</si>
  <si>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</si>
  <si>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</si>
  <si>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</si>
  <si>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</si>
  <si>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</si>
  <si>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</si>
  <si>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</si>
  <si>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</si>
  <si>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</si>
  <si>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</si>
  <si>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</si>
  <si>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</si>
  <si>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</si>
  <si>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</si>
  <si>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</si>
  <si>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</si>
  <si>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</si>
  <si>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</si>
  <si>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</si>
  <si>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</si>
  <si>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</si>
  <si>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</si>
  <si>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</si>
  <si>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</si>
  <si>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</si>
  <si>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</si>
  <si>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</si>
  <si>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</si>
  <si>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</si>
  <si>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</si>
  <si>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</si>
  <si>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</si>
  <si>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</si>
  <si>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</si>
  <si>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</si>
  <si>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</si>
  <si>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</si>
  <si>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</si>
  <si>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</si>
  <si>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</si>
  <si>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</si>
  <si>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</si>
  <si>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</si>
  <si>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</si>
  <si>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</si>
  <si>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</si>
  <si>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</si>
  <si>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</si>
  <si>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</si>
  <si>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</si>
  <si>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</si>
  <si>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</si>
  <si>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</si>
  <si>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</si>
  <si>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</si>
  <si>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</si>
  <si>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</si>
  <si>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</si>
  <si>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</si>
  <si>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</si>
  <si>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</si>
  <si>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</si>
  <si>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</si>
  <si>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</si>
  <si>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</si>
  <si>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</si>
  <si>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</si>
  <si>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</si>
  <si>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</si>
  <si>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</si>
  <si>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</si>
  <si>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</si>
  <si>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</si>
  <si>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</si>
  <si>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</si>
  <si>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</si>
  <si>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</si>
  <si>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</si>
  <si>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</si>
  <si>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</si>
  <si>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</si>
  <si>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</si>
  <si>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</si>
  <si>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</si>
  <si>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</si>
  <si>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</si>
  <si>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</si>
  <si>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</si>
  <si>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</si>
  <si>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</si>
  <si>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</si>
  <si>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</si>
  <si>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</si>
  <si>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</si>
  <si>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</si>
  <si>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Aguardando solicitar MC1</t>
  </si>
  <si>
    <t>Previsão após i51 as 13h00</t>
  </si>
  <si>
    <t>ZMA-ZEM</t>
  </si>
  <si>
    <t>ZMAZEM</t>
  </si>
  <si>
    <t>Deslocamento de ZMA-ZEM</t>
  </si>
  <si>
    <t xml:space="preserve">1 Maq. Escala 07hrs </t>
  </si>
  <si>
    <t xml:space="preserve">Gabriele </t>
  </si>
  <si>
    <t>Previsão de faixa após i82</t>
  </si>
  <si>
    <t>ZIQ-ZRX</t>
  </si>
  <si>
    <t>ZIQZRX</t>
  </si>
  <si>
    <t>ZTT</t>
  </si>
  <si>
    <t>ZRX-ZTT</t>
  </si>
  <si>
    <t>ZRXZTT</t>
  </si>
  <si>
    <t>luiz granado</t>
  </si>
  <si>
    <t>Execução de solda - Condicionado a temperatura (ZMA1)</t>
  </si>
  <si>
    <t xml:space="preserve">luiz granado </t>
  </si>
  <si>
    <t>ZPD</t>
  </si>
  <si>
    <t>ZIQ-ZPD</t>
  </si>
  <si>
    <t>ZIQZPD</t>
  </si>
  <si>
    <t>09;30</t>
  </si>
  <si>
    <t>Claudemir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</si>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</sst>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1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BD300" activePane="bottomRight" state="frozen"/>
      <selection pane="bottomRight" activeCell="BJ1080" sqref="BJ108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8" t="s">
        <v>969</v>
      </c>
      <c r="C1" s="239"/>
      <c r="D1" s="239"/>
      <c r="E1" s="231"/>
      <c r="F1" s="238" t="s">
        <v>970</v>
      </c>
      <c r="G1" s="239"/>
      <c r="H1" s="240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39"/>
      <c r="AG1" s="241"/>
      <c r="AH1" s="4"/>
      <c r="AI1" s="248" t="s">
        <v>971</v>
      </c>
      <c r="AJ1" s="249"/>
      <c r="AK1" s="249"/>
      <c r="AL1" s="249"/>
      <c r="AM1" s="250"/>
      <c r="AN1" s="251"/>
      <c r="AO1" s="249"/>
      <c r="AP1" s="249"/>
      <c r="AQ1" s="249"/>
      <c r="AR1" s="249"/>
      <c r="AS1" s="249"/>
      <c r="AT1" s="249"/>
      <c r="AU1" s="249"/>
      <c r="AV1" s="249"/>
      <c r="AW1" s="249"/>
      <c r="AX1" s="249"/>
      <c r="AY1" s="249"/>
      <c r="AZ1" s="249"/>
      <c r="BA1" s="249"/>
      <c r="BB1" s="249"/>
      <c r="BC1" s="249"/>
      <c r="BD1" s="249"/>
      <c r="BE1" s="249"/>
      <c r="BF1" s="252"/>
      <c r="BG1" s="4"/>
      <c r="BH1" s="253" t="s">
        <v>972</v>
      </c>
      <c r="BI1" s="254"/>
      <c r="BJ1" s="254"/>
      <c r="BK1" s="255"/>
      <c r="BL1" s="211" t="s">
        <v>973</v>
      </c>
      <c r="BM1" s="245" t="s">
        <v>974</v>
      </c>
      <c r="BN1" s="246"/>
      <c r="BO1" s="246"/>
      <c r="BP1" s="246"/>
      <c r="BQ1" s="246"/>
      <c r="BR1" s="246"/>
      <c r="BS1" s="247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8" t="s">
        <v>975</v>
      </c>
      <c r="AJ2" s="249"/>
      <c r="AK2" s="249"/>
      <c r="AL2" s="249"/>
      <c r="AM2" s="250"/>
      <c r="AN2" s="251"/>
      <c r="AO2" s="249"/>
      <c r="AP2" s="249"/>
      <c r="AQ2" s="252"/>
      <c r="AR2" s="5"/>
      <c r="AS2" s="248" t="s">
        <v>978</v>
      </c>
      <c r="AT2" s="249"/>
      <c r="AU2" s="249"/>
      <c r="AV2" s="249"/>
      <c r="AW2" s="249"/>
      <c r="AX2" s="249"/>
      <c r="AY2" s="252"/>
      <c r="AZ2" s="5"/>
      <c r="BA2" s="242" t="s">
        <v>979</v>
      </c>
      <c r="BB2" s="244"/>
      <c r="BC2" s="248" t="s">
        <v>976</v>
      </c>
      <c r="BD2" s="249"/>
      <c r="BE2" s="249"/>
      <c r="BF2" s="252"/>
      <c r="BG2" s="4"/>
      <c r="BH2" s="256"/>
      <c r="BI2" s="257"/>
      <c r="BJ2" s="257"/>
      <c r="BK2" s="258"/>
      <c r="BL2" s="4"/>
      <c r="BM2" s="259"/>
      <c r="BN2" s="260"/>
      <c r="BO2" s="260"/>
      <c r="BP2" s="260"/>
      <c r="BQ2" s="260"/>
      <c r="BR2" s="260"/>
      <c r="BS2" s="261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2" t="s">
        <v>980</v>
      </c>
      <c r="AJ3" s="244"/>
      <c r="AK3" s="242" t="s">
        <v>981</v>
      </c>
      <c r="AL3" s="243"/>
      <c r="AM3" s="266"/>
      <c r="AN3" s="267"/>
      <c r="AO3" s="243"/>
      <c r="AP3" s="243"/>
      <c r="AQ3" s="244"/>
      <c r="AR3" s="60"/>
      <c r="AS3" s="264" t="s">
        <v>987</v>
      </c>
      <c r="AT3" s="265"/>
      <c r="AU3" s="264" t="s">
        <v>988</v>
      </c>
      <c r="AV3" s="265"/>
      <c r="AW3" s="264" t="s">
        <v>989</v>
      </c>
      <c r="AX3" s="265"/>
      <c r="AY3" s="60" t="s">
        <v>990</v>
      </c>
      <c r="AZ3" s="60"/>
      <c r="BA3" s="262"/>
      <c r="BB3" s="263"/>
      <c r="BC3" s="242" t="s">
        <v>983</v>
      </c>
      <c r="BD3" s="243"/>
      <c r="BE3" s="243"/>
      <c r="BF3" s="244"/>
      <c r="BG3" s="59"/>
      <c r="BH3" s="256"/>
      <c r="BI3" s="257"/>
      <c r="BJ3" s="257"/>
      <c r="BK3" s="258"/>
      <c r="BL3" s="59"/>
      <c r="BM3" s="245" t="s">
        <v>991</v>
      </c>
      <c r="BN3" s="246"/>
      <c r="BO3" s="246"/>
      <c r="BP3" s="247"/>
      <c r="BQ3" s="245" t="s">
        <v>773</v>
      </c>
      <c r="BR3" s="246"/>
      <c r="BS3" s="247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1535</v>
      </c>
      <c r="BK282" s="16" t="s">
        <v>1535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1535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1536</v>
      </c>
      <c r="N283" s="127" t="s">
        <v>1536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1537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1538</v>
      </c>
      <c r="BK283" s="16" t="s">
        <v>1538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1539</v>
      </c>
      <c r="BK284" s="16" t="s">
        <v>1539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1539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1540</v>
      </c>
      <c r="BK286" s="16" t="s">
        <v>1540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1541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1542</v>
      </c>
      <c r="BK290" s="16" t="s">
        <v>1542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1542</v>
      </c>
      <c r="BK291" s="16" t="s">
        <v>1542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1543</v>
      </c>
      <c r="BK292" s="16" t="s">
        <v>1543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1544</v>
      </c>
      <c r="N293" s="127" t="s">
        <v>1545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1546</v>
      </c>
      <c r="BK293" s="16" t="s">
        <v>1546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1547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1548</v>
      </c>
      <c r="BK294" s="16" t="s">
        <v>1548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1548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1549</v>
      </c>
      <c r="BK295" s="16" t="s">
        <v>1549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1550</v>
      </c>
      <c r="BK296" s="16" t="s">
        <v>1550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1550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tr">
        <f>IF(BS_CONTROLE[[#This Row],[Atividade]]=0, "-", BS_CONTROLE[[#This Row],[Atividade]])</f>
        <v>MECANIZAÇÃO - SOCADORA</v>
      </c>
      <c r="AJ300" s="8" t="str">
        <f>IF(BS_CONTROLE[[#This Row],[Atividade]]=0, "-", BS_CONTROLE[[#This Row],[Atividade]])</f>
        <v>MECANIZAÇÃO - SOCADORA</v>
      </c>
      <c r="AK300" s="30" t="str">
        <f>BS_CONTROLE[[#This Row],[Local - Partida]]</f>
        <v>ZPD2</v>
      </c>
      <c r="AL300" s="30" t="str">
        <f>BS_CONTROLE[[#This Row],[Local - Encerramento]]</f>
        <v>ZDP2</v>
      </c>
      <c r="AM300" s="105" t="str">
        <f>IF(BS_CONTROLE[[#This Row],[Entre - Estações]]=0, "-", BS_CONTROLE[[#This Row],[Entre - Estações]])</f>
        <v>ZVP-ZGI</v>
      </c>
      <c r="AN300" s="105" t="str">
        <f>IF(BS_CONTROLE[[#This Row],[SB]]=0, "-", BS_CONTROLE[[#This Row],[SB]])</f>
        <v>ZVP312</v>
      </c>
      <c r="AO300" s="105">
        <f>IF(BS_CONTROLE[[#This Row],[SUB]]=0, "-", BS_CONTROLE[[#This Row],[SUB]])</f>
        <v>73</v>
      </c>
      <c r="AP300" s="105">
        <f>BS_CONTROLE[[#This Row],[KM - Inicio]]</f>
        <v>309</v>
      </c>
      <c r="AQ300" s="105">
        <f>BS_CONTROLE[[#This Row],[KM - Inicio]]</f>
        <v>309</v>
      </c>
      <c r="AR300" s="108"/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M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 t="s">
        <v>1551</v>
      </c>
      <c r="BK300" s="17"/>
      <c r="BL300" s="15"/>
      <c r="BM300" s="130"/>
      <c r="BN300" s="130"/>
      <c r="BO300" s="130"/>
      <c r="BP300" s="17"/>
      <c r="BQ300" s="11" t="str">
        <f t="shared" si="16"/>
        <v>Produção e Intervalo</v>
      </c>
      <c r="BR300" s="18">
        <f>IF(OR(B300="",F300=""),"*",AY300/P300)</f>
        <v>0</v>
      </c>
      <c r="BS300" s="18">
        <f>IF(OR(B300="",F300=""),"*",BA300/Q300)</f>
        <v>0</v>
      </c>
      <c r="BT300" s="205" t="str">
        <f t="shared" ref="BT300:BT323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1291</v>
      </c>
      <c r="W301" s="151" t="s">
        <v>1483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/>
      <c r="AS301" s="108"/>
      <c r="AT301" s="108"/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/>
      <c r="BI301" s="16"/>
      <c r="BJ301" s="16" t="s">
        <v>1552</v>
      </c>
      <c r="BK301" s="17"/>
      <c r="BL301" s="15"/>
      <c r="BM301" s="130"/>
      <c r="BN301" s="130"/>
      <c r="BO301" s="130"/>
      <c r="BP301" s="186"/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1405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1443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tr">
        <f>IF(BS_CONTROLE[[#This Row],[Atividade]]=0, "-", BS_CONTROLE[[#This Row],[Atividade]])</f>
        <v>VARRIÇÃO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/>
      <c r="AS302" s="108"/>
      <c r="AT302" s="108"/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/>
      <c r="BB302" s="9" t="str">
        <f>IFERROR(_xlfn.XLOOKUP(AI302, BS_ATIVIDADE[ATIVIDADE],BS_ATIVIDADE[UNIDADE] ), "*")</f>
        <v>M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/>
      <c r="BI302" s="16"/>
      <c r="BJ302" s="16" t="s">
        <v>1386</v>
      </c>
      <c r="BK302" s="17"/>
      <c r="BL302" s="15"/>
      <c r="BM302" s="130"/>
      <c r="BN302" s="130"/>
      <c r="BO302" s="130"/>
      <c r="BP302" s="17"/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/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1281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/>
      <c r="AS303" s="108"/>
      <c r="AT303" s="108"/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/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/>
      <c r="BI303" s="16"/>
      <c r="BJ303" s="16" t="s">
        <v>1386</v>
      </c>
      <c r="BK303" s="17"/>
      <c r="BL303" s="15"/>
      <c r="BM303" s="130"/>
      <c r="BN303" s="130"/>
      <c r="BO303" s="130"/>
      <c r="BP303" s="186"/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51" t="s">
        <v>1281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/>
      <c r="AS304" s="108"/>
      <c r="AT304" s="108"/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/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/>
      <c r="BI304" s="16"/>
      <c r="BJ304" s="16" t="s">
        <v>1386</v>
      </c>
      <c r="BK304" s="17"/>
      <c r="BL304" s="15"/>
      <c r="BM304" s="130"/>
      <c r="BN304" s="130"/>
      <c r="BO304" s="130"/>
      <c r="BP304" s="17"/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1139</v>
      </c>
      <c r="J305" s="127">
        <v>73</v>
      </c>
      <c r="K305" s="127">
        <v>42</v>
      </c>
      <c r="L305" s="105" t="s">
        <v>624</v>
      </c>
      <c r="M305" s="127" t="s">
        <v>1553</v>
      </c>
      <c r="N305" s="127" t="s">
        <v>1554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1518</v>
      </c>
      <c r="W305" s="105" t="s">
        <v>1555</v>
      </c>
      <c r="X305" s="104" t="s">
        <v>452</v>
      </c>
      <c r="Y305" s="129"/>
      <c r="Z305" s="104"/>
      <c r="AA305" s="183" t="s">
        <v>1556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1557</v>
      </c>
      <c r="W306" s="151" t="s">
        <v>1489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/>
      <c r="BI306" s="16"/>
      <c r="BJ306" s="16" t="s">
        <v>1386</v>
      </c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1361</v>
      </c>
      <c r="W307" s="105" t="s">
        <v>1547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/>
      <c r="AS307" s="108"/>
      <c r="AT307" s="108"/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/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/>
      <c r="BI307" s="16"/>
      <c r="BJ307" s="16" t="s">
        <v>1558</v>
      </c>
      <c r="BK307" s="17"/>
      <c r="BL307" s="15"/>
      <c r="BM307" s="130"/>
      <c r="BN307" s="130"/>
      <c r="BO307" s="130"/>
      <c r="BP307" s="186"/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1559</v>
      </c>
      <c r="N308" s="127" t="s">
        <v>1560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1523</v>
      </c>
      <c r="W308" s="105" t="s">
        <v>1524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/>
      <c r="AS308" s="108"/>
      <c r="AT308" s="108"/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/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/>
      <c r="BI308" s="16"/>
      <c r="BJ308" s="16" t="s">
        <v>1386</v>
      </c>
      <c r="BK308" s="17"/>
      <c r="BL308" s="15"/>
      <c r="BM308" s="130"/>
      <c r="BN308" s="130"/>
      <c r="BO308" s="130"/>
      <c r="BP308" s="186"/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1561</v>
      </c>
      <c r="J309" s="127">
        <v>70</v>
      </c>
      <c r="K309" s="127">
        <v>131</v>
      </c>
      <c r="L309" s="105">
        <v>96</v>
      </c>
      <c r="M309" s="127" t="s">
        <v>1562</v>
      </c>
      <c r="N309" s="127" t="s">
        <v>1563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1523</v>
      </c>
      <c r="W309" s="105" t="s">
        <v>1524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1248</v>
      </c>
      <c r="W310" s="151" t="s">
        <v>1489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/>
      <c r="BI310" s="16"/>
      <c r="BJ310" s="16" t="s">
        <v>1386</v>
      </c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1063</v>
      </c>
      <c r="W311" s="151" t="s">
        <v>1281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/>
      <c r="AS311" s="108"/>
      <c r="AT311" s="108"/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/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/>
      <c r="BI311" s="16"/>
      <c r="BJ311" s="16" t="s">
        <v>1386</v>
      </c>
      <c r="BK311" s="17"/>
      <c r="BL311" s="15"/>
      <c r="BM311" s="130"/>
      <c r="BN311" s="130"/>
      <c r="BO311" s="130"/>
      <c r="BP311" s="17"/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1475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1281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/>
      <c r="AS315" s="108"/>
      <c r="AT315" s="108"/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/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1405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1443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1281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1518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1063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V97</v>
      </c>
      <c r="B320" s="102"/>
      <c r="C320" s="134" t="str">
        <f>IF(BS_CONTROLE[[#This Row],[DATA]]="","",WEEKNUM(BS_CONTROLE[[#This Row],[DATA]]))</f>
        <v/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1559</v>
      </c>
      <c r="N320" s="127" t="s">
        <v>1560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1523</v>
      </c>
      <c r="W320" s="105" t="s">
        <v>1524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7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1561</v>
      </c>
      <c r="J321" s="127">
        <v>70</v>
      </c>
      <c r="K321" s="127">
        <v>131</v>
      </c>
      <c r="L321" s="105">
        <v>96</v>
      </c>
      <c r="M321" s="127" t="s">
        <v>1562</v>
      </c>
      <c r="N321" s="127" t="s">
        <v>1563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1523</v>
      </c>
      <c r="W321" s="105" t="s">
        <v>1524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1475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1281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1291</v>
      </c>
      <c r="W325" s="151" t="s">
        <v>1483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1405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1063</v>
      </c>
      <c r="W326" s="151" t="s">
        <v>1443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/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153.80000000000001</v>
      </c>
      <c r="L327" s="105">
        <v>151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1281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153.80000000000001</v>
      </c>
      <c r="AQ327" s="105">
        <f>BS_CONTROLE[[#This Row],[KM - Inicio]]</f>
        <v>153.80000000000001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52</v>
      </c>
      <c r="L328" s="105">
        <v>50.3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1518</v>
      </c>
      <c r="W328" s="151" t="s">
        <v>1281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ZMA-ZDG</v>
      </c>
      <c r="AN328" s="105" t="str">
        <f>IF(BS_CONTROLE[[#This Row],[SB]]=0, "-", BS_CONTROLE[[#This Row],[SB]])</f>
        <v>K47ZDG</v>
      </c>
      <c r="AO328" s="105">
        <f>IF(BS_CONTROLE[[#This Row],[SUB]]=0, "-", BS_CONTROLE[[#This Row],[SUB]])</f>
        <v>73</v>
      </c>
      <c r="AP328" s="105">
        <f>BS_CONTROLE[[#This Row],[KM - Inicio]]</f>
        <v>52</v>
      </c>
      <c r="AQ328" s="105">
        <f>BS_CONTROLE[[#This Row],[KM - Inicio]]</f>
        <v>52</v>
      </c>
      <c r="AR328" s="108"/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1564</v>
      </c>
      <c r="W329" s="151" t="s">
        <v>1565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1566</v>
      </c>
      <c r="W330" s="151" t="s">
        <v>1565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1567</v>
      </c>
      <c r="J331" s="127">
        <v>70</v>
      </c>
      <c r="K331" s="127">
        <v>168</v>
      </c>
      <c r="L331" s="105" t="s">
        <v>1567</v>
      </c>
      <c r="M331" s="127" t="s">
        <v>1568</v>
      </c>
      <c r="N331" s="127" t="s">
        <v>1569</v>
      </c>
      <c r="O331" s="106" t="s">
        <v>1570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1571</v>
      </c>
      <c r="W331" s="105" t="s">
        <v>1537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1248</v>
      </c>
      <c r="W332" s="151" t="s">
        <v>1489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1281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/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222"/>
      <c r="E334" s="233"/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315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316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16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317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16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318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1572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1573</v>
      </c>
      <c r="C4" s="159" t="s">
        <v>1574</v>
      </c>
      <c r="D4" s="159" t="s">
        <v>1575</v>
      </c>
      <c r="E4" s="159" t="s">
        <v>1576</v>
      </c>
      <c r="F4" s="159" t="s">
        <v>4</v>
      </c>
      <c r="G4" s="159" t="s">
        <v>1577</v>
      </c>
    </row>
    <row r="5" spans="2:7">
      <c r="B5" s="160" t="s">
        <v>1578</v>
      </c>
      <c r="C5" s="160">
        <v>257068</v>
      </c>
      <c r="D5" s="160" t="s">
        <v>1579</v>
      </c>
      <c r="E5" s="160" t="s">
        <v>1580</v>
      </c>
      <c r="F5" s="160" t="s">
        <v>1580</v>
      </c>
      <c r="G5" s="161">
        <v>46296</v>
      </c>
    </row>
    <row r="6" spans="2:7">
      <c r="B6" s="160" t="s">
        <v>1581</v>
      </c>
      <c r="C6" s="160" t="s">
        <v>624</v>
      </c>
      <c r="D6" s="160" t="s">
        <v>624</v>
      </c>
      <c r="E6" s="160" t="s">
        <v>624</v>
      </c>
      <c r="F6" s="160" t="s">
        <v>1582</v>
      </c>
      <c r="G6" s="161" t="s">
        <v>624</v>
      </c>
    </row>
    <row r="7" spans="2:7">
      <c r="B7" s="160" t="s">
        <v>1583</v>
      </c>
      <c r="C7" s="160">
        <v>257472</v>
      </c>
      <c r="D7" s="160" t="s">
        <v>1584</v>
      </c>
      <c r="E7" s="160" t="s">
        <v>1585</v>
      </c>
      <c r="F7" s="160" t="s">
        <v>1585</v>
      </c>
      <c r="G7" s="161">
        <v>45992</v>
      </c>
    </row>
    <row r="8" spans="2:7">
      <c r="B8" s="160" t="s">
        <v>1586</v>
      </c>
      <c r="C8" s="160">
        <v>260307</v>
      </c>
      <c r="D8" s="160" t="s">
        <v>1587</v>
      </c>
      <c r="E8" s="160" t="s">
        <v>1588</v>
      </c>
      <c r="F8" s="160" t="s">
        <v>1585</v>
      </c>
      <c r="G8" s="161">
        <v>46082</v>
      </c>
    </row>
    <row r="9" spans="2:7">
      <c r="B9" s="160" t="s">
        <v>1589</v>
      </c>
      <c r="C9" s="160">
        <v>333033</v>
      </c>
      <c r="D9" s="160" t="s">
        <v>1590</v>
      </c>
      <c r="E9" s="160" t="s">
        <v>1582</v>
      </c>
      <c r="F9" s="160" t="s">
        <v>1591</v>
      </c>
      <c r="G9" s="160" t="s">
        <v>624</v>
      </c>
    </row>
    <row r="10" spans="2:7">
      <c r="B10" s="160" t="s">
        <v>1592</v>
      </c>
      <c r="C10" s="160">
        <v>263576</v>
      </c>
      <c r="D10" s="160" t="s">
        <v>1593</v>
      </c>
      <c r="E10" s="160" t="s">
        <v>1582</v>
      </c>
      <c r="F10" s="160" t="s">
        <v>1582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1594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1595</v>
      </c>
      <c r="E3" s="193" t="s">
        <v>1596</v>
      </c>
      <c r="F3" s="193" t="s">
        <v>1597</v>
      </c>
      <c r="G3" s="193" t="s">
        <v>1598</v>
      </c>
      <c r="H3" s="193" t="s">
        <v>1599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1600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1601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1602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1601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J305" sqref="J305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1603</v>
      </c>
      <c r="V1" s="276"/>
      <c r="W1" s="276"/>
    </row>
    <row r="2" spans="1:23" ht="15" customHeight="1">
      <c r="A2" s="87" t="s">
        <v>1604</v>
      </c>
      <c r="B2" s="87" t="s">
        <v>1605</v>
      </c>
      <c r="C2" s="87" t="s">
        <v>442</v>
      </c>
      <c r="D2" s="88" t="s">
        <v>1012</v>
      </c>
      <c r="E2" s="88" t="s">
        <v>4</v>
      </c>
      <c r="F2" s="88" t="s">
        <v>1606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1607</v>
      </c>
      <c r="T2" s="91" t="s">
        <v>1015</v>
      </c>
      <c r="U2" s="137">
        <f ca="1">TODAY()-1</f>
        <v>46073</v>
      </c>
      <c r="V2" s="137">
        <f ca="1">U2-1</f>
        <v>46072</v>
      </c>
      <c r="W2" s="137">
        <f ca="1">V2-1</f>
        <v>46071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150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150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1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150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1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>
        <f ca="1">_xlfn.XLOOKUP(G38&amp;$V$2,BS_CONTROLE[CHAVE],BS_CONTROLE[Quantidade_11],"-")</f>
        <v>0</v>
      </c>
      <c r="W38" s="136">
        <f ca="1">_xlfn.XLOOKUP(G38&amp;$W$2,BS_CONTROLE[CHAVE],BS_CONTROLE[Quantidade_11],"-")</f>
        <v>0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1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150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80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1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150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150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150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150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150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80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150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80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150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150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>
        <f ca="1">_xlfn.XLOOKUP(G162&amp;$U$2,BS_CONTROLE[CHAVE],BS_CONTROLE[Quantidade_11],"-")</f>
        <v>0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1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150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1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>
        <f ca="1">_xlfn.XLOOKUP(G178&amp;$U$2,BS_CONTROLE[CHAVE],BS_CONTROLE[Quantidade_11],"-")</f>
        <v>0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1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150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2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1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150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500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150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1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2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2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150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500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2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2</v>
      </c>
      <c r="V235" s="136">
        <f ca="1">_xlfn.XLOOKUP(G235&amp;$V$2,BS_CONTROLE[CHAVE],BS_CONTROLE[Quantidade_11],"-")</f>
        <v>1</v>
      </c>
      <c r="W235" s="136">
        <f ca="1">_xlfn.XLOOKUP(G235&amp;$W$2,BS_CONTROLE[CHAVE],BS_CONTROLE[Quantidade_11],"-")</f>
        <v>0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1</v>
      </c>
      <c r="V236" s="136">
        <f ca="1">_xlfn.XLOOKUP(G236&amp;$V$2,BS_CONTROLE[CHAVE],BS_CONTROLE[Quantidade_11],"-")</f>
        <v>0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2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0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150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80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500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2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1</v>
      </c>
      <c r="W253" s="136">
        <f ca="1">_xlfn.XLOOKUP(G253&amp;$W$2,BS_CONTROLE[CHAVE],BS_CONTROLE[Quantidade_11],"-")</f>
        <v>0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0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>
        <f ca="1">_xlfn.XLOOKUP(G255&amp;$W$2,BS_CONTROLE[CHAVE],BS_CONTROLE[Quantidade_11],"-")</f>
        <v>1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50</v>
      </c>
      <c r="V256" s="136">
        <f ca="1">_xlfn.XLOOKUP(G256&amp;$V$2,BS_CONTROLE[CHAVE],BS_CONTROLE[Quantidade_11],"-")</f>
        <v>0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>
        <f ca="1">_xlfn.XLOOKUP(G257&amp;$W$2,BS_CONTROLE[CHAVE],BS_CONTROLE[Quantidade_11],"-")</f>
        <v>0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2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1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150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500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2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2</v>
      </c>
      <c r="V270" s="136">
        <f ca="1">_xlfn.XLOOKUP(G270&amp;$V$2,BS_CONTROLE[CHAVE],BS_CONTROLE[Quantidade_11],"-")</f>
        <v>1</v>
      </c>
      <c r="W270" s="136">
        <f ca="1">_xlfn.XLOOKUP(G270&amp;$W$2,BS_CONTROLE[CHAVE],BS_CONTROLE[Quantidade_11],"-")</f>
        <v>0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1</v>
      </c>
      <c r="V271" s="136">
        <f ca="1">_xlfn.XLOOKUP(G271&amp;$V$2,BS_CONTROLE[CHAVE],BS_CONTROLE[Quantidade_11],"-")</f>
        <v>0</v>
      </c>
      <c r="W271" s="136">
        <f ca="1">_xlfn.XLOOKUP(G271&amp;$W$2,BS_CONTROLE[CHAVE],BS_CONTROLE[Quantidade_11],"-")</f>
        <v>0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50</v>
      </c>
      <c r="V272" s="136">
        <f ca="1">_xlfn.XLOOKUP(G272&amp;$V$2,BS_CONTROLE[CHAVE],BS_CONTROLE[Quantidade_11],"-")</f>
        <v>0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1</v>
      </c>
      <c r="V273" s="136">
        <f ca="1">_xlfn.XLOOKUP(G273&amp;$V$2,BS_CONTROLE[CHAVE],BS_CONTROLE[Quantidade_11],"-")</f>
        <v>0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2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150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80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500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>
        <f ca="1">_xlfn.XLOOKUP(G284&amp;$U$2,BS_CONTROLE[CHAVE],BS_CONTROLE[Quantidade_11],"-")</f>
        <v>0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>
        <f ca="1">_xlfn.XLOOKUP(G285&amp;$U$2,BS_CONTROLE[CHAVE],BS_CONTROLE[Quantidade_11],"-")</f>
        <v>0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2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2</v>
      </c>
      <c r="V288" s="136">
        <f ca="1">_xlfn.XLOOKUP(G288&amp;$V$2,BS_CONTROLE[CHAVE],BS_CONTROLE[Quantidade_11],"-")</f>
        <v>1</v>
      </c>
      <c r="W288" s="136">
        <f ca="1">_xlfn.XLOOKUP(G288&amp;$W$2,BS_CONTROLE[CHAVE],BS_CONTROLE[Quantidade_11],"-")</f>
        <v>0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1</v>
      </c>
      <c r="V289" s="136">
        <f ca="1">_xlfn.XLOOKUP(G289&amp;$V$2,BS_CONTROLE[CHAVE],BS_CONTROLE[Quantidade_11],"-")</f>
        <v>0</v>
      </c>
      <c r="W289" s="136">
        <f ca="1">_xlfn.XLOOKUP(G289&amp;$W$2,BS_CONTROLE[CHAVE],BS_CONTROLE[Quantidade_11],"-")</f>
        <v>0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50</v>
      </c>
      <c r="V290" s="136">
        <f ca="1">_xlfn.XLOOKUP(G290&amp;$V$2,BS_CONTROLE[CHAVE],BS_CONTROLE[Quantidade_11],"-")</f>
        <v>0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>
        <f ca="1">_xlfn.XLOOKUP(G291&amp;$U$2,BS_CONTROLE[CHAVE],BS_CONTROLE[Quantidade_11],"-")</f>
        <v>0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1</v>
      </c>
      <c r="V292" s="136">
        <f ca="1">_xlfn.XLOOKUP(G292&amp;$V$2,BS_CONTROLE[CHAVE],BS_CONTROLE[Quantidade_11],"-")</f>
        <v>0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2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500</v>
      </c>
      <c r="W299" s="136">
        <f ca="1">_xlfn.XLOOKUP(G299&amp;$W$2,BS_CONTROLE[CHAVE],BS_CONTROLE[Quantidade_11],"-")</f>
        <v>0</v>
      </c>
    </row>
    <row r="300" spans="1:23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150</v>
      </c>
      <c r="W300" s="136">
        <f ca="1">_xlfn.XLOOKUP(G300&amp;$W$2,BS_CONTROLE[CHAVE],BS_CONTROLE[Quantidade_11],"-")</f>
        <v>0</v>
      </c>
    </row>
    <row r="301" spans="1:23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>
        <f ca="1">_xlfn.XLOOKUP(G302&amp;$U$2,BS_CONTROLE[CHAVE],BS_CONTROLE[Quantidade_11],"-")</f>
        <v>1</v>
      </c>
      <c r="V302" s="136">
        <f ca="1">_xlfn.XLOOKUP(G302&amp;$V$2,BS_CONTROLE[CHAVE],BS_CONTROLE[Quantidade_11],"-")</f>
        <v>0</v>
      </c>
      <c r="W302" s="136">
        <f ca="1">_xlfn.XLOOKUP(G302&amp;$W$2,BS_CONTROLE[CHAVE],BS_CONTROLE[Quantidade_11],"-")</f>
        <v>0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>
        <f ca="1">_xlfn.XLOOKUP(G303&amp;$U$2,BS_CONTROLE[CHAVE],BS_CONTROLE[Quantidade_11],"-")</f>
        <v>0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>
        <f ca="1">_xlfn.XLOOKUP(G304&amp;$U$2,BS_CONTROLE[CHAVE],BS_CONTROLE[Quantidade_11],"-")</f>
        <v>0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50</v>
      </c>
      <c r="V305" s="136">
        <f ca="1">_xlfn.XLOOKUP(G305&amp;$V$2,BS_CONTROLE[CHAVE],BS_CONTROLE[Quantidade_11],"-")</f>
        <v>0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50</v>
      </c>
      <c r="V306" s="136">
        <f ca="1">_xlfn.XLOOKUP(G306&amp;$V$2,BS_CONTROLE[CHAVE],BS_CONTROLE[Quantidade_11],"-")</f>
        <v>0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2</v>
      </c>
    </row>
    <row r="308" spans="1:23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500</v>
      </c>
      <c r="W313" s="136">
        <f ca="1">_xlfn.XLOOKUP(G313&amp;$W$2,BS_CONTROLE[CHAVE],BS_CONTROLE[Quantidade_11],"-")</f>
        <v>0</v>
      </c>
    </row>
    <row r="314" spans="1:23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150</v>
      </c>
      <c r="W314" s="136">
        <f ca="1">_xlfn.XLOOKUP(G314&amp;$W$2,BS_CONTROLE[CHAVE],BS_CONTROLE[Quantidade_11],"-")</f>
        <v>0</v>
      </c>
    </row>
    <row r="315" spans="1:23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 t="str">
        <f>IF(SP_NORTE!B320="","*",SP_NORTE!B320)</f>
        <v>*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50</v>
      </c>
      <c r="V317" s="136">
        <f ca="1">_xlfn.XLOOKUP(G317&amp;$V$2,BS_CONTROLE[CHAVE],BS_CONTROLE[Quantidade_11],"-")</f>
        <v>0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50</v>
      </c>
      <c r="V318" s="136">
        <f ca="1">_xlfn.XLOOKUP(G318&amp;$V$2,BS_CONTROLE[CHAVE],BS_CONTROLE[Quantidade_11],"-")</f>
        <v>0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500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153.80000000000001</v>
      </c>
      <c r="O324" s="144">
        <f>IF(SP_NORTE!L327="","*",SP_NORTE!L327)</f>
        <v>151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150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ZMA-ZDG</v>
      </c>
      <c r="L325" s="138" t="str">
        <f>IF(SP_NORTE!N328="","*",SP_NORTE!N328)</f>
        <v>K47ZDG</v>
      </c>
      <c r="M325" s="139">
        <f>IF(SP_NORTE!J328="","*",SP_NORTE!J328)</f>
        <v>73</v>
      </c>
      <c r="N325" s="144">
        <f>IF(SP_NORTE!K328="","*",SP_NORTE!K328)</f>
        <v>52</v>
      </c>
      <c r="O325" s="144">
        <f>IF(SP_NORTE!L328="","*",SP_NORTE!L328)</f>
        <v>50.3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>
        <f ca="1">_xlfn.XLOOKUP(G326&amp;$U$2,BS_CONTROLE[CHAVE],BS_CONTROLE[Quantidade_11],"-")</f>
        <v>2</v>
      </c>
      <c r="V326" s="136">
        <f ca="1">_xlfn.XLOOKUP(G326&amp;$V$2,BS_CONTROLE[CHAVE],BS_CONTROLE[Quantidade_11],"-")</f>
        <v>2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>
        <f ca="1">_xlfn.XLOOKUP(G327&amp;$U$2,BS_CONTROLE[CHAVE],BS_CONTROLE[Quantidade_11],"-")</f>
        <v>2</v>
      </c>
      <c r="V327" s="136">
        <f ca="1">_xlfn.XLOOKUP(G327&amp;$V$2,BS_CONTROLE[CHAVE],BS_CONTROLE[Quantidade_11],"-")</f>
        <v>1</v>
      </c>
      <c r="W327" s="136">
        <f ca="1">_xlfn.XLOOKUP(G327&amp;$W$2,BS_CONTROLE[CHAVE],BS_CONTROLE[Quantidade_11],"-")</f>
        <v>0</v>
      </c>
    </row>
    <row r="328" spans="1:23" hidden="1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 t="str">
        <f>IF(SP_NORTE!O331="","*",SP_NORTE!O331)</f>
        <v>09;30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2</v>
      </c>
    </row>
    <row r="330" spans="1:23" hidden="1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IF(SP_NORTE!Y334="","*",SP_NORTE!Y334)</f>
        <v>*</v>
      </c>
      <c r="B331" s="146" t="str">
        <f>IF(SP_NORTE!X334="","*",SP_NORTE!X334)</f>
        <v>*</v>
      </c>
      <c r="C331" s="146" t="str">
        <f>IF(SP_NORTE!Z334="","*",SP_NORTE!Z334)</f>
        <v>*</v>
      </c>
      <c r="D331" s="138" t="str">
        <f>IF(SP_NORTE!S334="","*",SP_NORTE!S334)</f>
        <v>-</v>
      </c>
      <c r="E331" s="138" t="str">
        <f>IF(SP_NORTE!T334="","*",SP_NORTE!T334)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IF(SP_NORTE!F334="","*",SP_NORTE!F334)</f>
        <v>*</v>
      </c>
      <c r="I331" s="145" t="str">
        <f>IF(SP_NORTE!H334="","*",SP_NORTE!H334)</f>
        <v>*</v>
      </c>
      <c r="J331" s="145" t="str">
        <f>IF(SP_NORTE!I334="","*",SP_NORTE!I334)</f>
        <v>*</v>
      </c>
      <c r="K331" s="138" t="str">
        <f>IF(SP_NORTE!M334="","*",SP_NORTE!M334)</f>
        <v>-</v>
      </c>
      <c r="L331" s="138" t="str">
        <f>IF(SP_NORTE!N334="","*",SP_NORTE!N334)</f>
        <v>-</v>
      </c>
      <c r="M331" s="139" t="str">
        <f>IF(SP_NORTE!J334="","*",SP_NORTE!J334)</f>
        <v>*</v>
      </c>
      <c r="N331" s="144" t="str">
        <f>IF(SP_NORTE!K334="","*",SP_NORTE!K334)</f>
        <v>*</v>
      </c>
      <c r="O331" s="144" t="str">
        <f>IF(SP_NORTE!L334="","*",SP_NORTE!L334)</f>
        <v>*</v>
      </c>
      <c r="P331" s="143" t="str">
        <f>IF(SP_NORTE!O334="","*",SP_NORTE!O334)</f>
        <v>*</v>
      </c>
      <c r="Q331" s="143" t="str">
        <f>IF(SP_NORTE!P334="","*",SP_NORTE!P334)</f>
        <v>*</v>
      </c>
      <c r="R331" s="145" t="str">
        <f>IF(SP_NORTE!Q334="","*",CONCATENATE(SP_NORTE!Q334," ",SP_NORTE!R334))</f>
        <v>*</v>
      </c>
      <c r="S331" s="145" t="str">
        <f>IF(SP_NORTE!V334="","*",SP_NORTE!V334)</f>
        <v>*</v>
      </c>
      <c r="T331" s="145" t="str">
        <f>IF(SP_NORTE!W334="","*",SP_NORTE!W334)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IF(SP_NORTE!Y335="","*",SP_NORTE!Y335)</f>
        <v>*</v>
      </c>
      <c r="B332" s="146" t="str">
        <f>IF(SP_NORTE!X335="","*",SP_NORTE!X335)</f>
        <v>*</v>
      </c>
      <c r="C332" s="146" t="str">
        <f>IF(SP_NORTE!Z335="","*",SP_NORTE!Z335)</f>
        <v>*</v>
      </c>
      <c r="D332" s="138" t="str">
        <f>IF(SP_NORTE!S335="","*",SP_NORTE!S335)</f>
        <v>-</v>
      </c>
      <c r="E332" s="138" t="str">
        <f>IF(SP_NORTE!T335="","*",SP_NORTE!T335)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IF(SP_NORTE!F335="","*",SP_NORTE!F335)</f>
        <v>*</v>
      </c>
      <c r="I332" s="145" t="str">
        <f>IF(SP_NORTE!H335="","*",SP_NORTE!H335)</f>
        <v>*</v>
      </c>
      <c r="J332" s="145" t="str">
        <f>IF(SP_NORTE!I335="","*",SP_NORTE!I335)</f>
        <v>*</v>
      </c>
      <c r="K332" s="138" t="str">
        <f>IF(SP_NORTE!M335="","*",SP_NORTE!M335)</f>
        <v>-</v>
      </c>
      <c r="L332" s="138" t="str">
        <f>IF(SP_NORTE!N335="","*",SP_NORTE!N335)</f>
        <v>-</v>
      </c>
      <c r="M332" s="139" t="str">
        <f>IF(SP_NORTE!J335="","*",SP_NORTE!J335)</f>
        <v>*</v>
      </c>
      <c r="N332" s="144" t="str">
        <f>IF(SP_NORTE!K335="","*",SP_NORTE!K335)</f>
        <v>*</v>
      </c>
      <c r="O332" s="144" t="str">
        <f>IF(SP_NORTE!L335="","*",SP_NORTE!L335)</f>
        <v>*</v>
      </c>
      <c r="P332" s="143" t="str">
        <f>IF(SP_NORTE!O335="","*",SP_NORTE!O335)</f>
        <v>*</v>
      </c>
      <c r="Q332" s="143" t="str">
        <f>IF(SP_NORTE!P335="","*",SP_NORTE!P335)</f>
        <v>*</v>
      </c>
      <c r="R332" s="145" t="str">
        <f>IF(SP_NORTE!Q335="","*",CONCATENATE(SP_NORTE!Q335," ",SP_NORTE!R335))</f>
        <v>*</v>
      </c>
      <c r="S332" s="145" t="str">
        <f>IF(SP_NORTE!V335="","*",SP_NORTE!V335)</f>
        <v>*</v>
      </c>
      <c r="T332" s="145" t="str">
        <f>IF(SP_NORTE!W335="","*",SP_NORTE!W335)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IF(SP_NORTE!Y336="","*",SP_NORTE!Y336)</f>
        <v>*</v>
      </c>
      <c r="B333" s="146" t="str">
        <f>IF(SP_NORTE!X336="","*",SP_NORTE!X336)</f>
        <v>*</v>
      </c>
      <c r="C333" s="146" t="str">
        <f>IF(SP_NORTE!Z336="","*",SP_NORTE!Z336)</f>
        <v>*</v>
      </c>
      <c r="D333" s="138" t="str">
        <f>IF(SP_NORTE!S336="","*",SP_NORTE!S336)</f>
        <v>-</v>
      </c>
      <c r="E333" s="138" t="str">
        <f>IF(SP_NORTE!T336="","*",SP_NORTE!T336)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IF(SP_NORTE!F336="","*",SP_NORTE!F336)</f>
        <v>*</v>
      </c>
      <c r="I333" s="145" t="str">
        <f>IF(SP_NORTE!H336="","*",SP_NORTE!H336)</f>
        <v>*</v>
      </c>
      <c r="J333" s="145" t="str">
        <f>IF(SP_NORTE!I336="","*",SP_NORTE!I336)</f>
        <v>*</v>
      </c>
      <c r="K333" s="138" t="str">
        <f>IF(SP_NORTE!M336="","*",SP_NORTE!M336)</f>
        <v>-</v>
      </c>
      <c r="L333" s="138" t="str">
        <f>IF(SP_NORTE!N336="","*",SP_NORTE!N336)</f>
        <v>-</v>
      </c>
      <c r="M333" s="139" t="str">
        <f>IF(SP_NORTE!J336="","*",SP_NORTE!J336)</f>
        <v>*</v>
      </c>
      <c r="N333" s="144" t="str">
        <f>IF(SP_NORTE!K336="","*",SP_NORTE!K336)</f>
        <v>*</v>
      </c>
      <c r="O333" s="144" t="str">
        <f>IF(SP_NORTE!L336="","*",SP_NORTE!L336)</f>
        <v>*</v>
      </c>
      <c r="P333" s="143" t="str">
        <f>IF(SP_NORTE!O336="","*",SP_NORTE!O336)</f>
        <v>*</v>
      </c>
      <c r="Q333" s="143" t="str">
        <f>IF(SP_NORTE!P336="","*",SP_NORTE!P336)</f>
        <v>*</v>
      </c>
      <c r="R333" s="145" t="str">
        <f>IF(SP_NORTE!Q336="","*",CONCATENATE(SP_NORTE!Q336," ",SP_NORTE!R336))</f>
        <v>*</v>
      </c>
      <c r="S333" s="145" t="str">
        <f>IF(SP_NORTE!V336="","*",SP_NORTE!V336)</f>
        <v>*</v>
      </c>
      <c r="T333" s="145" t="str">
        <f>IF(SP_NORTE!W336="","*",SP_NORTE!W336)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IF(SP_NORTE!Y337="","*",SP_NORTE!Y337)</f>
        <v>*</v>
      </c>
      <c r="B334" s="146" t="str">
        <f>IF(SP_NORTE!X337="","*",SP_NORTE!X337)</f>
        <v>*</v>
      </c>
      <c r="C334" s="146" t="str">
        <f>IF(SP_NORTE!Z337="","*",SP_NORTE!Z337)</f>
        <v>*</v>
      </c>
      <c r="D334" s="138" t="str">
        <f>IF(SP_NORTE!S337="","*",SP_NORTE!S337)</f>
        <v>-</v>
      </c>
      <c r="E334" s="138" t="str">
        <f>IF(SP_NORTE!T337="","*",SP_NORTE!T337)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IF(SP_NORTE!F337="","*",SP_NORTE!F337)</f>
        <v>*</v>
      </c>
      <c r="I334" s="145" t="str">
        <f>IF(SP_NORTE!H337="","*",SP_NORTE!H337)</f>
        <v>*</v>
      </c>
      <c r="J334" s="145" t="str">
        <f>IF(SP_NORTE!I337="","*",SP_NORTE!I337)</f>
        <v>*</v>
      </c>
      <c r="K334" s="138" t="str">
        <f>IF(SP_NORTE!M337="","*",SP_NORTE!M337)</f>
        <v>-</v>
      </c>
      <c r="L334" s="138" t="str">
        <f>IF(SP_NORTE!N337="","*",SP_NORTE!N337)</f>
        <v>-</v>
      </c>
      <c r="M334" s="139" t="str">
        <f>IF(SP_NORTE!J337="","*",SP_NORTE!J337)</f>
        <v>*</v>
      </c>
      <c r="N334" s="144" t="str">
        <f>IF(SP_NORTE!K337="","*",SP_NORTE!K337)</f>
        <v>*</v>
      </c>
      <c r="O334" s="144" t="str">
        <f>IF(SP_NORTE!L337="","*",SP_NORTE!L337)</f>
        <v>*</v>
      </c>
      <c r="P334" s="143" t="str">
        <f>IF(SP_NORTE!O337="","*",SP_NORTE!O337)</f>
        <v>*</v>
      </c>
      <c r="Q334" s="143" t="str">
        <f>IF(SP_NORTE!P337="","*",SP_NORTE!P337)</f>
        <v>*</v>
      </c>
      <c r="R334" s="145" t="str">
        <f>IF(SP_NORTE!Q337="","*",CONCATENATE(SP_NORTE!Q337," ",SP_NORTE!R337))</f>
        <v>*</v>
      </c>
      <c r="S334" s="145" t="str">
        <f>IF(SP_NORTE!V337="","*",SP_NORTE!V337)</f>
        <v>*</v>
      </c>
      <c r="T334" s="145" t="str">
        <f>IF(SP_NORTE!W337="","*",SP_NORTE!W337)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IF(SP_NORTE!Y338="","*",SP_NORTE!Y338)</f>
        <v>*</v>
      </c>
      <c r="B335" s="146" t="str">
        <f>IF(SP_NORTE!X338="","*",SP_NORTE!X338)</f>
        <v>*</v>
      </c>
      <c r="C335" s="146" t="str">
        <f>IF(SP_NORTE!Z338="","*",SP_NORTE!Z338)</f>
        <v>*</v>
      </c>
      <c r="D335" s="138" t="str">
        <f>IF(SP_NORTE!S338="","*",SP_NORTE!S338)</f>
        <v>-</v>
      </c>
      <c r="E335" s="138" t="str">
        <f>IF(SP_NORTE!T338="","*",SP_NORTE!T338)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IF(SP_NORTE!F338="","*",SP_NORTE!F338)</f>
        <v>*</v>
      </c>
      <c r="I335" s="145" t="str">
        <f>IF(SP_NORTE!H338="","*",SP_NORTE!H338)</f>
        <v>*</v>
      </c>
      <c r="J335" s="145" t="str">
        <f>IF(SP_NORTE!I338="","*",SP_NORTE!I338)</f>
        <v>*</v>
      </c>
      <c r="K335" s="138" t="str">
        <f>IF(SP_NORTE!M338="","*",SP_NORTE!M338)</f>
        <v>-</v>
      </c>
      <c r="L335" s="138" t="str">
        <f>IF(SP_NORTE!N338="","*",SP_NORTE!N338)</f>
        <v>-</v>
      </c>
      <c r="M335" s="139" t="str">
        <f>IF(SP_NORTE!J338="","*",SP_NORTE!J338)</f>
        <v>*</v>
      </c>
      <c r="N335" s="144" t="str">
        <f>IF(SP_NORTE!K338="","*",SP_NORTE!K338)</f>
        <v>*</v>
      </c>
      <c r="O335" s="144" t="str">
        <f>IF(SP_NORTE!L338="","*",SP_NORTE!L338)</f>
        <v>*</v>
      </c>
      <c r="P335" s="143" t="str">
        <f>IF(SP_NORTE!O338="","*",SP_NORTE!O338)</f>
        <v>*</v>
      </c>
      <c r="Q335" s="143" t="str">
        <f>IF(SP_NORTE!P338="","*",SP_NORTE!P338)</f>
        <v>*</v>
      </c>
      <c r="R335" s="145" t="str">
        <f>IF(SP_NORTE!Q338="","*",CONCATENATE(SP_NORTE!Q338," ",SP_NORTE!R338))</f>
        <v>*</v>
      </c>
      <c r="S335" s="145" t="str">
        <f>IF(SP_NORTE!V338="","*",SP_NORTE!V338)</f>
        <v>*</v>
      </c>
      <c r="T335" s="145" t="str">
        <f>IF(SP_NORTE!W338="","*",SP_NORTE!W338)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1" dateTimeGrouping="day"/>
        <dateGroupItem year="2026" month="2" day="22" dateTimeGrouping="day"/>
      </filters>
    </filterColumn>
    <filterColumn colId="6">
      <filters>
        <filter val="V19"/>
        <filter val="V40"/>
        <filter val="V83"/>
        <filter val="V87"/>
        <filter val="V88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1608</v>
      </c>
      <c r="C2" s="121" t="s">
        <v>997</v>
      </c>
      <c r="D2" s="76" t="s">
        <v>999</v>
      </c>
      <c r="E2" s="76" t="s">
        <v>1609</v>
      </c>
      <c r="F2" s="99" t="s">
        <v>1610</v>
      </c>
      <c r="G2" s="76" t="s">
        <v>1611</v>
      </c>
      <c r="H2" s="76" t="s">
        <v>1612</v>
      </c>
      <c r="I2" s="76" t="s">
        <v>1613</v>
      </c>
      <c r="J2" s="76" t="s">
        <v>1614</v>
      </c>
      <c r="K2" s="78" t="s">
        <v>1615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 t="str">
        <f>IF(SP_NORTE!B320="","*",SP_NORTE!B320)</f>
        <v>*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ZMA-ZDG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 t="str">
        <f>IF(SP_NORTE!B334="","*",SP_NORTE!B334)</f>
        <v>*</v>
      </c>
      <c r="D317" s="94" t="str">
        <f>IF(SP_NORTE!D334="","*",SP_NORTE!D334)</f>
        <v>*</v>
      </c>
      <c r="E317" s="94" t="str">
        <f>IF(SP_NORTE!H334="","*",SP_NORTE!H334)</f>
        <v>*</v>
      </c>
      <c r="F317" s="100" t="str">
        <f>IF(SP_NORTE!M334="","*",SP_NORTE!M334)</f>
        <v>-</v>
      </c>
      <c r="G317" s="95" t="str">
        <f>IF(SP_NORTE!I334="","*",SP_NORTE!I334)</f>
        <v>*</v>
      </c>
      <c r="H317" s="95" t="str">
        <f>IF(SP_NORTE!AB334="","*",SP_NORTE!AB334)</f>
        <v>*</v>
      </c>
      <c r="I317" s="95" t="str">
        <f>IF(SP_NORTE!AC334="","*",SP_NORTE!AC334)</f>
        <v>*</v>
      </c>
      <c r="J317" s="96" t="str">
        <f>IF(SP_NORTE!AA334="","*",SP_NORTE!AA334)</f>
        <v>*</v>
      </c>
      <c r="K317" s="97" t="str">
        <f>IF(SP_NORTE!AD334="","*",SP_NORTE!AD334)</f>
        <v>*</v>
      </c>
    </row>
    <row r="318" spans="2:11" hidden="1">
      <c r="B318" s="94" t="str">
        <f>IF(SP_NORTE!Y335="","*",SP_NORTE!Y335)</f>
        <v>*</v>
      </c>
      <c r="C318" s="95" t="str">
        <f>IF(SP_NORTE!B335="","*",SP_NORTE!B335)</f>
        <v>*</v>
      </c>
      <c r="D318" s="94" t="str">
        <f>IF(SP_NORTE!D335="","*",SP_NORTE!D335)</f>
        <v>*</v>
      </c>
      <c r="E318" s="94" t="str">
        <f>IF(SP_NORTE!H335="","*",SP_NORTE!H335)</f>
        <v>*</v>
      </c>
      <c r="F318" s="100" t="str">
        <f>IF(SP_NORTE!M335="","*",SP_NORTE!M335)</f>
        <v>-</v>
      </c>
      <c r="G318" s="95" t="str">
        <f>IF(SP_NORTE!I335="","*",SP_NORTE!I335)</f>
        <v>*</v>
      </c>
      <c r="H318" s="95" t="str">
        <f>IF(SP_NORTE!AB335="","*",SP_NORTE!AB335)</f>
        <v>*</v>
      </c>
      <c r="I318" s="95" t="str">
        <f>IF(SP_NORTE!AC335="","*",SP_NORTE!AC335)</f>
        <v>*</v>
      </c>
      <c r="J318" s="96" t="str">
        <f>IF(SP_NORTE!AA335="","*",SP_NORTE!AA335)</f>
        <v>*</v>
      </c>
      <c r="K318" s="97" t="str">
        <f>IF(SP_NORTE!AD335="","*",SP_NORTE!AD335)</f>
        <v>*</v>
      </c>
    </row>
    <row r="319" spans="2:11" hidden="1">
      <c r="B319" s="94" t="str">
        <f>IF(SP_NORTE!Y336="","*",SP_NORTE!Y336)</f>
        <v>*</v>
      </c>
      <c r="C319" s="95" t="str">
        <f>IF(SP_NORTE!B336="","*",SP_NORTE!B336)</f>
        <v>*</v>
      </c>
      <c r="D319" s="94" t="str">
        <f>IF(SP_NORTE!D336="","*",SP_NORTE!D336)</f>
        <v>*</v>
      </c>
      <c r="E319" s="94" t="str">
        <f>IF(SP_NORTE!H336="","*",SP_NORTE!H336)</f>
        <v>*</v>
      </c>
      <c r="F319" s="100" t="str">
        <f>IF(SP_NORTE!M336="","*",SP_NORTE!M336)</f>
        <v>-</v>
      </c>
      <c r="G319" s="95" t="str">
        <f>IF(SP_NORTE!I336="","*",SP_NORTE!I336)</f>
        <v>*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 t="str">
        <f>IF(SP_NORTE!B337="","*",SP_NORTE!B337)</f>
        <v>*</v>
      </c>
      <c r="D320" s="94" t="str">
        <f>IF(SP_NORTE!D337="","*",SP_NORTE!D337)</f>
        <v>*</v>
      </c>
      <c r="E320" s="94" t="str">
        <f>IF(SP_NORTE!H337="","*",SP_NORTE!H337)</f>
        <v>*</v>
      </c>
      <c r="F320" s="100" t="str">
        <f>IF(SP_NORTE!M337="","*",SP_NORTE!M337)</f>
        <v>-</v>
      </c>
      <c r="G320" s="95" t="str">
        <f>IF(SP_NORTE!I337="","*",SP_NORTE!I337)</f>
        <v>*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 t="str">
        <f>IF(SP_NORTE!B338="","*",SP_NORTE!B338)</f>
        <v>*</v>
      </c>
      <c r="D321" s="94" t="str">
        <f>IF(SP_NORTE!D338="","*",SP_NORTE!D338)</f>
        <v>*</v>
      </c>
      <c r="E321" s="94" t="str">
        <f>IF(SP_NORTE!H338="","*",SP_NORTE!H338)</f>
        <v>*</v>
      </c>
      <c r="F321" s="100" t="str">
        <f>IF(SP_NORTE!M338="","*",SP_NORTE!M338)</f>
        <v>-</v>
      </c>
      <c r="G321" s="95" t="str">
        <f>IF(SP_NORTE!I338="","*",SP_NORTE!I338)</f>
        <v>*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*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IF(SP_NORTE!H344="","*",SP_NORTE!H344)</f>
        <v>*</v>
      </c>
      <c r="F327" s="100" t="str">
        <f>IF(SP_NORTE!M344="","*",SP_NORTE!M344)</f>
        <v>-</v>
      </c>
      <c r="G327" s="95" t="str">
        <f>IF(SP_NORTE!I344="","*",SP_NORTE!I344)</f>
        <v>*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1616</v>
      </c>
      <c r="D5" s="278"/>
      <c r="E5" s="278"/>
      <c r="F5" s="278"/>
      <c r="G5" s="278"/>
      <c r="H5" s="278"/>
      <c r="I5" s="278"/>
      <c r="J5" s="279"/>
      <c r="K5" s="280" t="s">
        <v>1617</v>
      </c>
      <c r="L5" s="281"/>
      <c r="M5" s="281"/>
      <c r="N5" s="281"/>
      <c r="O5" s="282" t="s">
        <v>1618</v>
      </c>
      <c r="P5" s="283"/>
    </row>
    <row r="6" spans="1:16" s="74" customFormat="1" ht="15" customHeight="1">
      <c r="A6" s="66" t="s">
        <v>1606</v>
      </c>
      <c r="B6" s="75" t="s">
        <v>1605</v>
      </c>
      <c r="C6" s="76" t="s">
        <v>1012</v>
      </c>
      <c r="D6" s="77" t="s">
        <v>1013</v>
      </c>
      <c r="E6" s="76" t="s">
        <v>1619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1620</v>
      </c>
      <c r="M6" s="80" t="s">
        <v>642</v>
      </c>
      <c r="N6" s="81" t="s">
        <v>1007</v>
      </c>
      <c r="O6" s="156" t="s">
        <v>1050</v>
      </c>
      <c r="P6" s="132" t="s">
        <v>1621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ZPD2</v>
      </c>
      <c r="L236" s="83" t="str">
        <f>IF(SP_NORTE!AM300="","*",SP_NORTE!AM300)</f>
        <v>ZVP-ZGI</v>
      </c>
      <c r="M236" s="83">
        <f>IF(SP_NORTE!AP300="","*",SP_NORTE!AP300)</f>
        <v>309</v>
      </c>
      <c r="N236" s="83" t="str">
        <f>IF(SP_NORTE!AM300="","*",SP_NORTE!AM300)</f>
        <v>ZVP-ZGI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 t="str">
        <f>IF(SP_NORTE!BH302="","*",SP_NORTE!BH302)</f>
        <v>*</v>
      </c>
      <c r="P237" s="147" t="str">
        <f>IF($A$2=1,IF(SP_NORTE!BJ302="","*",SP_NORTE!BJ302),IF(SP_NORTE!BK302="","*",SP_NORTE!BK302))</f>
        <v>*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 t="str">
        <f>IF(SP_NORTE!BH304="","*",SP_NORTE!BH304)</f>
        <v>*</v>
      </c>
      <c r="P238" s="147" t="str">
        <f>IF($A$2=1,IF(SP_NORTE!BJ304="","*",SP_NORTE!BJ304),IF(SP_NORTE!BK304="","*",SP_NORTE!BK304))</f>
        <v>*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 t="str">
        <f>IF(SP_NORTE!BH311="","*",SP_NORTE!BH311)</f>
        <v>*</v>
      </c>
      <c r="P239" s="147" t="str">
        <f>IF($A$2=1,IF(SP_NORTE!BJ311="","*",SP_NORTE!BJ311),IF(SP_NORTE!BK311="","*",SP_NORTE!BK311))</f>
        <v>*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 t="str">
        <f>IF(SP_NORTE!BH315="","*",SP_NORTE!BH315)</f>
        <v>*</v>
      </c>
      <c r="P243" s="147" t="str">
        <f>IF($A$2=1,IF(SP_NORTE!BJ315="","*",SP_NORTE!BJ315),IF(SP_NORTE!BK315="","*",SP_NORTE!BK315))</f>
        <v>*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 t="str">
        <f>IF(SP_NORTE!BH316="","*",SP_NORTE!BH316)</f>
        <v>*</v>
      </c>
      <c r="P244" s="147" t="str">
        <f>IF($A$2=1,IF(SP_NORTE!BJ316="","*",SP_NORTE!BJ316),IF(SP_NORTE!BK316="","*",SP_NORTE!BK316))</f>
        <v>*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 t="str">
        <f>IF(SP_NORTE!BH317="","*",SP_NORTE!BH317)</f>
        <v>*</v>
      </c>
      <c r="P245" s="147" t="str">
        <f>IF($A$2=1,IF(SP_NORTE!BJ317="","*",SP_NORTE!BJ317),IF(SP_NORTE!BK317="","*",SP_NORTE!BK317))</f>
        <v>*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 t="str">
        <f>IF(SP_NORTE!BH318="","*",SP_NORTE!BH318)</f>
        <v>*</v>
      </c>
      <c r="P246" s="147" t="str">
        <f>IF($A$2=1,IF(SP_NORTE!BJ318="","*",SP_NORTE!BJ318),IF(SP_NORTE!BK318="","*",SP_NORTE!BK318))</f>
        <v>*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 t="str">
        <f>IF(SP_NORTE!BH319="","*",SP_NORTE!BH319)</f>
        <v>*</v>
      </c>
      <c r="P247" s="147" t="str">
        <f>IF($A$2=1,IF(SP_NORTE!BJ319="","*",SP_NORTE!BJ319),IF(SP_NORTE!BK319="","*",SP_NORTE!BK319))</f>
        <v>*</v>
      </c>
    </row>
    <row r="248" spans="1:16" hidden="1">
      <c r="A248" s="82" t="str">
        <f>IF(SP_NORTE!B320="","*",SP_NORTE!B320)</f>
        <v>*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 t="str">
        <f>IF(SP_NORTE!BH320="","*",SP_NORTE!BH320)</f>
        <v>*</v>
      </c>
      <c r="P248" s="147" t="str">
        <f>IF($A$2=1,IF(SP_NORTE!BJ320="","*",SP_NORTE!BJ320),IF(SP_NORTE!BK320="","*",SP_NORTE!BK320))</f>
        <v>*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153.80000000000001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153.80000000000001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ZMA-ZDG</v>
      </c>
      <c r="H254" s="116">
        <f>IF(SP_NORTE!K328="","*",SP_NORTE!K328)</f>
        <v>52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ZMA-ZDG</v>
      </c>
      <c r="M254" s="83">
        <f>IF(SP_NORTE!AP328="","*",SP_NORTE!AP328)</f>
        <v>52</v>
      </c>
      <c r="N254" s="83" t="str">
        <f>IF(SP_NORTE!AM328="","*",SP_NORTE!AM328)</f>
        <v>ZMA-ZDG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 t="str">
        <f>IF(SP_NORTE!B334="","*",SP_NORTE!B334)</f>
        <v>*</v>
      </c>
      <c r="B256" s="83" t="str">
        <f>IF(SP_NORTE!X334="","*",SP_NORTE!X334)</f>
        <v>*</v>
      </c>
      <c r="C256" s="83" t="str">
        <f>IF(SP_NORTE!S334="","*",SP_NORTE!S334)</f>
        <v>-</v>
      </c>
      <c r="D256" s="83" t="str">
        <f>IF(SP_NORTE!T334="","*",SP_NORTE!T334)</f>
        <v>-</v>
      </c>
      <c r="E256" s="83" t="str">
        <f>IF(SP_NORTE!D334="","*",SP_NORTE!D334)</f>
        <v>*</v>
      </c>
      <c r="F256" s="83" t="str">
        <f>IF(SP_NORTE!H334="","*",SP_NORTE!H334)</f>
        <v>*</v>
      </c>
      <c r="G256" s="83" t="str">
        <f>IF(SP_NORTE!M334="","*",SP_NORTE!M334)</f>
        <v>-</v>
      </c>
      <c r="H256" s="116" t="str">
        <f>IF(SP_NORTE!K334="","*",SP_NORTE!K334)</f>
        <v>*</v>
      </c>
      <c r="I256" s="113" t="str">
        <f>IF(SP_NORTE!O334="","*",SP_NORTE!O334)</f>
        <v>*</v>
      </c>
      <c r="J256" s="113" t="str">
        <f>IF(SP_NORTE!P334="","*",SP_NORTE!P334)</f>
        <v>*</v>
      </c>
      <c r="K256" s="83">
        <f>IF(SP_NORTE!AK334="","*",SP_NORTE!AK334)</f>
        <v>0</v>
      </c>
      <c r="L256" s="83" t="str">
        <f>IF(SP_NORTE!AM334="","*",SP_NORTE!AM334)</f>
        <v>-</v>
      </c>
      <c r="M256" s="83">
        <f>IF(SP_NORTE!AP334="","*",SP_NORTE!AP334)</f>
        <v>0</v>
      </c>
      <c r="N256" s="83" t="str">
        <f>IF(SP_NORTE!AM334="","*",SP_NORTE!AM334)</f>
        <v>-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 t="str">
        <f>IF(SP_NORTE!B335="","*",SP_NORTE!B335)</f>
        <v>*</v>
      </c>
      <c r="B257" s="83" t="str">
        <f>IF(SP_NORTE!X335="","*",SP_NORTE!X335)</f>
        <v>*</v>
      </c>
      <c r="C257" s="83" t="str">
        <f>IF(SP_NORTE!S335="","*",SP_NORTE!S335)</f>
        <v>-</v>
      </c>
      <c r="D257" s="83" t="str">
        <f>IF(SP_NORTE!T335="","*",SP_NORTE!T335)</f>
        <v>-</v>
      </c>
      <c r="E257" s="83" t="str">
        <f>IF(SP_NORTE!D335="","*",SP_NORTE!D335)</f>
        <v>*</v>
      </c>
      <c r="F257" s="83" t="str">
        <f>IF(SP_NORTE!H335="","*",SP_NORTE!H335)</f>
        <v>*</v>
      </c>
      <c r="G257" s="83" t="str">
        <f>IF(SP_NORTE!M335="","*",SP_NORTE!M335)</f>
        <v>-</v>
      </c>
      <c r="H257" s="116" t="str">
        <f>IF(SP_NORTE!K335="","*",SP_NORTE!K335)</f>
        <v>*</v>
      </c>
      <c r="I257" s="113" t="str">
        <f>IF(SP_NORTE!O335="","*",SP_NORTE!O335)</f>
        <v>*</v>
      </c>
      <c r="J257" s="113" t="str">
        <f>IF(SP_NORTE!P335="","*",SP_NORTE!P335)</f>
        <v>*</v>
      </c>
      <c r="K257" s="83">
        <f>IF(SP_NORTE!AK335="","*",SP_NORTE!AK335)</f>
        <v>0</v>
      </c>
      <c r="L257" s="83" t="str">
        <f>IF(SP_NORTE!AM335="","*",SP_NORTE!AM335)</f>
        <v>-</v>
      </c>
      <c r="M257" s="83">
        <f>IF(SP_NORTE!AP335="","*",SP_NORTE!AP335)</f>
        <v>0</v>
      </c>
      <c r="N257" s="83" t="str">
        <f>IF(SP_NORTE!AM335="","*",SP_NORTE!AM335)</f>
        <v>-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 t="str">
        <f>IF(SP_NORTE!B336="","*",SP_NORTE!B336)</f>
        <v>*</v>
      </c>
      <c r="B258" s="83" t="str">
        <f>IF(SP_NORTE!X336="","*",SP_NORTE!X336)</f>
        <v>*</v>
      </c>
      <c r="C258" s="83" t="str">
        <f>IF(SP_NORTE!S336="","*",SP_NORTE!S336)</f>
        <v>-</v>
      </c>
      <c r="D258" s="83" t="str">
        <f>IF(SP_NORTE!T336="","*",SP_NORTE!T336)</f>
        <v>-</v>
      </c>
      <c r="E258" s="83" t="str">
        <f>IF(SP_NORTE!D336="","*",SP_NORTE!D336)</f>
        <v>*</v>
      </c>
      <c r="F258" s="83" t="str">
        <f>IF(SP_NORTE!H336="","*",SP_NORTE!H336)</f>
        <v>*</v>
      </c>
      <c r="G258" s="83" t="str">
        <f>IF(SP_NORTE!M336="","*",SP_NORTE!M336)</f>
        <v>-</v>
      </c>
      <c r="H258" s="116" t="str">
        <f>IF(SP_NORTE!K336="","*",SP_NORTE!K336)</f>
        <v>*</v>
      </c>
      <c r="I258" s="113" t="str">
        <f>IF(SP_NORTE!O336="","*",SP_NORTE!O336)</f>
        <v>*</v>
      </c>
      <c r="J258" s="113" t="str">
        <f>IF(SP_NORTE!P336="","*",SP_NORTE!P336)</f>
        <v>*</v>
      </c>
      <c r="K258" s="83">
        <f>IF(SP_NORTE!AK336="","*",SP_NORTE!AK336)</f>
        <v>0</v>
      </c>
      <c r="L258" s="83" t="str">
        <f>IF(SP_NORTE!AM336="","*",SP_NORTE!AM336)</f>
        <v>-</v>
      </c>
      <c r="M258" s="83">
        <f>IF(SP_NORTE!AP336="","*",SP_NORTE!AP336)</f>
        <v>0</v>
      </c>
      <c r="N258" s="83" t="str">
        <f>IF(SP_NORTE!AM336="","*",SP_NORTE!AM336)</f>
        <v>-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 t="str">
        <f>IF(SP_NORTE!B337="","*",SP_NORTE!B337)</f>
        <v>*</v>
      </c>
      <c r="B259" s="83" t="str">
        <f>IF(SP_NORTE!X337="","*",SP_NORTE!X337)</f>
        <v>*</v>
      </c>
      <c r="C259" s="83" t="str">
        <f>IF(SP_NORTE!S337="","*",SP_NORTE!S337)</f>
        <v>-</v>
      </c>
      <c r="D259" s="83" t="str">
        <f>IF(SP_NORTE!T337="","*",SP_NORTE!T337)</f>
        <v>-</v>
      </c>
      <c r="E259" s="83" t="str">
        <f>IF(SP_NORTE!D337="","*",SP_NORTE!D337)</f>
        <v>*</v>
      </c>
      <c r="F259" s="83" t="str">
        <f>IF(SP_NORTE!H337="","*",SP_NORTE!H337)</f>
        <v>*</v>
      </c>
      <c r="G259" s="83" t="str">
        <f>IF(SP_NORTE!M337="","*",SP_NORTE!M337)</f>
        <v>-</v>
      </c>
      <c r="H259" s="116" t="str">
        <f>IF(SP_NORTE!K337="","*",SP_NORTE!K337)</f>
        <v>*</v>
      </c>
      <c r="I259" s="113" t="str">
        <f>IF(SP_NORTE!O337="","*",SP_NORTE!O337)</f>
        <v>*</v>
      </c>
      <c r="J259" s="113" t="str">
        <f>IF(SP_NORTE!P337="","*",SP_NORTE!P337)</f>
        <v>*</v>
      </c>
      <c r="K259" s="83">
        <f>IF(SP_NORTE!AK337="","*",SP_NORTE!AK337)</f>
        <v>0</v>
      </c>
      <c r="L259" s="83" t="str">
        <f>IF(SP_NORTE!AM337="","*",SP_NORTE!AM337)</f>
        <v>-</v>
      </c>
      <c r="M259" s="83">
        <f>IF(SP_NORTE!AP337="","*",SP_NORTE!AP337)</f>
        <v>0</v>
      </c>
      <c r="N259" s="83" t="str">
        <f>IF(SP_NORTE!AM337="","*",SP_NORTE!AM337)</f>
        <v>-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 t="str">
        <f>IF(SP_NORTE!B338="","*",SP_NORTE!B338)</f>
        <v>*</v>
      </c>
      <c r="B260" s="83" t="str">
        <f>IF(SP_NORTE!X338="","*",SP_NORTE!X338)</f>
        <v>*</v>
      </c>
      <c r="C260" s="83" t="str">
        <f>IF(SP_NORTE!S338="","*",SP_NORTE!S338)</f>
        <v>-</v>
      </c>
      <c r="D260" s="83" t="str">
        <f>IF(SP_NORTE!T338="","*",SP_NORTE!T338)</f>
        <v>-</v>
      </c>
      <c r="E260" s="83" t="str">
        <f>IF(SP_NORTE!D338="","*",SP_NORTE!D338)</f>
        <v>*</v>
      </c>
      <c r="F260" s="83" t="str">
        <f>IF(SP_NORTE!H338="","*",SP_NORTE!H338)</f>
        <v>*</v>
      </c>
      <c r="G260" s="83" t="str">
        <f>IF(SP_NORTE!M338="","*",SP_NORTE!M338)</f>
        <v>-</v>
      </c>
      <c r="H260" s="116" t="str">
        <f>IF(SP_NORTE!K338="","*",SP_NORTE!K338)</f>
        <v>*</v>
      </c>
      <c r="I260" s="113" t="str">
        <f>IF(SP_NORTE!O338="","*",SP_NORTE!O338)</f>
        <v>*</v>
      </c>
      <c r="J260" s="113" t="str">
        <f>IF(SP_NORTE!P338="","*",SP_NORTE!P338)</f>
        <v>*</v>
      </c>
      <c r="K260" s="83">
        <f>IF(SP_NORTE!AK338="","*",SP_NORTE!AK338)</f>
        <v>0</v>
      </c>
      <c r="L260" s="83" t="str">
        <f>IF(SP_NORTE!AM338="","*",SP_NORTE!AM338)</f>
        <v>-</v>
      </c>
      <c r="M260" s="83">
        <f>IF(SP_NORTE!AP338="","*",SP_NORTE!AP338)</f>
        <v>0</v>
      </c>
      <c r="N260" s="83" t="str">
        <f>IF(SP_NORTE!AM338="","*",SP_NORTE!AM338)</f>
        <v>-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IF(SP_NORTE!B344="","*",SP_NORTE!B344)</f>
        <v>*</v>
      </c>
      <c r="B266" s="83" t="str">
        <f>IF(SP_NORTE!X344="","*",SP_NORTE!X344)</f>
        <v>*</v>
      </c>
      <c r="C266" s="83" t="str">
        <f>IF(SP_NORTE!S344="","*",SP_NORTE!S344)</f>
        <v>-</v>
      </c>
      <c r="D266" s="83" t="str">
        <f>IF(SP_NORTE!T344="","*",SP_NORTE!T344)</f>
        <v>-</v>
      </c>
      <c r="E266" s="83" t="str">
        <f>IF(SP_NORTE!D344="","*",SP_NORTE!D344)</f>
        <v>*</v>
      </c>
      <c r="F266" s="83" t="str">
        <f>IF(SP_NORTE!H344="","*",SP_NORTE!H344)</f>
        <v>*</v>
      </c>
      <c r="G266" s="83" t="str">
        <f>IF(SP_NORTE!M344="","*",SP_NORTE!M344)</f>
        <v>-</v>
      </c>
      <c r="H266" s="116" t="str">
        <f>IF(SP_NORTE!K344="","*",SP_NORTE!K344)</f>
        <v>*</v>
      </c>
      <c r="I266" s="113" t="str">
        <f>IF(SP_NORTE!O344="","*",SP_NORTE!O344)</f>
        <v>*</v>
      </c>
      <c r="J266" s="113" t="str">
        <f>IF(SP_NORTE!P344="","*",SP_NORTE!P344)</f>
        <v>*</v>
      </c>
      <c r="K266" s="83">
        <f>IF(SP_NORTE!AK344="","*",SP_NORTE!AK344)</f>
        <v>0</v>
      </c>
      <c r="L266" s="83" t="str">
        <f>IF(SP_NORTE!AM344="","*",SP_NORTE!AM344)</f>
        <v>-</v>
      </c>
      <c r="M266" s="83">
        <f>IF(SP_NORTE!AP344="","*",SP_NORTE!AP344)</f>
        <v>0</v>
      </c>
      <c r="N266" s="83" t="str">
        <f>IF(SP_NORTE!AM344="","*",SP_NORTE!AM344)</f>
        <v>-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1622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2026-02-21T10:49:38Z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