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09" documentId="8_{B6337239-1A00-434D-AAD0-422EA1FEB5AE}" xr6:coauthVersionLast="47" xr6:coauthVersionMax="47" xr10:uidLastSave="{50973C54-6096-44D9-9E4B-DCE10248E11A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451" i="1" l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L469" i="12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4" i="1" a="1"/>
  <c r="N474" i="1"/>
  <c r="L472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N481" i="1" a="1"/>
  <c r="N481" i="1"/>
  <c r="L479" i="12" s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M474" i="1" a="1"/>
  <c r="M474" i="1"/>
  <c r="K472" i="12" s="1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M481" i="1" a="1"/>
  <c r="M481" i="1"/>
  <c r="K479" i="12" s="1"/>
  <c r="M482" i="1" a="1"/>
  <c r="M482" i="1"/>
  <c r="K480" i="12" s="1"/>
  <c r="M483" i="1" a="1"/>
  <c r="M483" i="1"/>
  <c r="K481" i="12" s="1"/>
  <c r="M484" i="1" a="1"/>
  <c r="M484" i="1"/>
  <c r="K482" i="12" s="1"/>
  <c r="M485" i="1" a="1"/>
  <c r="M485" i="1"/>
  <c r="K483" i="12" s="1"/>
  <c r="M486" i="1" a="1"/>
  <c r="M486" i="1"/>
  <c r="K484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N482" i="1" a="1"/>
  <c r="N482" i="1"/>
  <c r="L480" i="12" s="1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/>
  <c r="L223" i="12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/>
  <c r="L191" i="12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/>
  <c r="K166" i="12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 s="1"/>
  <c r="L158" i="12" s="1"/>
  <c r="M160" i="1" a="1"/>
  <c r="M160" i="1" s="1"/>
  <c r="N159" i="1" a="1"/>
  <c r="N159" i="1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AM471" i="1"/>
  <c r="AN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N487" i="1" a="1"/>
  <c r="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N488" i="1" a="1"/>
  <c r="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N489" i="1" a="1"/>
  <c r="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N490" i="1" a="1"/>
  <c r="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N491" i="1" a="1"/>
  <c r="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N492" i="1" a="1"/>
  <c r="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N493" i="1" a="1"/>
  <c r="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N494" i="1" a="1"/>
  <c r="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N495" i="1" a="1"/>
  <c r="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N496" i="1" a="1"/>
  <c r="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N497" i="1" a="1"/>
  <c r="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N498" i="1" a="1"/>
  <c r="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N499" i="1" a="1"/>
  <c r="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N500" i="1" a="1"/>
  <c r="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N501" i="1" a="1"/>
  <c r="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N502" i="1" a="1"/>
  <c r="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N503" i="1" a="1"/>
  <c r="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N504" i="1" a="1"/>
  <c r="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N505" i="1" a="1"/>
  <c r="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N506" i="1" a="1"/>
  <c r="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N507" i="1" a="1"/>
  <c r="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N508" i="1" a="1"/>
  <c r="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509" i="1" l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<sst xmlns="http://schemas.openxmlformats.org/spreadsheetml/2006/main" count="10506" uniqueCount="1653">
  <si>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</si>
  <si>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</si>
  <si>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</si>
  <si>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</si>
  <si>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</si>
  <si>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</si>
  <si>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</si>
  <si>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</si>
  <si>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</si>
  <si>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</si>
  <si>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</si>
  <si>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</si>
  <si>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</si>
  <si>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</si>
  <si>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</si>
  <si>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</si>
  <si>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</si>
  <si>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</si>
  <si>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</si>
  <si>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</si>
  <si>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</si>
  <si>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</si>
  <si>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</si>
  <si>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</si>
  <si>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</si>
  <si>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</si>
  <si>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</si>
  <si>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</si>
  <si>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</si>
  <si>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</si>
  <si>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</si>
  <si>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</si>
  <si>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</si>
  <si>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</si>
  <si>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</si>
  <si>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</si>
  <si>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</si>
  <si>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</si>
  <si>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</si>
  <si>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</si>
  <si>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</si>
  <si>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</si>
  <si>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</si>
  <si>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</si>
  <si>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</si>
  <si>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</si>
  <si>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</si>
  <si>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</si>
  <si>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</si>
  <si>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</si>
  <si>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</si>
  <si>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</si>
  <si>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</si>
  <si>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</si>
  <si>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</si>
  <si>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</si>
  <si>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</si>
  <si>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</si>
  <si>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</si>
  <si>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</si>
  <si>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</si>
  <si>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</si>
  <si>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</si>
  <si>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</si>
  <si>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</si>
  <si>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</si>
  <si>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</si>
  <si>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</si>
  <si>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</si>
  <si>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</si>
  <si>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</si>
  <si>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</si>
  <si>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</si>
  <si>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</si>
  <si>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</si>
  <si>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</si>
  <si>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</si>
  <si>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</si>
  <si>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</si>
  <si>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</si>
  <si>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</si>
  <si>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</si>
  <si>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</si>
  <si>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</si>
  <si>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</si>
  <si>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</si>
  <si>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</si>
  <si>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</si>
  <si>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</si>
  <si>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</si>
  <si>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</si>
  <si>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</si>
  <si>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</si>
  <si>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</si>
  <si>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</si>
  <si>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</si>
  <si>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</si>
  <si>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</si>
  <si>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</si>
  <si>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</si>
  <si>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</si>
  <si>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</si>
  <si>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</si>
  <si>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</si>
  <si>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</si>
  <si>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</si>
  <si>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</si>
  <si>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</si>
  <si>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</si>
  <si>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</si>
  <si>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</si>
  <si>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</si>
  <si>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</si>
  <si>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</si>
  <si>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</si>
  <si>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</si>
  <si>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</si>
  <si>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</si>
  <si>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</si>
  <si>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</si>
  <si>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</si>
  <si>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</si>
  <si>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</si>
  <si>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</si>
  <si>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</si>
  <si>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</si>
  <si>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</si>
  <si>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</si>
  <si>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</si>
  <si>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</si>
  <si>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</si>
  <si>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</si>
  <si>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</si>
  <si>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</si>
  <si>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</si>
  <si>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</si>
  <si>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</si>
  <si>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</si>
  <si>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</si>
  <si>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</si>
  <si>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</si>
  <si>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</si>
  <si>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</si>
  <si>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</si>
  <si>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</si>
  <si>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</si>
  <si>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</si>
  <si>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</si>
  <si>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</si>
  <si>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</si>
  <si>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</si>
  <si>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</si>
  <si>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</si>
  <si>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</si>
  <si>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</si>
  <si>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</si>
  <si>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</si>
  <si>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</si>
  <si>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</si>
  <si>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</si>
  <si>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</si>
  <si>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</si>
  <si>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</si>
  <si>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</si>
  <si>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</si>
  <si>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</si>
  <si>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</si>
  <si>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</si>
  <si>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</si>
  <si>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</si>
  <si>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</si>
  <si>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</si>
  <si>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</si>
  <si>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</si>
  <si>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</si>
  <si>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</si>
  <si>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</si>
  <si>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</si>
  <si>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</si>
  <si>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</si>
  <si>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</si>
  <si>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</si>
  <si>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</si>
  <si>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</si>
  <si>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</si>
  <si>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</si>
  <si>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</si>
  <si>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</si>
  <si>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</si>
  <si>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</si>
  <si>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</si>
  <si>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</si>
  <si>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</si>
  <si>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</si>
  <si>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</si>
  <si>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</si>
  <si>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</si>
  <si>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</si>
  <si>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</si>
  <si>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</si>
  <si>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</si>
  <si>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</si>
  <si>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</si>
  <si>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</si>
  <si>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</si>
  <si>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</si>
  <si>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</si>
  <si>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</si>
  <si>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</si>
  <si>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</si>
  <si>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</si>
  <si>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</si>
  <si>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</si>
  <si>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</si>
  <si>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</si>
  <si>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</si>
  <si>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</si>
  <si>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</si>
  <si>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</si>
  <si>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</si>
  <si>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</si>
  <si>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</si>
  <si>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</si>
  <si>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</si>
  <si>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</si>
  <si>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</si>
  <si>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</si>
  <si>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</si>
  <si>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</si>
  <si>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</si>
  <si>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</si>
  <si>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</si>
  <si>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</si>
  <si>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</si>
  <si>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</si>
  <si>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</si>
  <si>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</si>
  <si>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</si>
  <si>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</si>
  <si>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</si>
  <si>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</si>
  <si>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</si>
  <si>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</si>
  <si>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</si>
  <si>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</si>
  <si>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</si>
  <si>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</si>
  <si>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</si>
  <si>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</si>
  <si>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</si>
  <si>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</si>
  <si>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</si>
  <si>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</si>
  <si>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</si>
  <si>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</si>
  <si>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</si>
  <si>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</si>
  <si>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</si>
  <si>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</si>
  <si>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</si>
  <si>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</si>
  <si>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</si>
  <si>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</si>
  <si>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</si>
  <si>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</si>
  <si>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</si>
  <si>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</si>
  <si>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</si>
  <si>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</si>
  <si>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</si>
  <si>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</si>
  <si>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</si>
  <si>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</si>
  <si>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</si>
  <si>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</si>
  <si>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</si>
  <si>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</si>
  <si>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</si>
  <si>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</si>
  <si>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</si>
  <si>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</si>
  <si>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</si>
  <si>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</si>
  <si>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</si>
  <si>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</si>
  <si>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</si>
  <si>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</si>
  <si>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</si>
  <si>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</si>
  <si>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</si>
  <si>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</si>
  <si>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</si>
  <si>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</si>
  <si>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</si>
  <si>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</si>
  <si>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</si>
  <si>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</si>
  <si>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</si>
  <si>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</si>
  <si>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</si>
  <si>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</si>
  <si>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</si>
  <si>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</si>
  <si>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</si>
  <si>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</si>
  <si>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</si>
  <si>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</si>
  <si>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</si>
  <si>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</si>
  <si>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</si>
  <si>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</si>
  <si>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</si>
  <si>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</si>
  <si>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</si>
  <si>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</si>
  <si>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</si>
  <si>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</si>
  <si>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</si>
  <si>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</si>
  <si>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</si>
  <si>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</si>
  <si>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</si>
  <si>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</si>
  <si>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</si>
  <si>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</si>
  <si>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</si>
  <si>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</si>
  <si>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</si>
  <si>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</si>
  <si>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</si>
  <si>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</si>
  <si>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</si>
  <si>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</si>
  <si>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</si>
  <si>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</si>
  <si>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</si>
  <si>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</si>
  <si>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</si>
  <si>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</si>
  <si>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</si>
  <si>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</si>
  <si>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</si>
  <si>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</si>
  <si>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</si>
  <si>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</si>
  <si>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</si>
  <si>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</si>
  <si>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</si>
  <si>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</si>
  <si>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</si>
  <si>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</si>
  <si>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</si>
  <si>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</si>
  <si>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</si>
  <si>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</si>
  <si>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</si>
  <si>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</si>
  <si>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</si>
  <si>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</si>
  <si>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</si>
  <si>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</si>
  <si>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</si>
  <si>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</si>
  <si>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</si>
  <si>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</si>
  <si>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</si>
  <si>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</si>
  <si>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</si>
  <si>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</si>
  <si>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</si>
  <si>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</si>
  <si>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</si>
  <si>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</si>
  <si>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</si>
  <si>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</si>
  <si>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</si>
  <si>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</si>
  <si>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</si>
  <si>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</si>
  <si>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</si>
  <si>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</si>
  <si>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</si>
  <si>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</si>
  <si>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</si>
  <si>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</si>
  <si>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</si>
  <si>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</si>
  <si>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</si>
  <si>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</si>
  <si>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</si>
  <si>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</si>
  <si>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</si>
  <si>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</si>
  <si>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</si>
  <si>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</si>
  <si>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</si>
  <si>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</si>
  <si>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</si>
  <si>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</si>
  <si>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</si>
  <si>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</si>
  <si>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</si>
  <si>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</si>
  <si>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</si>
  <si>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</si>
  <si>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</si>
  <si>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</si>
  <si>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</si>
  <si>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</si>
  <si>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</si>
  <si>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</si>
  <si>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</si>
  <si>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</si>
  <si>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</si>
  <si>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</si>
  <si>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</si>
  <si>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</si>
  <si>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</si>
  <si>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</si>
  <si>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</si>
  <si>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</si>
  <si>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</si>
  <si>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</si>
  <si>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</si>
  <si>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</si>
  <si>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</si>
  <si>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</si>
  <si>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</si>
  <si>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</si>
  <si>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</si>
  <si>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</si>
  <si>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</si>
  <si>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</si>
  <si>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</si>
  <si>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</si>
  <si>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</si>
  <si>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</si>
  <si>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</si>
  <si>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</si>
  <si>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</si>
  <si>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</si>
  <si>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</si>
  <si>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</si>
  <si>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</si>
  <si>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</si>
  <si>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</si>
  <si>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</si>
  <si>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</si>
  <si>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</si>
  <si>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</si>
  <si>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</si>
  <si>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</si>
  <si>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</si>
  <si>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</si>
  <si>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</si>
  <si>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</si>
  <si>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</si>
  <si>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</si>
  <si>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</si>
  <si>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</si>
  <si>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</si>
  <si>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</si>
  <si>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</si>
  <si>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</si>
  <si>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</si>
  <si>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</si>
  <si>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</si>
  <si>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</si>
  <si>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</si>
  <si>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</si>
  <si>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</si>
  <si>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</si>
  <si>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</si>
  <si>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</si>
  <si>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</si>
  <si>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</si>
  <si>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</si>
  <si>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</si>
  <si>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</si>
  <si>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</si>
  <si>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</si>
  <si>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</si>
  <si>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</si>
  <si>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</si>
  <si>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</si>
  <si>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</si>
  <si>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</si>
  <si>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</si>
  <si>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</si>
  <si>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</si>
  <si>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</si>
  <si>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</si>
  <si>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</si>
  <si>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</si>
  <si>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</si>
  <si>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</si>
  <si>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</si>
  <si>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</si>
  <si>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</si>
  <si>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</si>
  <si>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</si>
  <si>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</si>
  <si>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</si>
  <si>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</si>
  <si>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</si>
  <si>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</si>
  <si>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</si>
  <si>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</si>
  <si>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</si>
  <si>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</si>
  <si>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</si>
  <si>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</si>
  <si>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</si>
  <si>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</si>
  <si>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</si>
  <si>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</si>
  <si>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</si>
  <si>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</si>
  <si>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</si>
  <si>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</si>
  <si>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</si>
  <si>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</si>
  <si>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</si>
  <si>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</si>
  <si>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</si>
  <si>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</si>
  <si>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</si>
  <si>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</si>
  <si>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</si>
  <si>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</si>
  <si>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</si>
  <si>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</si>
  <si>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</si>
  <si>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</si>
  <si>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</si>
  <si>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</si>
  <si>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</si>
  <si>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</si>
  <si>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</si>
  <si>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</si>
  <si>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</si>
  <si>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</si>
  <si>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</si>
  <si>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</si>
  <si>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</si>
  <si>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</si>
  <si>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</si>
  <si>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</si>
  <si>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</si>
  <si>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</si>
  <si>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</si>
  <si>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</si>
  <si>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</si>
  <si>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</si>
  <si>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</si>
  <si>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</si>
  <si>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</si>
  <si>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</si>
  <si>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</si>
  <si>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</si>
  <si>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</si>
  <si>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</si>
  <si>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</si>
  <si>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</si>
  <si>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</si>
  <si>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</si>
  <si>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</si>
  <si>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</si>
  <si>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</si>
  <si>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</si>
  <si>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</si>
  <si>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</si>
  <si>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</si>
  <si>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</si>
  <si>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</si>
  <si>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</si>
  <si>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</si>
  <si>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</si>
  <si>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</si>
  <si>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</si>
  <si>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</si>
  <si>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</si>
  <si>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</si>
  <si>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</si>
  <si>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</si>
  <si>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</si>
  <si>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</si>
  <si>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</si>
  <si>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</si>
  <si>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</si>
  <si>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</si>
  <si>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</si>
  <si>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</si>
  <si>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</si>
  <si>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</si>
  <si>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</si>
  <si>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</si>
  <si>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</si>
  <si>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</si>
  <si>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</si>
  <si>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</si>
  <si>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</si>
  <si>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</si>
  <si>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</si>
  <si>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</si>
  <si>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</si>
  <si>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</si>
  <si>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</si>
  <si>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</si>
  <si>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</si>
  <si>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</si>
  <si>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</si>
  <si>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</si>
  <si>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</si>
  <si>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</si>
  <si>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</si>
  <si>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</si>
  <si>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</si>
  <si>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</si>
  <si>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</si>
  <si>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</si>
  <si>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</si>
  <si>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</si>
  <si>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</si>
  <si>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</si>
  <si>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</si>
  <si>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</si>
  <si>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</si>
  <si>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</si>
  <si>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</si>
  <si>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</si>
  <si>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</si>
  <si>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</si>
  <si>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</si>
  <si>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</si>
  <si>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</si>
  <si>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</si>
  <si>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</si>
  <si>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</si>
  <si>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</si>
  <si>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</si>
  <si>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</si>
  <si>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</si>
  <si>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</si>
  <si>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</si>
  <si>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</si>
  <si>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</si>
  <si>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</si>
  <si>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</si>
  <si>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</si>
  <si>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</si>
  <si>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</si>
  <si>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</si>
  <si>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</si>
  <si>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</si>
  <si>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</si>
  <si>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</si>
  <si>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</si>
  <si>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</si>
  <si>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</si>
  <si>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</si>
  <si>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</si>
  <si>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</si>
  <si>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</si>
  <si>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</si>
  <si>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</si>
  <si>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</si>
  <si>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</si>
  <si>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</si>
  <si>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</si>
  <si>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</si>
  <si>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</si>
  <si>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</si>
  <si>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</si>
  <si>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</si>
  <si>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</si>
  <si>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</si>
  <si>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</si>
  <si>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</si>
  <si>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</si>
  <si>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</si>
  <si>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</si>
  <si>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</si>
  <si>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</si>
  <si>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</si>
  <si>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</si>
  <si>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</si>
  <si>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</si>
  <si>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</si>
  <si>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</si>
  <si>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</si>
  <si>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</si>
  <si>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</si>
  <si>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</si>
  <si>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</si>
  <si>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</si>
  <si>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</si>
  <si>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</si>
  <si>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</si>
  <si>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</si>
  <si>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</si>
  <si>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</si>
  <si>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</si>
  <si>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</si>
  <si>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</si>
  <si>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</si>
  <si>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</si>
  <si>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</si>
  <si>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</si>
  <si>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</si>
  <si>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</si>
  <si>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</si>
  <si>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</si>
  <si>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</si>
  <si>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</si>
  <si>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</si>
  <si>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</si>
  <si>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</si>
  <si>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</si>
  <si>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</si>
  <si>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</si>
  <si>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</si>
  <si>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</si>
  <si>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</si>
  <si>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</si>
  <si>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</si>
  <si>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</si>
  <si>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</si>
  <si>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</si>
  <si>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</si>
  <si>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</si>
  <si>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</si>
  <si>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</si>
  <si>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</si>
  <si>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</si>
  <si>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</si>
  <si>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</si>
  <si>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</si>
  <si>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</si>
  <si>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</si>
  <si>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</si>
  <si>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</si>
  <si>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</si>
  <si>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</si>
  <si>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</si>
  <si>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</si>
  <si>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</si>
  <si>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</si>
  <si>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</si>
  <si>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</si>
  <si>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</si>
  <si>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</si>
  <si>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</si>
  <si>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</si>
  <si>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</si>
  <si>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</si>
  <si>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</si>
  <si>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</si>
  <si>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</si>
  <si>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</si>
  <si>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</si>
  <si>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</si>
  <si>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</si>
  <si>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</si>
  <si>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</si>
  <si>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</si>
  <si>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</si>
  <si>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</si>
  <si>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</si>
  <si>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</si>
  <si>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</si>
  <si>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</si>
  <si>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</si>
  <si>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</si>
  <si>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</si>
  <si>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</si>
  <si>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</si>
  <si>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</si>
  <si>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</si>
  <si>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</si>
  <si>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</si>
  <si>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</si>
  <si>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</si>
  <si>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</si>
  <si>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</si>
  <si>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</si>
  <si>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</si>
  <si>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</si>
  <si>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</si>
  <si>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</si>
  <si>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</si>
  <si>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</si>
  <si>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</si>
  <si>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</si>
  <si>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</si>
  <si>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</si>
  <si>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</si>
  <si>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</si>
  <si>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</si>
  <si>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</si>
  <si>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</si>
  <si>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</si>
  <si>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</si>
  <si>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</si>
  <si>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</si>
  <si>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</si>
  <si>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</si>
  <si>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</si>
  <si>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</si>
  <si>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</si>
  <si>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</si>
  <si>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</si>
  <si>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</si>
  <si>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</si>
  <si>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</si>
  <si>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</si>
  <si>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</si>
  <si>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</si>
  <si>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</si>
  <si>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</si>
  <si>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</si>
  <si>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</si>
  <si>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</si>
  <si>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</si>
  <si>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</si>
  <si>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</si>
  <si>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</si>
  <si>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</si>
  <si>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</si>
  <si>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</si>
  <si>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</si>
  <si>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</si>
  <si>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</si>
  <si>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</si>
  <si>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</si>
  <si>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</si>
  <si>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</si>
  <si>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</si>
  <si>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</si>
  <si>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</si>
  <si>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</si>
  <si>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</si>
  <si>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</si>
  <si>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</si>
  <si>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</si>
  <si>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</si>
  <si>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</si>
  <si>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</si>
  <si>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</si>
  <si>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</si>
  <si>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</si>
  <si>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</si>
  <si>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</si>
  <si>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</si>
  <si>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</si>
  <si>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</si>
  <si>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</si>
  <si>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</si>
  <si>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</si>
  <si>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</si>
  <si>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</si>
  <si>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</si>
  <si>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</si>
  <si>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</si>
  <si>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</si>
  <si>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</si>
  <si>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</si>
  <si>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</si>
  <si>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</si>
  <si>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</si>
  <si>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</si>
  <si>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</si>
  <si>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</si>
  <si>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</si>
  <si>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</si>
  <si>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</si>
  <si>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</si>
  <si>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</si>
  <si>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</si>
  <si>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</si>
  <si>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</si>
  <si>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</si>
  <si>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</si>
  <si>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</si>
  <si>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</si>
  <si>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</si>
  <si>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</si>
  <si>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</si>
  <si>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</si>
  <si>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</si>
  <si>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</si>
  <si>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</si>
  <si>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</si>
  <si>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</si>
  <si>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</si>
  <si>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</si>
  <si>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</si>
  <si>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</si>
  <si>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</si>
  <si>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</si>
  <si>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</si>
  <si>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</si>
  <si>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</si>
  <si>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</si>
  <si>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</si>
  <si>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</si>
  <si>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</si>
  <si>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</si>
  <si>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</si>
  <si>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</si>
  <si>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</si>
  <si>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</si>
  <si>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</si>
  <si>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</si>
  <si>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</si>
  <si>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</si>
  <si>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</si>
  <si>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</si>
  <si>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</si>
  <si>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</si>
  <si>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</si>
  <si>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</si>
  <si>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</si>
  <si>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</si>
  <si>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</si>
  <si>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</si>
  <si>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</si>
  <si>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</si>
  <si>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</si>
  <si>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</si>
  <si>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</si>
  <si>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</si>
  <si>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</si>
  <si>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</si>
  <si>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</si>
  <si>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</si>
  <si>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</si>
  <si>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</si>
  <si>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</si>
  <si>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</si>
  <si>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</si>
  <si>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</si>
  <si>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</si>
  <si>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</si>
  <si>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</si>
  <si>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</si>
  <si>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</si>
  <si>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</si>
  <si>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</si>
  <si>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</si>
  <si>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</si>
  <si>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</si>
  <si>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</si>
  <si>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</si>
  <si>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</si>
  <si>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</si>
  <si>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</si>
  <si>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</si>
  <si>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</si>
  <si>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</si>
  <si>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</si>
  <si>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</si>
  <si>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</si>
  <si>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</si>
  <si>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</si>
  <si>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</si>
  <si>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</si>
  <si>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</si>
  <si>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</si>
  <si>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</si>
  <si>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</si>
  <si>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</si>
  <si>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</si>
  <si>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</si>
  <si>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</si>
  <si>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</si>
  <si>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</si>
  <si>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</si>
  <si>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</si>
  <si>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</si>
  <si>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</si>
  <si>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</si>
  <si>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</si>
  <si>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</si>
  <si>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</si>
  <si>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</si>
  <si>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</si>
  <si>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</si>
  <si>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</si>
  <si>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</si>
  <si>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</si>
  <si>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</si>
  <si>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</si>
  <si>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</si>
  <si>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</si>
  <si>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</si>
  <si>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</si>
  <si>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</si>
  <si>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</si>
  <si>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</si>
  <si>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</si>
  <si>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</si>
  <si>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</si>
  <si>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</si>
  <si>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</si>
  <si>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</si>
  <si>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</si>
  <si>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</si>
  <si>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</si>
  <si>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</si>
  <si>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</si>
  <si>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</si>
  <si>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</si>
  <si>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</si>
  <si>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</si>
  <si>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</si>
  <si>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</si>
  <si>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</si>
  <si>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</si>
  <si>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</si>
  <si>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</si>
  <si>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</si>
  <si>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</si>
  <si>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</si>
  <si>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</si>
  <si>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</si>
  <si>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</si>
  <si>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</si>
  <si>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</si>
  <si>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</si>
  <si>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</si>
  <si>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</si>
  <si>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</si>
  <si>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</si>
  <si>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</si>
  <si>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</si>
  <si>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</si>
  <si>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</si>
  <si>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</si>
  <si>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</si>
  <si>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</si>
  <si>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</si>
  <si>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</si>
  <si>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</si>
  <si>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</si>
  <si>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</si>
  <si>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</si>
  <si>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</si>
  <si>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</si>
  <si>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</si>
  <si>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</si>
  <si>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</si>
  <si>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</si>
  <si>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</si>
  <si>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</si>
  <si>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</si>
  <si>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</si>
  <si>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</si>
  <si>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</si>
  <si>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</si>
  <si>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</si>
  <si>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</si>
  <si>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</si>
  <si>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</si>
  <si>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</si>
  <si>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</si>
  <si>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</si>
  <si>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</si>
  <si>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</si>
  <si>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</si>
  <si>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</si>
  <si>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</si>
  <si>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</si>
  <si>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</si>
  <si>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</si>
  <si>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</si>
  <si>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</si>
  <si>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</si>
  <si>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</si>
  <si>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</si>
  <si>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</si>
  <si>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</si>
  <si>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</si>
  <si>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</si>
  <si>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</si>
  <si>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</si>
  <si>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</si>
  <si>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</si>
  <si>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</si>
  <si>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</si>
  <si>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</si>
  <si>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</si>
  <si>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</si>
  <si>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</si>
  <si>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</si>
  <si>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</si>
  <si>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</si>
  <si>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</si>
  <si>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</si>
  <si>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</si>
  <si>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</si>
  <si>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</si>
  <si>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</si>
  <si>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</si>
  <si>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</si>
  <si>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</si>
  <si>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</si>
  <si>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</si>
  <si>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</si>
  <si>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</si>
  <si>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</si>
  <si>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</si>
  <si>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</si>
  <si>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</si>
  <si>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</si>
  <si>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</si>
  <si>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</si>
  <si>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</si>
  <si>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</si>
  <si>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</si>
  <si>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</si>
  <si>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</si>
  <si>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</si>
  <si>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</si>
  <si>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</si>
  <si>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</si>
  <si>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</si>
  <si>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</si>
  <si>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</si>
  <si>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</si>
  <si>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</si>
  <si>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</si>
  <si>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</si>
  <si>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</si>
  <si>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</si>
  <si>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</si>
  <si>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</si>
  <si>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</si>
  <si>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</si>
  <si>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</si>
  <si>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</si>
  <si>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</si>
  <si>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</si>
  <si>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</si>
  <si>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</si>
  <si>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</si>
  <si>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</si>
  <si>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</si>
  <si>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</si>
  <si>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</si>
  <si>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</si>
  <si>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</si>
  <si>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</si>
  <si>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</si>
  <si>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</si>
  <si>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</si>
  <si>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</si>
  <si>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</si>
  <si>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</si>
  <si>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</si>
  <si>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</si>
  <si>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</si>
  <si>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</si>
  <si>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</si>
  <si>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</si>
  <si>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</si>
  <si>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</si>
  <si>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</si>
  <si>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</si>
  <si>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</si>
  <si>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</si>
  <si>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</si>
  <si>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</si>
  <si>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</si>
  <si>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</si>
  <si>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</si>
  <si>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</si>
  <si>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</si>
  <si>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</si>
  <si>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</si>
  <si>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</si>
  <si>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</si>
  <si>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</si>
  <si>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</si>
  <si>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</si>
  <si>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</si>
  <si>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</si>
  <si>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</si>
  <si>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</si>
  <si>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</si>
  <si>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</si>
  <si>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</si>
  <si>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</si>
  <si>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</si>
  <si>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</si>
  <si>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</si>
  <si>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</si>
  <si>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</si>
  <si>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</si>
  <si>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</si>
  <si>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</si>
  <si>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</si>
  <si>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</si>
  <si>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</si>
  <si>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</si>
  <si>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</si>
  <si>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</si>
  <si>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</si>
  <si>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</si>
  <si>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</si>
  <si>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</si>
  <si>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</si>
  <si>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</si>
  <si>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</si>
  <si>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</si>
  <si>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</si>
  <si>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</si>
  <si>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</si>
  <si>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</si>
  <si>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</si>
  <si>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</si>
  <si>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</si>
  <si>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</si>
  <si>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</si>
  <si>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</si>
  <si>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</si>
  <si>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</si>
  <si>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</si>
  <si>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</si>
  <si>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</si>
  <si>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</si>
  <si>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</si>
  <si>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</si>
  <si>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</si>
  <si>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</si>
  <si>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</si>
  <si>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</si>
  <si>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</si>
  <si>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</si>
  <si>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</si>
  <si>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</si>
  <si>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</si>
  <si>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</si>
  <si>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</si>
  <si>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</si>
  <si>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</si>
  <si>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</si>
  <si>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</si>
  <si>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</si>
  <si>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</si>
  <si>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</si>
  <si>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</si>
  <si>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</si>
  <si>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</si>
  <si>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</si>
  <si>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</si>
  <si>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</si>
  <si>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</si>
  <si>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</si>
  <si>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</si>
  <si>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</si>
  <si>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</si>
  <si>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</si>
  <si>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</si>
  <si>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</si>
  <si>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</si>
  <si>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</si>
  <si>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</si>
  <si>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</si>
  <si>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</si>
  <si>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</si>
  <si>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</si>
  <si>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</si>
  <si>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</si>
  <si>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</si>
  <si>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</si>
  <si>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</si>
  <si>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</si>
  <si>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</si>
  <si>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</si>
  <si>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</si>
  <si>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</si>
  <si>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</si>
  <si>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</si>
  <si>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</si>
  <si>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</si>
  <si>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</si>
  <si>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</si>
  <si>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</si>
  <si>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</si>
  <si>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</si>
  <si>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</si>
  <si>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</si>
  <si>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</si>
  <si>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</si>
  <si>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</si>
  <si>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</si>
  <si>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</si>
  <si>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</si>
  <si>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</si>
  <si>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</si>
  <si>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</si>
  <si>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</si>
  <si>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</si>
  <si>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</si>
  <si>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</si>
  <si>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</si>
  <si>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</si>
  <si>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</si>
  <si>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</si>
  <si>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</si>
  <si>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</si>
  <si>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</si>
  <si>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</si>
  <si>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</si>
  <si>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</si>
  <si>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</si>
  <si>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</si>
  <si>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</si>
  <si>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</si>
  <si>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</si>
  <si>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</si>
  <si>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</si>
  <si>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</si>
  <si>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</si>
  <si>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</si>
  <si>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</si>
  <si>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</si>
  <si>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</si>
  <si>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</si>
  <si>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</si>
  <si>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</si>
  <si>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</si>
  <si>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</si>
  <si>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</si>
  <si>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</si>
  <si>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</si>
  <si>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</si>
  <si>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</si>
  <si>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</si>
  <si>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</si>
  <si>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</si>
  <si>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</si>
  <si>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</si>
  <si>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</si>
  <si>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</si>
  <si>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</si>
  <si>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</si>
  <si>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</si>
  <si>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</si>
  <si>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</si>
  <si>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</si>
  <si>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</si>
  <si>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</si>
  <si>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</si>
  <si>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</si>
  <si>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</si>
  <si>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</si>
  <si>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</si>
  <si>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</si>
  <si>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</si>
  <si>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</si>
  <si>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</si>
  <si>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</si>
  <si>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</si>
  <si>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</si>
  <si>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</si>
  <si>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</si>
  <si>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</si>
  <si>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</si>
  <si>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</si>
  <si>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</si>
  <si>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</si>
  <si>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</si>
  <si>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</si>
  <si>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</si>
  <si>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</si>
  <si>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</si>
  <si>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</si>
  <si>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</si>
  <si>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</si>
  <si>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</si>
  <si>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</si>
  <si>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</si>
  <si>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</si>
  <si>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</si>
  <si>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</si>
  <si>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</si>
  <si>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</si>
  <si>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</si>
  <si>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</si>
  <si>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</si>
  <si>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</si>
  <si>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</si>
  <si>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</si>
  <si>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</si>
  <si>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</si>
  <si>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</si>
  <si>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</si>
  <si>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</si>
  <si>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</si>
  <si>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</si>
  <si>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</si>
  <si>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</si>
  <si>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</si>
  <si>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</si>
  <si>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</si>
  <si>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</si>
  <si>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</si>
  <si>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</si>
  <si>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</si>
  <si>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</si>
  <si>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</si>
  <si>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</si>
  <si>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</si>
  <si>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</si>
  <si>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</si>
  <si>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</si>
  <si>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</si>
  <si>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</si>
  <si>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</si>
  <si>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</si>
  <si>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</si>
  <si>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</si>
  <si>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</si>
  <si>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</si>
  <si>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</si>
  <si>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</si>
  <si>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</si>
  <si>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</si>
  <si>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</si>
  <si>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</si>
  <si>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</si>
  <si>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</si>
  <si>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</si>
  <si>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</si>
  <si>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</si>
  <si>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</si>
  <si>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</si>
  <si>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</si>
  <si>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</si>
  <si>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</si>
  <si>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</si>
  <si>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</si>
  <si>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</si>
  <si>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</si>
  <si>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</si>
  <si>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</si>
  <si>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</si>
  <si>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</si>
  <si>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</si>
  <si>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</si>
  <si>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</si>
  <si>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</si>
  <si>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</si>
  <si>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</si>
  <si>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</si>
  <si>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</si>
  <si>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</si>
  <si>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</si>
  <si>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</si>
  <si>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</si>
  <si>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</si>
  <si>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</si>
  <si>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</si>
  <si>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</si>
  <si>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</si>
  <si>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</si>
  <si>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</si>
  <si>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</si>
  <si>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</si>
  <si>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</si>
  <si>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</si>
  <si>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</si>
  <si>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</si>
  <si>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</si>
  <si>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</si>
  <si>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</si>
  <si>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</si>
  <si>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</si>
  <si>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</si>
  <si>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</si>
  <si>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</si>
  <si>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</si>
  <si>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</si>
  <si>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</si>
  <si>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</si>
  <si>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</si>
  <si>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</si>
  <si>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</si>
  <si>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</si>
  <si>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</si>
  <si>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</si>
  <si>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</si>
  <si>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</si>
  <si>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</si>
  <si>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</si>
  <si>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</si>
  <si>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</si>
  <si>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</si>
  <si>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</si>
  <si>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</si>
  <si>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</si>
  <si>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</si>
  <si>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</si>
  <si>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</si>
  <si>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</si>
  <si>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</si>
  <si>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</si>
  <si>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</si>
  <si>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</si>
  <si>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</si>
  <si>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</si>
  <si>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</si>
  <si>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</si>
  <si>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</si>
  <si>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</si>
  <si>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</si>
  <si>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</si>
  <si>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</si>
  <si>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</si>
  <si>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</si>
  <si>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</si>
  <si>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</si>
  <si>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</si>
  <si>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</si>
  <si>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</si>
  <si>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</si>
  <si>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</si>
  <si>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</si>
  <si>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</si>
  <si>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</si>
  <si>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</si>
  <si>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</si>
  <si>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</si>
  <si>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</si>
  <si>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</si>
  <si>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</si>
  <si>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</si>
  <si>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</si>
  <si>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</si>
  <si>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</si>
  <si>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</si>
  <si>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</si>
  <si>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</si>
  <si>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</si>
  <si>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</si>
  <si>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</si>
  <si>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</si>
  <si>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</si>
  <si>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</si>
  <si>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</si>
  <si>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</si>
  <si>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</si>
  <si>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</si>
  <si>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</si>
  <si>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</si>
  <si>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</si>
  <si>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</si>
  <si>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</si>
  <si>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</si>
  <si>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</si>
  <si>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</si>
  <si>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</si>
  <si>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</si>
  <si>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Ag. Solicitar MC1 / Prev. 09h30</t>
  </si>
  <si>
    <t>TP Pronto às 09h14 no km 201+800 ao km 203+000 em ZYU VIA1 para subst. de dormentes / Em intervalo das 09h47 - 11h17</t>
  </si>
  <si>
    <t>TP em preparação do local de trabalho, aguardo pronto para alinhamento de intervalo na oportunidade</t>
  </si>
  <si>
    <t>Descarga de pedra km 183+000 (30min); Descarga de dormentes km168+000 (30min); Descarga de jacaré km158+000 (10min)</t>
  </si>
  <si>
    <t>CCO Confirmou FX, aguardando retorno da escala se teremos disponibilidade de Maquinista</t>
  </si>
  <si>
    <t>Programaçã Desc. de dormentes na VIA2 no km 118+160 em ZWI1132 / Ag. Solitar a MC1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</si>
  <si>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</si>
  <si>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</si>
  <si>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Intervalo BLOCO MOD ZRB, na chegada do W97 no km 155+700 em 1551561</t>
  </si>
  <si>
    <t>V96 solicita MC1 em K67ZEV-2 às 07h20 e circula em licença até o KM 156+900 em 157156-1</t>
  </si>
  <si>
    <t>Solicitado MC1 às 07h29, aguardando autorização do CCO</t>
  </si>
  <si>
    <t>W97 solicita MC1 em ZEM-1 às 07h00 e circula em licença até o KM 154+350 em 155154-1;</t>
  </si>
  <si>
    <t>Solicitado MC1 às 07h04, autorizado na VIA às 07h36, licenciado às 07h40 para iniciar o deslocamento.</t>
  </si>
  <si>
    <t>TP Pronto às 09h15 no km 73+400 em ZEZK732 para susbstituição de domentes / Ag. livrada do W61 para tentar oportunidade de intervalo</t>
  </si>
  <si>
    <t>Solicitado MC1 às 07h52, MC29 às 07h53 / Ag. Autorização do CCO para deslocamento + recolhimento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</si>
  <si>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</si>
  <si>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</si>
  <si>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1 Liverson</t>
  </si>
  <si>
    <t>Solicitado MC1 às 06h44, autorizado na VIA às 07h10 / Em inspeção R7D entre ZPT-ZEM</t>
  </si>
  <si>
    <t>Em intervalo na sombra do intervalo da MOD / 08h08 - 13h38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</si>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</sst>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X448" activePane="bottomRight" state="frozen"/>
      <selection pane="bottomRight" activeCell="BJ450" sqref="BJ45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1544</v>
      </c>
      <c r="AL423" s="258" t="str">
        <f>IF(BS_CONTROLE[[#This Row],[Local - Encerramento]]=0, "-", BS_CONTROLE[[#This Row],[Local - Encerramento]])</f>
        <v>ZQBZBV</v>
      </c>
      <c r="AM423" s="258" t="s">
        <v>1545</v>
      </c>
      <c r="AN423" s="258" t="s">
        <v>1545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1546</v>
      </c>
      <c r="BK423" s="17" t="s">
        <v>1547</v>
      </c>
      <c r="BL423" s="16"/>
      <c r="BM423" s="15" t="s">
        <v>690</v>
      </c>
      <c r="BN423" s="15" t="s">
        <v>690</v>
      </c>
      <c r="BO423" s="165" t="s">
        <v>690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1548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1549</v>
      </c>
      <c r="BK425" s="17" t="s">
        <v>1549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1549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1550</v>
      </c>
      <c r="BK426" s="17" t="s">
        <v>1550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1550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1550</v>
      </c>
      <c r="BK427" s="17" t="s">
        <v>1550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1550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1550</v>
      </c>
      <c r="BK428" s="17" t="s">
        <v>1550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1550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1550</v>
      </c>
      <c r="BK429" s="17" t="s">
        <v>1550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1550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1550</v>
      </c>
      <c r="BK430" s="17" t="s">
        <v>1550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1550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1550</v>
      </c>
      <c r="BK431" s="17" t="s">
        <v>1550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1550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1551</v>
      </c>
      <c r="BK432" s="17" t="s">
        <v>1552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1552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1553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1553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1554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1555</v>
      </c>
      <c r="BK439" s="17" t="s">
        <v>1556</v>
      </c>
      <c r="BL439" s="16"/>
      <c r="BM439" s="15" t="s">
        <v>690</v>
      </c>
      <c r="BN439" s="15" t="s">
        <v>690</v>
      </c>
      <c r="BO439" s="165" t="s">
        <v>690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1557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1558</v>
      </c>
      <c r="BK441" s="17" t="s">
        <v>1559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1559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1560</v>
      </c>
      <c r="BK442" s="17" t="s">
        <v>1560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1560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1561</v>
      </c>
      <c r="BK443" s="17" t="s">
        <v>1561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1561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1562</v>
      </c>
      <c r="BK444" s="17" t="s">
        <v>1562</v>
      </c>
      <c r="BL444" s="16"/>
      <c r="BM444" s="15" t="s">
        <v>696</v>
      </c>
      <c r="BN444" s="15" t="s">
        <v>696</v>
      </c>
      <c r="BO444" s="165" t="s">
        <v>696</v>
      </c>
      <c r="BP444" s="17" t="s">
        <v>1562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1208</v>
      </c>
      <c r="J448" s="217">
        <v>49</v>
      </c>
      <c r="K448" s="217">
        <v>203</v>
      </c>
      <c r="L448" s="217" t="s">
        <v>317</v>
      </c>
      <c r="M448" s="204" t="s">
        <v>1563</v>
      </c>
      <c r="N448" s="204" t="s">
        <v>1564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928</v>
      </c>
      <c r="W448" s="261" t="s">
        <v>950</v>
      </c>
      <c r="X448" s="218" t="s">
        <v>666</v>
      </c>
      <c r="Y448" s="158" t="s">
        <v>669</v>
      </c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1</v>
      </c>
      <c r="BI448" s="17"/>
      <c r="BJ448" s="17" t="s">
        <v>1565</v>
      </c>
      <c r="BK448" s="17"/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 t="s">
        <v>669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0.47013888888888888</v>
      </c>
      <c r="AU449" s="39"/>
      <c r="AV449" s="39"/>
      <c r="AW449" s="39"/>
      <c r="AX449" s="39"/>
      <c r="AY449" s="12">
        <f t="shared" si="49"/>
        <v>6.25E-2</v>
      </c>
      <c r="AZ449" s="14"/>
      <c r="BA449" s="72"/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1566</v>
      </c>
      <c r="BK449" s="17"/>
      <c r="BL449" s="16"/>
      <c r="BM449" s="15"/>
      <c r="BN449" s="15"/>
      <c r="BO449" s="165"/>
      <c r="BP449" s="17"/>
      <c r="BQ449" s="13" t="str">
        <f t="shared" si="45"/>
        <v>Produção</v>
      </c>
      <c r="BR449" s="19">
        <f t="shared" si="46"/>
        <v>1</v>
      </c>
      <c r="BS449" s="19">
        <f t="shared" si="47"/>
        <v>0</v>
      </c>
      <c r="BT449" s="225" t="str">
        <f t="shared" si="48"/>
        <v/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 t="s">
        <v>669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12">
        <f t="shared" si="49"/>
        <v>0</v>
      </c>
      <c r="AZ450" s="14"/>
      <c r="BA450" s="72"/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1</v>
      </c>
      <c r="BI450" s="17"/>
      <c r="BJ450" s="17" t="s">
        <v>1567</v>
      </c>
      <c r="BK450" s="17"/>
      <c r="BL450" s="16"/>
      <c r="BM450" s="15"/>
      <c r="BN450" s="15"/>
      <c r="BO450" s="165"/>
      <c r="BP450" s="17"/>
      <c r="BQ450" s="13" t="str">
        <f t="shared" si="45"/>
        <v>Produção e Intervalo</v>
      </c>
      <c r="BR450" s="19">
        <f t="shared" si="46"/>
        <v>0</v>
      </c>
      <c r="BS450" s="19">
        <f t="shared" si="47"/>
        <v>0</v>
      </c>
      <c r="BT450" s="225" t="str">
        <f t="shared" si="48"/>
        <v/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1568</v>
      </c>
      <c r="X451" s="218" t="s">
        <v>666</v>
      </c>
      <c r="Y451" s="158" t="s">
        <v>669</v>
      </c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/>
      <c r="AS451" s="39"/>
      <c r="AT451" s="39"/>
      <c r="AU451" s="39"/>
      <c r="AV451" s="39"/>
      <c r="AW451" s="39"/>
      <c r="AX451" s="39"/>
      <c r="AY451" s="12">
        <f t="shared" si="49"/>
        <v>0</v>
      </c>
      <c r="AZ451" s="14"/>
      <c r="BA451" s="72"/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1</v>
      </c>
      <c r="BI451" s="17"/>
      <c r="BJ451" s="17" t="s">
        <v>1569</v>
      </c>
      <c r="BK451" s="17"/>
      <c r="BL451" s="16"/>
      <c r="BM451" s="15"/>
      <c r="BN451" s="15"/>
      <c r="BO451" s="165"/>
      <c r="BP451" s="17"/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/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 t="s">
        <v>669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1</v>
      </c>
      <c r="BI452" s="17"/>
      <c r="BJ452" s="17" t="s">
        <v>1567</v>
      </c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 t="s">
        <v>669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0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1</v>
      </c>
      <c r="BI453" s="17"/>
      <c r="BJ453" s="17" t="s">
        <v>1567</v>
      </c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 e Intervalo</v>
      </c>
      <c r="BR453" s="19">
        <f>IF(OR(B453="",F453=""),"*",AY453/P453)</f>
        <v>0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50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1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 t="s">
        <v>669</v>
      </c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/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1</v>
      </c>
      <c r="BI456" s="17"/>
      <c r="BJ456" s="284" t="s">
        <v>1570</v>
      </c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/>
      </c>
    </row>
    <row r="457" spans="1:72" hidden="1">
      <c r="A457" s="167" t="str">
        <f t="shared" si="51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1571</v>
      </c>
      <c r="X458" s="52" t="s">
        <v>661</v>
      </c>
      <c r="Y458" s="158" t="s">
        <v>660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1572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/>
      <c r="AS458" s="242"/>
      <c r="AT458" s="242"/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</v>
      </c>
      <c r="AZ458" s="14"/>
      <c r="BA458" s="72"/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1</v>
      </c>
      <c r="BI458" s="17"/>
      <c r="BJ458" s="284" t="s">
        <v>1573</v>
      </c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</v>
      </c>
      <c r="BS458" s="19">
        <f>IF(OR(B458="",F458=""),"*",BA458/Q458)</f>
        <v>0</v>
      </c>
      <c r="BT458" s="225" t="str">
        <f t="shared" si="48"/>
        <v/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1574</v>
      </c>
      <c r="X459" s="52" t="s">
        <v>661</v>
      </c>
      <c r="Y459" s="158" t="s">
        <v>660</v>
      </c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/>
      <c r="AT459" s="242"/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0</v>
      </c>
      <c r="AZ459" s="14"/>
      <c r="BA459" s="72"/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1</v>
      </c>
      <c r="BI459" s="17"/>
      <c r="BJ459" s="284" t="s">
        <v>1575</v>
      </c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Produção e Intervalo</v>
      </c>
      <c r="BR459" s="19">
        <f>IF(OR(B459="",F459=""),"*",AY459/P459)</f>
        <v>0</v>
      </c>
      <c r="BS459" s="19">
        <f>IF(OR(B459="",F459=""),"*",BA459/Q459)</f>
        <v>0</v>
      </c>
      <c r="BT459" s="225" t="str">
        <f t="shared" si="48"/>
        <v/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1576</v>
      </c>
      <c r="X460" s="52" t="s">
        <v>661</v>
      </c>
      <c r="Y460" s="158" t="s">
        <v>660</v>
      </c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/>
      <c r="AT460" s="242"/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0</v>
      </c>
      <c r="AZ460" s="14"/>
      <c r="BA460" s="72"/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2</v>
      </c>
      <c r="BI460" s="17"/>
      <c r="BJ460" s="284" t="s">
        <v>1577</v>
      </c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Produção e Intervalo</v>
      </c>
      <c r="BR460" s="19">
        <f>IF(OR(B460="",F460=""),"*",AY460/P460)</f>
        <v>0</v>
      </c>
      <c r="BS460" s="19">
        <f>IF(OR(B460="",F460=""),"*",BA460/Q460)</f>
        <v>0</v>
      </c>
      <c r="BT460" s="225" t="str">
        <f t="shared" si="48"/>
        <v/>
      </c>
    </row>
    <row r="461" spans="1:72" hidden="1">
      <c r="A461" s="167" t="str">
        <f t="shared" si="51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 t="s">
        <v>669</v>
      </c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1</v>
      </c>
      <c r="BI463" s="17"/>
      <c r="BJ463" s="17" t="s">
        <v>1578</v>
      </c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 t="s">
        <v>669</v>
      </c>
      <c r="Z464" s="158"/>
      <c r="AA464" s="84" t="s">
        <v>1126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/>
      <c r="AT464" s="242"/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0</v>
      </c>
      <c r="AZ464" s="14"/>
      <c r="BA464" s="72"/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1</v>
      </c>
      <c r="BI464" s="17"/>
      <c r="BJ464" s="284" t="s">
        <v>1579</v>
      </c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Produção e Intervalo</v>
      </c>
      <c r="BR464" s="19">
        <f>IF(OR(B464="",F464=""),"*",AY464/P464)</f>
        <v>0</v>
      </c>
      <c r="BS464" s="19">
        <f>IF(OR(B464="",F464=""),"*",BA464/Q464)</f>
        <v>0</v>
      </c>
      <c r="BT464" s="225" t="str">
        <f t="shared" si="48"/>
        <v/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1580</v>
      </c>
      <c r="X465" s="52" t="s">
        <v>661</v>
      </c>
      <c r="Y465" s="158" t="s">
        <v>660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0.56805555555555554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0.22916666666666663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4" t="s">
        <v>1581</v>
      </c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0.68749999999999989</v>
      </c>
      <c r="BS465" s="19">
        <f>IF(OR(B465="",F465=""),"*",BA465/Q465)</f>
        <v>1</v>
      </c>
      <c r="BT465" s="225" t="str">
        <f t="shared" si="48"/>
        <v/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 t="s">
        <v>660</v>
      </c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4" t="s">
        <v>1581</v>
      </c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</v>
      </c>
      <c r="BR466" s="19">
        <f>IF(OR(B466="",F466=""),"*",AY466/P466)</f>
        <v>1</v>
      </c>
      <c r="BS466" s="19">
        <f>IF(OR(B466="",F466=""),"*",BA466/Q466)</f>
        <v>0</v>
      </c>
      <c r="BT466" s="225" t="str">
        <f t="shared" si="48"/>
        <v/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 t="s">
        <v>660</v>
      </c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4" t="s">
        <v>1581</v>
      </c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</v>
      </c>
      <c r="BR467" s="19">
        <f>IF(OR(B467="",F467=""),"*",AY467/P467)</f>
        <v>1</v>
      </c>
      <c r="BS467" s="19">
        <f>IF(OR(B467="",F467=""),"*",BA467/Q467)</f>
        <v>0</v>
      </c>
      <c r="BT467" s="225" t="str">
        <f t="shared" si="48"/>
        <v/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 t="s">
        <v>669</v>
      </c>
      <c r="Z468" s="158"/>
      <c r="AA468" s="144" t="s">
        <v>1582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4" t="s">
        <v>1583</v>
      </c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</v>
      </c>
      <c r="BR468" s="19">
        <f>IF(OR(B468="",F468=""),"*",AY468/P468)</f>
        <v>1.0000000000000004</v>
      </c>
      <c r="BS468" s="19">
        <f>IF(OR(B468="",F468=""),"*",BA468/Q468)</f>
        <v>0</v>
      </c>
      <c r="BT468" s="225" t="str">
        <f t="shared" si="48"/>
        <v/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 t="s">
        <v>669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0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4" t="s">
        <v>1584</v>
      </c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Produção e Intervalo</v>
      </c>
      <c r="BR469" s="19">
        <f>IF(OR(B469="",F469=""),"*",AY469/P469)</f>
        <v>0</v>
      </c>
      <c r="BS469" s="19">
        <f>IF(OR(B469="",F469=""),"*",BA469/Q469)</f>
        <v>0</v>
      </c>
      <c r="BT469" s="225" t="str">
        <f t="shared" si="48"/>
        <v/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 t="s">
        <v>669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0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4" t="s">
        <v>1584</v>
      </c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Produção e Intervalo</v>
      </c>
      <c r="BR470" s="19">
        <f>IF(OR(B470="",F470=""),"*",AY470/P470)</f>
        <v>0</v>
      </c>
      <c r="BS470" s="19">
        <f>IF(OR(B470="",F470=""),"*",BA470/Q470)</f>
        <v>0</v>
      </c>
      <c r="BT470" s="225" t="str">
        <f t="shared" si="48"/>
        <v/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581</v>
      </c>
      <c r="E471" s="294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962</v>
      </c>
      <c r="W471" s="277" t="s">
        <v>932</v>
      </c>
      <c r="X471" s="52" t="s">
        <v>666</v>
      </c>
      <c r="Y471" s="158" t="s">
        <v>669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1</v>
      </c>
      <c r="BI471" s="17"/>
      <c r="BJ471" s="284" t="s">
        <v>1567</v>
      </c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1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1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1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3"/>
        <v/>
      </c>
    </row>
    <row r="482" spans="1:72" hidden="1">
      <c r="A482" s="167" t="str">
        <f t="shared" si="51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3"/>
        <v/>
      </c>
    </row>
    <row r="483" spans="1:72" hidden="1">
      <c r="A483" s="167" t="str">
        <f t="shared" si="51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3"/>
        <v/>
      </c>
    </row>
    <row r="484" spans="1:72" hidden="1">
      <c r="A484" s="167" t="str">
        <f t="shared" si="51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3"/>
        <v/>
      </c>
    </row>
    <row r="485" spans="1:72" hidden="1">
      <c r="A485" s="167" t="str">
        <f t="shared" si="51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3"/>
        <v/>
      </c>
    </row>
    <row r="486" spans="1:72" hidden="1">
      <c r="A486" s="167" t="str">
        <f t="shared" si="51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3"/>
        <v/>
      </c>
    </row>
    <row r="487" spans="1:72" hidden="1">
      <c r="A487" s="167" t="str">
        <f t="shared" si="51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3"/>
        <v/>
      </c>
    </row>
    <row r="491" spans="1:72" hidden="1">
      <c r="A491" s="167" t="str">
        <f t="shared" si="51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3"/>
        <v/>
      </c>
    </row>
    <row r="494" spans="1:72" hidden="1">
      <c r="A494" s="167" t="str">
        <f t="shared" si="51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3"/>
        <v/>
      </c>
    </row>
    <row r="495" spans="1:72" hidden="1">
      <c r="A495" s="167" t="str">
        <f t="shared" si="51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3"/>
        <v/>
      </c>
    </row>
    <row r="496" spans="1:72" hidden="1">
      <c r="A496" s="167" t="str">
        <f t="shared" si="51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3"/>
        <v/>
      </c>
    </row>
    <row r="497" spans="1:72" hidden="1">
      <c r="A497" s="167" t="str">
        <f t="shared" si="51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3"/>
        <v/>
      </c>
    </row>
    <row r="498" spans="1:72" hidden="1">
      <c r="A498" s="167" t="str">
        <f t="shared" si="51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3"/>
        <v/>
      </c>
    </row>
    <row r="501" spans="1:72" hidden="1">
      <c r="A501" s="167" t="str">
        <f t="shared" si="51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3"/>
        <v/>
      </c>
    </row>
    <row r="502" spans="1:72" hidden="1">
      <c r="A502" s="167" t="str">
        <f t="shared" si="51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3"/>
        <v/>
      </c>
    </row>
    <row r="503" spans="1:72" hidden="1">
      <c r="A503" s="167" t="str">
        <f t="shared" si="51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3"/>
        <v/>
      </c>
    </row>
    <row r="504" spans="1:72" hidden="1">
      <c r="A504" s="167" t="str">
        <f t="shared" si="51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3"/>
        <v/>
      </c>
    </row>
    <row r="505" spans="1:72" hidden="1">
      <c r="A505" s="167" t="str">
        <f t="shared" si="51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3"/>
        <v/>
      </c>
    </row>
    <row r="508" spans="1:72" hidden="1">
      <c r="A508" s="167" t="str">
        <f t="shared" si="51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idden="1">
      <c r="A512" s="167" t="str">
        <f t="shared" si="51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3"/>
        <v/>
      </c>
    </row>
    <row r="513" spans="1:72" hidden="1">
      <c r="A513" s="167" t="str">
        <f t="shared" si="51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3"/>
        <v/>
      </c>
    </row>
    <row r="514" spans="1:72" hidden="1">
      <c r="A514" s="167" t="str">
        <f t="shared" si="51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3"/>
        <v/>
      </c>
    </row>
    <row r="515" spans="1:72" hidden="1">
      <c r="A515" s="167" t="str">
        <f t="shared" si="51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3"/>
        <v/>
      </c>
    </row>
    <row r="516" spans="1:72" hidden="1">
      <c r="A516" s="167" t="str">
        <f t="shared" si="51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3"/>
        <v/>
      </c>
    </row>
    <row r="517" spans="1:72" hidden="1">
      <c r="A517" s="167" t="str">
        <f t="shared" si="51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3"/>
        <v/>
      </c>
    </row>
    <row r="518" spans="1:72" hidden="1">
      <c r="A518" s="167" t="str">
        <f t="shared" si="51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3"/>
        <v/>
      </c>
    </row>
    <row r="519" spans="1:72" hidden="1">
      <c r="A519" s="167" t="str">
        <f t="shared" ref="A519:A553" si="54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1585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1586</v>
      </c>
      <c r="C4" s="331" t="s">
        <v>1587</v>
      </c>
      <c r="D4" s="331" t="s">
        <v>1588</v>
      </c>
      <c r="E4" s="331" t="s">
        <v>1589</v>
      </c>
      <c r="F4" s="331" t="s">
        <v>8</v>
      </c>
      <c r="G4" s="331" t="s">
        <v>1590</v>
      </c>
    </row>
    <row r="5" spans="2:8">
      <c r="B5" s="334" t="s">
        <v>1152</v>
      </c>
      <c r="C5" s="334">
        <v>314978</v>
      </c>
      <c r="D5" s="334" t="s">
        <v>1591</v>
      </c>
      <c r="E5" s="334" t="s">
        <v>539</v>
      </c>
      <c r="F5" s="334" t="s">
        <v>101</v>
      </c>
      <c r="G5" s="335">
        <v>46143</v>
      </c>
    </row>
    <row r="6" spans="2:8">
      <c r="B6" s="334" t="s">
        <v>1592</v>
      </c>
      <c r="C6" s="334">
        <v>256790</v>
      </c>
      <c r="D6" s="334" t="s">
        <v>1593</v>
      </c>
      <c r="E6" s="334" t="s">
        <v>539</v>
      </c>
      <c r="F6" s="334" t="s">
        <v>1594</v>
      </c>
      <c r="G6" s="335">
        <v>45992</v>
      </c>
    </row>
    <row r="7" spans="2:8">
      <c r="B7" s="334" t="s">
        <v>1595</v>
      </c>
      <c r="C7" s="334">
        <v>265193</v>
      </c>
      <c r="D7" s="334" t="s">
        <v>1596</v>
      </c>
      <c r="E7" s="334" t="s">
        <v>540</v>
      </c>
      <c r="F7" s="334" t="s">
        <v>1499</v>
      </c>
      <c r="G7" s="334" t="s">
        <v>1597</v>
      </c>
    </row>
    <row r="8" spans="2:8">
      <c r="B8" s="334" t="s">
        <v>1598</v>
      </c>
      <c r="C8" s="334">
        <v>293716</v>
      </c>
      <c r="D8" s="334" t="s">
        <v>1599</v>
      </c>
      <c r="E8" s="334" t="s">
        <v>540</v>
      </c>
      <c r="F8" s="334" t="s">
        <v>1499</v>
      </c>
      <c r="G8" s="335">
        <v>46204</v>
      </c>
    </row>
    <row r="9" spans="2:8">
      <c r="B9" s="334" t="s">
        <v>1600</v>
      </c>
      <c r="C9" s="334">
        <v>257258</v>
      </c>
      <c r="D9" s="334" t="s">
        <v>1601</v>
      </c>
      <c r="E9" s="334" t="s">
        <v>541</v>
      </c>
      <c r="F9" s="334" t="s">
        <v>144</v>
      </c>
      <c r="G9" s="335">
        <v>46327</v>
      </c>
    </row>
    <row r="10" spans="2:8">
      <c r="B10" s="334" t="s">
        <v>1602</v>
      </c>
      <c r="C10" s="334">
        <v>371147</v>
      </c>
      <c r="D10" s="334" t="s">
        <v>1603</v>
      </c>
      <c r="E10" s="334" t="s">
        <v>541</v>
      </c>
      <c r="F10" s="334" t="s">
        <v>144</v>
      </c>
      <c r="G10" s="334" t="s">
        <v>1597</v>
      </c>
    </row>
    <row r="11" spans="2:8">
      <c r="B11" s="334" t="s">
        <v>1604</v>
      </c>
      <c r="C11" s="334">
        <v>259230</v>
      </c>
      <c r="D11" s="334" t="s">
        <v>1605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1606</v>
      </c>
      <c r="C12" s="334">
        <v>370705</v>
      </c>
      <c r="D12" s="334"/>
      <c r="E12" s="334" t="s">
        <v>541</v>
      </c>
      <c r="F12" s="334" t="s">
        <v>144</v>
      </c>
      <c r="G12" s="334" t="s">
        <v>1597</v>
      </c>
    </row>
    <row r="13" spans="2:8">
      <c r="B13" s="334" t="s">
        <v>1607</v>
      </c>
      <c r="C13" s="334">
        <v>258542</v>
      </c>
      <c r="D13" s="334" t="s">
        <v>1608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1609</v>
      </c>
      <c r="C14" s="334">
        <v>257050</v>
      </c>
      <c r="D14" s="334" t="s">
        <v>1610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1611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1612</v>
      </c>
      <c r="E3" s="326" t="s">
        <v>1613</v>
      </c>
      <c r="F3" s="326" t="s">
        <v>1614</v>
      </c>
      <c r="G3" s="331" t="s">
        <v>1615</v>
      </c>
      <c r="H3" s="326" t="s">
        <v>1616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1617</v>
      </c>
      <c r="H4" s="329"/>
    </row>
    <row r="5" spans="3:8" ht="29.25">
      <c r="C5" s="327" t="s">
        <v>539</v>
      </c>
      <c r="D5" s="327" t="s">
        <v>1618</v>
      </c>
      <c r="E5" s="328">
        <v>46000</v>
      </c>
      <c r="F5" s="327">
        <v>9000</v>
      </c>
      <c r="G5" s="332" t="s">
        <v>1619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1620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1621</v>
      </c>
      <c r="G7" s="333" t="s">
        <v>1622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1623</v>
      </c>
      <c r="G8" s="332" t="s">
        <v>1624</v>
      </c>
      <c r="H8" s="327" t="s">
        <v>1625</v>
      </c>
    </row>
    <row r="9" spans="3:8">
      <c r="C9" s="327" t="s">
        <v>463</v>
      </c>
      <c r="D9" s="327" t="s">
        <v>1626</v>
      </c>
      <c r="E9" s="328">
        <v>45993</v>
      </c>
      <c r="F9" s="327">
        <v>12000</v>
      </c>
      <c r="G9" s="332" t="s">
        <v>1627</v>
      </c>
      <c r="H9" s="327"/>
    </row>
    <row r="10" spans="3:8" ht="29.25">
      <c r="C10" s="327" t="s">
        <v>463</v>
      </c>
      <c r="D10" s="327" t="s">
        <v>1628</v>
      </c>
      <c r="E10" s="328">
        <v>45993</v>
      </c>
      <c r="F10" s="327">
        <v>9000</v>
      </c>
      <c r="G10" s="332" t="s">
        <v>1629</v>
      </c>
      <c r="H10" s="327"/>
    </row>
    <row r="11" spans="3:8" ht="29.25">
      <c r="C11" s="327" t="s">
        <v>463</v>
      </c>
      <c r="D11" s="327" t="s">
        <v>1630</v>
      </c>
      <c r="E11" s="328">
        <v>45993</v>
      </c>
      <c r="F11" s="327">
        <v>10000</v>
      </c>
      <c r="G11" s="332" t="s">
        <v>1629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1631</v>
      </c>
      <c r="H12" s="327" t="s">
        <v>1632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T3008" sqref="T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1633</v>
      </c>
      <c r="W1" s="397"/>
      <c r="X1" s="397"/>
      <c r="Y1" s="104"/>
    </row>
    <row r="2" spans="1:25" s="101" customFormat="1" ht="11.25" customHeight="1">
      <c r="A2" s="105" t="s">
        <v>1634</v>
      </c>
      <c r="B2" s="105" t="s">
        <v>1635</v>
      </c>
      <c r="C2" s="105" t="s">
        <v>313</v>
      </c>
      <c r="D2" s="106" t="s">
        <v>873</v>
      </c>
      <c r="E2" s="106" t="s">
        <v>874</v>
      </c>
      <c r="F2" s="106" t="s">
        <v>1636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1637</v>
      </c>
      <c r="U2" s="108" t="s">
        <v>876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-</v>
      </c>
      <c r="E452" s="110" t="str">
        <f>IF(SP_SUL!T454="","*",SP_SUL!T454)</f>
        <v>-</v>
      </c>
      <c r="F452" s="110" t="str">
        <f>IF(SP_SUL!B454="","*",SP_SUL!B454)</f>
        <v>*</v>
      </c>
      <c r="G452" s="110" t="str">
        <f>IF(SP_SUL!D454="","*",SP_SUL!D454)</f>
        <v>*</v>
      </c>
      <c r="H452" s="110" t="str">
        <f>IF(SP_SUL!F454="","*",SP_SUL!F454)</f>
        <v>*</v>
      </c>
      <c r="I452" s="110" t="str">
        <f>IF(SP_SUL!H454="","*",SP_SUL!H454)</f>
        <v>*</v>
      </c>
      <c r="J452" s="110" t="str">
        <f>IF(SP_SUL!I454="","*",SP_SUL!I454)</f>
        <v>*</v>
      </c>
      <c r="K452" s="110" t="str">
        <f>IF(SP_SUL!M454="","*",SP_SUL!M454)</f>
        <v>-</v>
      </c>
      <c r="L452" s="339" t="str">
        <f>IF(SP_SUL!N454="","*",SP_SUL!N454)</f>
        <v>-</v>
      </c>
      <c r="M452" s="111" t="str">
        <f>IF(SP_SUL!J454="","*",SP_SUL!J454)</f>
        <v>*</v>
      </c>
      <c r="N452" s="270" t="str">
        <f>IF(SP_SUL!K454="","*",SP_SUL!K454)</f>
        <v>*</v>
      </c>
      <c r="O452" s="270" t="str">
        <f>IF(SP_SUL!L454="","*",SP_SUL!L454)</f>
        <v>*</v>
      </c>
      <c r="P452" s="111"/>
      <c r="Q452" s="128" t="str">
        <f>IF(SP_SUL!O454="","*",SP_SUL!O454)</f>
        <v>*</v>
      </c>
      <c r="R452" s="128" t="str">
        <f>IF(SP_SUL!P454="","*",SP_SUL!P454)</f>
        <v>*</v>
      </c>
      <c r="S452" s="110" t="str">
        <f>IF(SP_SUL!Q454="","*",CONCATENATE(SP_SUL!Q454," ",SP_SUL!R454))</f>
        <v>*</v>
      </c>
      <c r="T452" s="110" t="str">
        <f>IF(SP_SUL!V454="","*",SP_SUL!V454)</f>
        <v>*</v>
      </c>
      <c r="U452" s="110" t="str">
        <f>IF(SP_SUL!W454="","*",SP_SUL!W454)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*</v>
      </c>
      <c r="C472" s="109" t="str">
        <f>IF(SP_SUL!Z474="","*",SP_SUL!Z474)</f>
        <v>*</v>
      </c>
      <c r="D472" s="110" t="str">
        <f>IF(SP_SUL!S474="","*",SP_SUL!S474)</f>
        <v>-</v>
      </c>
      <c r="E472" s="110" t="str">
        <f>IF(SP_SUL!T474="","*",SP_SUL!T474)</f>
        <v>-</v>
      </c>
      <c r="F472" s="110" t="str">
        <f>IF(SP_SUL!B474="","*",SP_SUL!B474)</f>
        <v>*</v>
      </c>
      <c r="G472" s="110" t="str">
        <f>IF(SP_SUL!D474="","*",SP_SUL!D474)</f>
        <v>*</v>
      </c>
      <c r="H472" s="110" t="str">
        <f>IF(SP_SUL!F474="","*",SP_SUL!F474)</f>
        <v>*</v>
      </c>
      <c r="I472" s="110" t="str">
        <f>IF(SP_SUL!H474="","*",SP_SUL!H474)</f>
        <v>*</v>
      </c>
      <c r="J472" s="110" t="str">
        <f>IF(SP_SUL!I474="","*",SP_SUL!I474)</f>
        <v>*</v>
      </c>
      <c r="K472" s="110" t="str">
        <f>IF(SP_SUL!M474="","*",SP_SUL!M474)</f>
        <v>-</v>
      </c>
      <c r="L472" s="339" t="str">
        <f>IF(SP_SUL!N474="","*",SP_SUL!N474)</f>
        <v>-</v>
      </c>
      <c r="M472" s="111" t="str">
        <f>IF(SP_SUL!J474="","*",SP_SUL!J474)</f>
        <v>*</v>
      </c>
      <c r="N472" s="270" t="str">
        <f>IF(SP_SUL!K474="","*",SP_SUL!K474)</f>
        <v>*</v>
      </c>
      <c r="O472" s="270" t="str">
        <f>IF(SP_SUL!L474="","*",SP_SUL!L474)</f>
        <v>*</v>
      </c>
      <c r="P472" s="111"/>
      <c r="Q472" s="128" t="str">
        <f>IF(SP_SUL!O474="","*",SP_SUL!O474)</f>
        <v>*</v>
      </c>
      <c r="R472" s="128" t="str">
        <f>IF(SP_SUL!P474="","*",SP_SUL!P474)</f>
        <v>*</v>
      </c>
      <c r="S472" s="110" t="str">
        <f>IF(SP_SUL!Q474="","*",CONCATENATE(SP_SUL!Q474," ",SP_SUL!R474))</f>
        <v>*</v>
      </c>
      <c r="T472" s="110" t="str">
        <f>IF(SP_SUL!V474="","*",SP_SUL!V474)</f>
        <v>*</v>
      </c>
      <c r="U472" s="110" t="str">
        <f>IF(SP_SUL!W474="","*",SP_SUL!W474)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*</v>
      </c>
      <c r="C473" s="109" t="str">
        <f>IF(SP_SUL!Z475="","*",SP_SUL!Z475)</f>
        <v>*</v>
      </c>
      <c r="D473" s="110" t="str">
        <f>IF(SP_SUL!S475="","*",SP_SUL!S475)</f>
        <v>-</v>
      </c>
      <c r="E473" s="110" t="str">
        <f>IF(SP_SUL!T475="","*",SP_SUL!T475)</f>
        <v>-</v>
      </c>
      <c r="F473" s="110" t="str">
        <f>IF(SP_SUL!B475="","*",SP_SUL!B475)</f>
        <v>*</v>
      </c>
      <c r="G473" s="110" t="str">
        <f>IF(SP_SUL!D475="","*",SP_SUL!D475)</f>
        <v>*</v>
      </c>
      <c r="H473" s="110" t="str">
        <f>IF(SP_SUL!F475="","*",SP_SUL!F475)</f>
        <v>*</v>
      </c>
      <c r="I473" s="110" t="str">
        <f>IF(SP_SUL!H475="","*",SP_SUL!H475)</f>
        <v>*</v>
      </c>
      <c r="J473" s="110" t="str">
        <f>IF(SP_SUL!I475="","*",SP_SUL!I475)</f>
        <v>*</v>
      </c>
      <c r="K473" s="110" t="str">
        <f>IF(SP_SUL!M475="","*",SP_SUL!M475)</f>
        <v>-</v>
      </c>
      <c r="L473" s="339" t="str">
        <f>IF(SP_SUL!N475="","*",SP_SUL!N475)</f>
        <v>-</v>
      </c>
      <c r="M473" s="111" t="str">
        <f>IF(SP_SUL!J475="","*",SP_SUL!J475)</f>
        <v>*</v>
      </c>
      <c r="N473" s="270" t="str">
        <f>IF(SP_SUL!K475="","*",SP_SUL!K475)</f>
        <v>*</v>
      </c>
      <c r="O473" s="270" t="str">
        <f>IF(SP_SUL!L475="","*",SP_SUL!L475)</f>
        <v>*</v>
      </c>
      <c r="P473" s="111"/>
      <c r="Q473" s="128" t="str">
        <f>IF(SP_SUL!O475="","*",SP_SUL!O475)</f>
        <v>*</v>
      </c>
      <c r="R473" s="128" t="str">
        <f>IF(SP_SUL!P475="","*",SP_SUL!P475)</f>
        <v>*</v>
      </c>
      <c r="S473" s="110" t="str">
        <f>IF(SP_SUL!Q475="","*",CONCATENATE(SP_SUL!Q475," ",SP_SUL!R475))</f>
        <v>*</v>
      </c>
      <c r="T473" s="110" t="str">
        <f>IF(SP_SUL!V475="","*",SP_SUL!V475)</f>
        <v>*</v>
      </c>
      <c r="U473" s="110" t="str">
        <f>IF(SP_SUL!W475="","*",SP_SUL!W475)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*</v>
      </c>
      <c r="C474" s="109" t="str">
        <f>IF(SP_SUL!Z476="","*",SP_SUL!Z476)</f>
        <v>*</v>
      </c>
      <c r="D474" s="110" t="str">
        <f>IF(SP_SUL!S476="","*",SP_SUL!S476)</f>
        <v>-</v>
      </c>
      <c r="E474" s="110" t="str">
        <f>IF(SP_SUL!T476="","*",SP_SUL!T476)</f>
        <v>-</v>
      </c>
      <c r="F474" s="110" t="str">
        <f>IF(SP_SUL!B476="","*",SP_SUL!B476)</f>
        <v>*</v>
      </c>
      <c r="G474" s="110" t="str">
        <f>IF(SP_SUL!D476="","*",SP_SUL!D476)</f>
        <v>*</v>
      </c>
      <c r="H474" s="110" t="str">
        <f>IF(SP_SUL!F476="","*",SP_SUL!F476)</f>
        <v>*</v>
      </c>
      <c r="I474" s="110" t="str">
        <f>IF(SP_SUL!H476="","*",SP_SUL!H476)</f>
        <v>*</v>
      </c>
      <c r="J474" s="110" t="str">
        <f>IF(SP_SUL!I476="","*",SP_SUL!I476)</f>
        <v>*</v>
      </c>
      <c r="K474" s="110" t="str">
        <f>IF(SP_SUL!M476="","*",SP_SUL!M476)</f>
        <v>-</v>
      </c>
      <c r="L474" s="339" t="str">
        <f>IF(SP_SUL!N476="","*",SP_SUL!N476)</f>
        <v>-</v>
      </c>
      <c r="M474" s="111" t="str">
        <f>IF(SP_SUL!J476="","*",SP_SUL!J476)</f>
        <v>*</v>
      </c>
      <c r="N474" s="270" t="str">
        <f>IF(SP_SUL!K476="","*",SP_SUL!K476)</f>
        <v>*</v>
      </c>
      <c r="O474" s="270" t="str">
        <f>IF(SP_SUL!L476="","*",SP_SUL!L476)</f>
        <v>*</v>
      </c>
      <c r="P474" s="111"/>
      <c r="Q474" s="128" t="str">
        <f>IF(SP_SUL!O476="","*",SP_SUL!O476)</f>
        <v>*</v>
      </c>
      <c r="R474" s="128" t="str">
        <f>IF(SP_SUL!P476="","*",SP_SUL!P476)</f>
        <v>*</v>
      </c>
      <c r="S474" s="110" t="str">
        <f>IF(SP_SUL!Q476="","*",CONCATENATE(SP_SUL!Q476," ",SP_SUL!R476))</f>
        <v>*</v>
      </c>
      <c r="T474" s="110" t="str">
        <f>IF(SP_SUL!V476="","*",SP_SUL!V476)</f>
        <v>*</v>
      </c>
      <c r="U474" s="110" t="str">
        <f>IF(SP_SUL!W476="","*",SP_SUL!W476)</f>
        <v>*</v>
      </c>
      <c r="V474" s="112" t="str">
        <f ca="1">_xlfn.XLOOKUP(G474&amp;$V$2,BS_CONTROLE[CHAVE],BS_CONTROLE[Quantidade_11],"-")</f>
        <v>-</v>
      </c>
      <c r="W474" s="112" t="str">
        <f ca="1">_xlfn.XLOOKUP(G474&amp;$W$2,BS_CONTROLE[CHAVE],BS_CONTROLE[Quantidade_11],"-")</f>
        <v>-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*</v>
      </c>
      <c r="C475" s="109" t="str">
        <f>IF(SP_SUL!Z477="","*",SP_SUL!Z477)</f>
        <v>*</v>
      </c>
      <c r="D475" s="110" t="str">
        <f>IF(SP_SUL!S477="","*",SP_SUL!S477)</f>
        <v>-</v>
      </c>
      <c r="E475" s="110" t="str">
        <f>IF(SP_SUL!T477="","*",SP_SUL!T477)</f>
        <v>-</v>
      </c>
      <c r="F475" s="110" t="str">
        <f>IF(SP_SUL!B477="","*",SP_SUL!B477)</f>
        <v>*</v>
      </c>
      <c r="G475" s="110" t="str">
        <f>IF(SP_SUL!D477="","*",SP_SUL!D477)</f>
        <v>*</v>
      </c>
      <c r="H475" s="110" t="str">
        <f>IF(SP_SUL!F477="","*",SP_SUL!F477)</f>
        <v>*</v>
      </c>
      <c r="I475" s="110" t="str">
        <f>IF(SP_SUL!H477="","*",SP_SUL!H477)</f>
        <v>*</v>
      </c>
      <c r="J475" s="110" t="str">
        <f>IF(SP_SUL!I477="","*",SP_SUL!I477)</f>
        <v>*</v>
      </c>
      <c r="K475" s="110" t="str">
        <f>IF(SP_SUL!M477="","*",SP_SUL!M477)</f>
        <v>-</v>
      </c>
      <c r="L475" s="339" t="str">
        <f>IF(SP_SUL!N477="","*",SP_SUL!N477)</f>
        <v>-</v>
      </c>
      <c r="M475" s="111" t="str">
        <f>IF(SP_SUL!J477="","*",SP_SUL!J477)</f>
        <v>*</v>
      </c>
      <c r="N475" s="270" t="str">
        <f>IF(SP_SUL!K477="","*",SP_SUL!K477)</f>
        <v>*</v>
      </c>
      <c r="O475" s="270" t="str">
        <f>IF(SP_SUL!L477="","*",SP_SUL!L477)</f>
        <v>*</v>
      </c>
      <c r="P475" s="111"/>
      <c r="Q475" s="128" t="str">
        <f>IF(SP_SUL!O477="","*",SP_SUL!O477)</f>
        <v>*</v>
      </c>
      <c r="R475" s="128" t="str">
        <f>IF(SP_SUL!P477="","*",SP_SUL!P477)</f>
        <v>*</v>
      </c>
      <c r="S475" s="110" t="str">
        <f>IF(SP_SUL!Q477="","*",CONCATENATE(SP_SUL!Q477," ",SP_SUL!R477))</f>
        <v>*</v>
      </c>
      <c r="T475" s="110" t="str">
        <f>IF(SP_SUL!V477="","*",SP_SUL!V477)</f>
        <v>*</v>
      </c>
      <c r="U475" s="110" t="str">
        <f>IF(SP_SUL!W477="","*",SP_SUL!W477)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*</v>
      </c>
      <c r="C477" s="109" t="str">
        <f>IF(SP_SUL!Z479="","*",SP_SUL!Z479)</f>
        <v>*</v>
      </c>
      <c r="D477" s="110" t="str">
        <f>IF(SP_SUL!S479="","*",SP_SUL!S479)</f>
        <v>-</v>
      </c>
      <c r="E477" s="110" t="str">
        <f>IF(SP_SUL!T479="","*",SP_SUL!T479)</f>
        <v>-</v>
      </c>
      <c r="F477" s="110" t="str">
        <f>IF(SP_SUL!B479="","*",SP_SUL!B479)</f>
        <v>*</v>
      </c>
      <c r="G477" s="110" t="str">
        <f>IF(SP_SUL!D479="","*",SP_SUL!D479)</f>
        <v>*</v>
      </c>
      <c r="H477" s="110" t="str">
        <f>IF(SP_SUL!F479="","*",SP_SUL!F479)</f>
        <v>*</v>
      </c>
      <c r="I477" s="110" t="str">
        <f>IF(SP_SUL!H479="","*",SP_SUL!H479)</f>
        <v>*</v>
      </c>
      <c r="J477" s="110" t="str">
        <f>IF(SP_SUL!I479="","*",SP_SUL!I479)</f>
        <v>*</v>
      </c>
      <c r="K477" s="110" t="str">
        <f>IF(SP_SUL!M479="","*",SP_SUL!M479)</f>
        <v>-</v>
      </c>
      <c r="L477" s="339" t="str">
        <f>IF(SP_SUL!N479="","*",SP_SUL!N479)</f>
        <v>-</v>
      </c>
      <c r="M477" s="111" t="str">
        <f>IF(SP_SUL!J479="","*",SP_SUL!J479)</f>
        <v>*</v>
      </c>
      <c r="N477" s="270" t="str">
        <f>IF(SP_SUL!K479="","*",SP_SUL!K479)</f>
        <v>*</v>
      </c>
      <c r="O477" s="270" t="str">
        <f>IF(SP_SUL!L479="","*",SP_SUL!L479)</f>
        <v>*</v>
      </c>
      <c r="P477" s="111"/>
      <c r="Q477" s="128" t="str">
        <f>IF(SP_SUL!O479="","*",SP_SUL!O479)</f>
        <v>*</v>
      </c>
      <c r="R477" s="128" t="str">
        <f>IF(SP_SUL!P479="","*",SP_SUL!P479)</f>
        <v>*</v>
      </c>
      <c r="S477" s="110" t="str">
        <f>IF(SP_SUL!Q479="","*",CONCATENATE(SP_SUL!Q479," ",SP_SUL!R479))</f>
        <v>*</v>
      </c>
      <c r="T477" s="110" t="str">
        <f>IF(SP_SUL!V479="","*",SP_SUL!V479)</f>
        <v>*</v>
      </c>
      <c r="U477" s="110" t="str">
        <f>IF(SP_SUL!W479="","*",SP_SUL!W479)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*</v>
      </c>
      <c r="C479" s="109" t="str">
        <f>IF(SP_SUL!Z481="","*",SP_SUL!Z481)</f>
        <v>*</v>
      </c>
      <c r="D479" s="110" t="str">
        <f>IF(SP_SUL!S481="","*",SP_SUL!S481)</f>
        <v>-</v>
      </c>
      <c r="E479" s="110" t="str">
        <f>IF(SP_SUL!T481="","*",SP_SUL!T481)</f>
        <v>-</v>
      </c>
      <c r="F479" s="110" t="str">
        <f>IF(SP_SUL!B481="","*",SP_SUL!B481)</f>
        <v>*</v>
      </c>
      <c r="G479" s="110" t="str">
        <f>IF(SP_SUL!D481="","*",SP_SUL!D481)</f>
        <v>*</v>
      </c>
      <c r="H479" s="110" t="str">
        <f>IF(SP_SUL!F481="","*",SP_SUL!F481)</f>
        <v>*</v>
      </c>
      <c r="I479" s="110" t="str">
        <f>IF(SP_SUL!H481="","*",SP_SUL!H481)</f>
        <v>*</v>
      </c>
      <c r="J479" s="110" t="str">
        <f>IF(SP_SUL!I481="","*",SP_SUL!I481)</f>
        <v>*</v>
      </c>
      <c r="K479" s="110" t="str">
        <f>IF(SP_SUL!M481="","*",SP_SUL!M481)</f>
        <v>-</v>
      </c>
      <c r="L479" s="339" t="str">
        <f>IF(SP_SUL!N481="","*",SP_SUL!N481)</f>
        <v>-</v>
      </c>
      <c r="M479" s="111" t="str">
        <f>IF(SP_SUL!J481="","*",SP_SUL!J481)</f>
        <v>*</v>
      </c>
      <c r="N479" s="270" t="str">
        <f>IF(SP_SUL!K481="","*",SP_SUL!K481)</f>
        <v>*</v>
      </c>
      <c r="O479" s="270" t="str">
        <f>IF(SP_SUL!L481="","*",SP_SUL!L481)</f>
        <v>*</v>
      </c>
      <c r="P479" s="111"/>
      <c r="Q479" s="128" t="str">
        <f>IF(SP_SUL!O481="","*",SP_SUL!O481)</f>
        <v>*</v>
      </c>
      <c r="R479" s="128" t="str">
        <f>IF(SP_SUL!P481="","*",SP_SUL!P481)</f>
        <v>*</v>
      </c>
      <c r="S479" s="110" t="str">
        <f>IF(SP_SUL!Q481="","*",CONCATENATE(SP_SUL!Q481," ",SP_SUL!R481))</f>
        <v>*</v>
      </c>
      <c r="T479" s="110" t="str">
        <f>IF(SP_SUL!V481="","*",SP_SUL!V481)</f>
        <v>*</v>
      </c>
      <c r="U479" s="110" t="str">
        <f>IF(SP_SUL!W481="","*",SP_SUL!W481)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*</v>
      </c>
      <c r="C480" s="109" t="str">
        <f>IF(SP_SUL!Z482="","*",SP_SUL!Z482)</f>
        <v>*</v>
      </c>
      <c r="D480" s="110" t="str">
        <f>IF(SP_SUL!S482="","*",SP_SUL!S482)</f>
        <v>-</v>
      </c>
      <c r="E480" s="110" t="str">
        <f>IF(SP_SUL!T482="","*",SP_SUL!T482)</f>
        <v>-</v>
      </c>
      <c r="F480" s="110" t="str">
        <f>IF(SP_SUL!B482="","*",SP_SUL!B482)</f>
        <v>*</v>
      </c>
      <c r="G480" s="110" t="str">
        <f>IF(SP_SUL!D482="","*",SP_SUL!D482)</f>
        <v>*</v>
      </c>
      <c r="H480" s="110" t="str">
        <f>IF(SP_SUL!F482="","*",SP_SUL!F482)</f>
        <v>*</v>
      </c>
      <c r="I480" s="110" t="str">
        <f>IF(SP_SUL!H482="","*",SP_SUL!H482)</f>
        <v>*</v>
      </c>
      <c r="J480" s="110" t="str">
        <f>IF(SP_SUL!I482="","*",SP_SUL!I482)</f>
        <v>*</v>
      </c>
      <c r="K480" s="110" t="str">
        <f>IF(SP_SUL!M482="","*",SP_SUL!M482)</f>
        <v>-</v>
      </c>
      <c r="L480" s="339" t="str">
        <f>IF(SP_SUL!N482="","*",SP_SUL!N482)</f>
        <v>-</v>
      </c>
      <c r="M480" s="111" t="str">
        <f>IF(SP_SUL!J482="","*",SP_SUL!J482)</f>
        <v>*</v>
      </c>
      <c r="N480" s="270" t="str">
        <f>IF(SP_SUL!K482="","*",SP_SUL!K482)</f>
        <v>*</v>
      </c>
      <c r="O480" s="270" t="str">
        <f>IF(SP_SUL!L482="","*",SP_SUL!L482)</f>
        <v>*</v>
      </c>
      <c r="P480" s="111"/>
      <c r="Q480" s="128" t="str">
        <f>IF(SP_SUL!O482="","*",SP_SUL!O482)</f>
        <v>*</v>
      </c>
      <c r="R480" s="128" t="str">
        <f>IF(SP_SUL!P482="","*",SP_SUL!P482)</f>
        <v>*</v>
      </c>
      <c r="S480" s="110" t="str">
        <f>IF(SP_SUL!Q482="","*",CONCATENATE(SP_SUL!Q482," ",SP_SUL!R482))</f>
        <v>*</v>
      </c>
      <c r="T480" s="110" t="str">
        <f>IF(SP_SUL!V482="","*",SP_SUL!V482)</f>
        <v>*</v>
      </c>
      <c r="U480" s="110" t="str">
        <f>IF(SP_SUL!W482="","*",SP_SUL!W482)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1638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" workbookViewId="0">
      <selection activeCell="A427" sqref="A427:Q45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1639</v>
      </c>
      <c r="D5" s="399"/>
      <c r="E5" s="399"/>
      <c r="F5" s="399"/>
      <c r="G5" s="399"/>
      <c r="H5" s="399"/>
      <c r="I5" s="399"/>
      <c r="J5" s="400"/>
      <c r="K5" s="401" t="s">
        <v>1640</v>
      </c>
      <c r="L5" s="402"/>
      <c r="M5" s="402"/>
      <c r="N5" s="402"/>
      <c r="O5" s="403" t="s">
        <v>1641</v>
      </c>
      <c r="P5" s="404"/>
      <c r="Q5" s="405"/>
    </row>
    <row r="6" spans="1:17" s="94" customFormat="1" ht="15.75" customHeight="1">
      <c r="A6" s="88" t="s">
        <v>1636</v>
      </c>
      <c r="B6" s="95" t="s">
        <v>1635</v>
      </c>
      <c r="C6" s="96" t="s">
        <v>873</v>
      </c>
      <c r="D6" s="97" t="s">
        <v>874</v>
      </c>
      <c r="E6" s="96" t="s">
        <v>1642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1643</v>
      </c>
      <c r="M6" s="139" t="s">
        <v>335</v>
      </c>
      <c r="N6" s="140" t="s">
        <v>868</v>
      </c>
      <c r="O6" s="246" t="s">
        <v>911</v>
      </c>
      <c r="P6" s="157"/>
      <c r="Q6" s="193" t="s">
        <v>1644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1</v>
      </c>
      <c r="P427" s="91"/>
      <c r="Q427" s="145" t="str">
        <f>IF($A$2=1,IF(SP_SUL!BJ448="","*",SP_SUL!BJ448),IF(SP_SUL!BK448="","*",SP_SUL!BK448))</f>
        <v>Ag. Solicitar MC1 / Prev. 09h30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09h47 - 11h17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1</v>
      </c>
      <c r="P429" s="91"/>
      <c r="Q429" s="145" t="str">
        <f>IF($A$2=1,IF(SP_SUL!BJ450="","*",SP_SUL!BJ450),IF(SP_SUL!BK450="","*",SP_SUL!BK450))</f>
        <v>TP em preparação do local de trabalho, aguardo pronto para alinhamento de intervalo na oportunidade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1</v>
      </c>
      <c r="P430" s="91"/>
      <c r="Q430" s="145" t="str">
        <f>IF($A$2=1,IF(SP_SUL!BJ451="","*",SP_SUL!BJ451),IF(SP_SUL!BK451="","*",SP_SUL!BK451))</f>
        <v>CCO Confirmou FX, aguardando retorno da escala se teremos disponibilidade de Maquinista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1</v>
      </c>
      <c r="P431" s="91"/>
      <c r="Q431" s="145" t="str">
        <f>IF($A$2=1,IF(SP_SUL!BJ452="","*",SP_SUL!BJ452),IF(SP_SUL!BK452="","*",SP_SUL!BK452))</f>
        <v>TP em preparação do local de trabalho, aguardo pronto para alinhamento de intervalo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1</v>
      </c>
      <c r="P432" s="91"/>
      <c r="Q432" s="145" t="str">
        <f>IF($A$2=1,IF(SP_SUL!BJ453="","*",SP_SUL!BJ453),IF(SP_SUL!BK453="","*",SP_SUL!BK453))</f>
        <v>TP em preparação do local de trabalho, aguardo pronto para alinhamento de intervalo na oportunidade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1</v>
      </c>
      <c r="P435" s="91"/>
      <c r="Q435" s="145" t="str">
        <f>IF($A$2=1,IF(SP_SUL!BJ456="","*",SP_SUL!BJ456),IF(SP_SUL!BK456="","*",SP_SUL!BK456))</f>
        <v>Programaçã Desc. de dormentes na VIA2 no km 118+160 em ZWI1132 / Ag. Solitar a MC1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1</v>
      </c>
      <c r="P437" s="91"/>
      <c r="Q437" s="145" t="str">
        <f>IF($A$2=1,IF(SP_SUL!BJ458="","*",SP_SUL!BJ458),IF(SP_SUL!BK458="","*",SP_SUL!BK458))</f>
        <v>Intervalo BLOCO MOD ZRB, na chegada do W97 no km 155+700 em 1551561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1</v>
      </c>
      <c r="P438" s="91"/>
      <c r="Q438" s="145" t="str">
        <f>IF($A$2=1,IF(SP_SUL!BJ459="","*",SP_SUL!BJ459),IF(SP_SUL!BK459="","*",SP_SUL!BK459))</f>
        <v>Solicitado MC1 às 07h29, aguardando autorização do CCO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2</v>
      </c>
      <c r="P439" s="91"/>
      <c r="Q439" s="145" t="str">
        <f>IF($A$2=1,IF(SP_SUL!BJ460="","*",SP_SUL!BJ460),IF(SP_SUL!BK460="","*",SP_SUL!BK460))</f>
        <v>Solicitado MC1 às 07h04, autorizado na VIA às 07h36, licenciado às 07h40 para iniciar o deslocamento.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1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1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1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1644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1645</v>
      </c>
      <c r="C2" s="96" t="s">
        <v>858</v>
      </c>
      <c r="D2" s="96" t="s">
        <v>860</v>
      </c>
      <c r="E2" s="96" t="s">
        <v>1646</v>
      </c>
      <c r="F2" s="96" t="s">
        <v>1647</v>
      </c>
      <c r="G2" s="96" t="s">
        <v>1648</v>
      </c>
      <c r="H2" s="96" t="s">
        <v>1649</v>
      </c>
      <c r="I2" s="96" t="s">
        <v>1650</v>
      </c>
      <c r="J2" s="96" t="s">
        <v>1651</v>
      </c>
      <c r="K2" s="131" t="s">
        <v>1652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2025-12-19T12:54:58Z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