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916" documentId="120_S{118792C3-22EF-5104-A093-F22BFE3913F3}" xr6:coauthVersionLast="47" xr6:coauthVersionMax="47" xr10:uidLastSave="{B11FED6F-0429-42FA-8C7D-71AF3B35C29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4" hidden="1">'CONTROLE D'!$A$6:$P$3001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K218" i="10" s="1"/>
  <c r="AL220" i="1"/>
  <c r="AP220" i="1"/>
  <c r="M218" i="10" s="1"/>
  <c r="BR220" i="1"/>
  <c r="BS220" i="1"/>
  <c r="A221" i="1"/>
  <c r="C221" i="1"/>
  <c r="G221" i="1"/>
  <c r="K216" i="11"/>
  <c r="R221" i="1"/>
  <c r="R218" i="11" s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K344" i="10" s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70" i="11" l="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<sst xmlns="http://schemas.openxmlformats.org/spreadsheetml/2006/main" count="9453" uniqueCount="1608">
  <si>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</si>
  <si>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</si>
  <si>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</si>
  <si>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</si>
  <si>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</si>
  <si>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</si>
  <si>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</si>
  <si>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</si>
  <si>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</si>
  <si>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</si>
  <si>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</si>
  <si>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</si>
  <si>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</si>
  <si>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</si>
  <si>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</si>
  <si>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</si>
  <si>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</si>
  <si>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</si>
  <si>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</si>
  <si>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</si>
  <si>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</si>
  <si>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</si>
  <si>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</si>
  <si>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</si>
  <si>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</si>
  <si>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</si>
  <si>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</si>
  <si>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</si>
  <si>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</si>
  <si>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</si>
  <si>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</si>
  <si>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</si>
  <si>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</si>
  <si>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</si>
  <si>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</si>
  <si>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</si>
  <si>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</si>
  <si>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</si>
  <si>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</si>
  <si>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</si>
  <si>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</si>
  <si>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</si>
  <si>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</si>
  <si>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</si>
  <si>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</si>
  <si>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</si>
  <si>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</si>
  <si>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</si>
  <si>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</si>
  <si>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</si>
  <si>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</si>
  <si>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</si>
  <si>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</si>
  <si>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</si>
  <si>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</si>
  <si>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</si>
  <si>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</si>
  <si>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</si>
  <si>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</si>
  <si>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</si>
  <si>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</si>
  <si>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</si>
  <si>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</si>
  <si>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</si>
  <si>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</si>
  <si>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</si>
  <si>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</si>
  <si>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</si>
  <si>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</si>
  <si>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</si>
  <si>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</si>
  <si>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</si>
  <si>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</si>
  <si>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</si>
  <si>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</si>
  <si>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</si>
  <si>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</si>
  <si>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</si>
  <si>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</si>
  <si>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</si>
  <si>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</si>
  <si>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</si>
  <si>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</si>
  <si>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</si>
  <si>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</si>
  <si>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</si>
  <si>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</si>
  <si>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</si>
  <si>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</si>
  <si>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</si>
  <si>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</si>
  <si>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</si>
  <si>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</si>
  <si>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</si>
  <si>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</si>
  <si>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</si>
  <si>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</si>
  <si>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</si>
  <si>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</si>
  <si>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</si>
  <si>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</si>
  <si>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</si>
  <si>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</si>
  <si>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</si>
  <si>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</si>
  <si>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</si>
  <si>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</si>
  <si>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</si>
  <si>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</si>
  <si>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</si>
  <si>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</si>
  <si>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</si>
  <si>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</si>
  <si>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</si>
  <si>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</si>
  <si>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</si>
  <si>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</si>
  <si>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</si>
  <si>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</si>
  <si>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</si>
  <si>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</si>
  <si>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</si>
  <si>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</si>
  <si>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</si>
  <si>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</si>
  <si>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</si>
  <si>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</si>
  <si>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</si>
  <si>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</si>
  <si>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</si>
  <si>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</si>
  <si>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</si>
  <si>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</si>
  <si>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</si>
  <si>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</si>
  <si>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</si>
  <si>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</si>
  <si>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</si>
  <si>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</si>
  <si>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</si>
  <si>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</si>
  <si>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</si>
  <si>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</si>
  <si>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</si>
  <si>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</si>
  <si>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</si>
  <si>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</si>
  <si>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</si>
  <si>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</si>
  <si>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</si>
  <si>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</si>
  <si>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</si>
  <si>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</si>
  <si>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</si>
  <si>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</si>
  <si>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</si>
  <si>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</si>
  <si>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</si>
  <si>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</si>
  <si>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</si>
  <si>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</si>
  <si>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</si>
  <si>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</si>
  <si>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</si>
  <si>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</si>
  <si>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</si>
  <si>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</si>
  <si>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</si>
  <si>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</si>
  <si>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</si>
  <si>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</si>
  <si>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</si>
  <si>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</si>
  <si>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</si>
  <si>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</si>
  <si>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</si>
  <si>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</si>
  <si>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</si>
  <si>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</si>
  <si>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</si>
  <si>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</si>
  <si>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</si>
  <si>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</si>
  <si>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</si>
  <si>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</si>
  <si>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</si>
  <si>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</si>
  <si>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</si>
  <si>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</si>
  <si>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</si>
  <si>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</si>
  <si>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</si>
  <si>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</si>
  <si>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</si>
  <si>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</si>
  <si>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</si>
  <si>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</si>
  <si>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</si>
  <si>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</si>
  <si>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</si>
  <si>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</si>
  <si>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</si>
  <si>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</si>
  <si>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</si>
  <si>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</si>
  <si>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</si>
  <si>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</si>
  <si>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</si>
  <si>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</si>
  <si>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</si>
  <si>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</si>
  <si>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</si>
  <si>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</si>
  <si>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</si>
  <si>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</si>
  <si>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</si>
  <si>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</si>
  <si>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</si>
  <si>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</si>
  <si>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</si>
  <si>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</si>
  <si>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</si>
  <si>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</si>
  <si>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</si>
  <si>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</si>
  <si>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</si>
  <si>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</si>
  <si>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</si>
  <si>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</si>
  <si>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</si>
  <si>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</si>
  <si>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</si>
  <si>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</si>
  <si>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</si>
  <si>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</si>
  <si>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</si>
  <si>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</si>
  <si>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</si>
  <si>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</si>
  <si>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</si>
  <si>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</si>
  <si>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</si>
  <si>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</si>
  <si>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</si>
  <si>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</si>
  <si>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</si>
  <si>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</si>
  <si>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</si>
  <si>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</si>
  <si>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</si>
  <si>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</si>
  <si>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</si>
  <si>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</si>
  <si>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</si>
  <si>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</si>
  <si>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</si>
  <si>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</si>
  <si>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</si>
  <si>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</si>
  <si>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</si>
  <si>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</si>
  <si>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</si>
  <si>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</si>
  <si>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</si>
  <si>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</si>
  <si>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</si>
  <si>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</si>
  <si>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</si>
  <si>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</si>
  <si>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</si>
  <si>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</si>
  <si>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</si>
  <si>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</si>
  <si>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</si>
  <si>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</si>
  <si>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</si>
  <si>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</si>
  <si>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</si>
  <si>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</si>
  <si>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</si>
  <si>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</si>
  <si>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</si>
  <si>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</si>
  <si>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</si>
  <si>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</si>
  <si>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</si>
  <si>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</si>
  <si>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</si>
  <si>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</si>
  <si>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</si>
  <si>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</si>
  <si>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</si>
  <si>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</si>
  <si>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</si>
  <si>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</si>
  <si>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</si>
  <si>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</si>
  <si>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</si>
  <si>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</si>
  <si>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</si>
  <si>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</si>
  <si>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</si>
  <si>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</si>
  <si>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</si>
  <si>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</si>
  <si>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</si>
  <si>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</si>
  <si>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</si>
  <si>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</si>
  <si>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</si>
  <si>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</si>
  <si>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</si>
  <si>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</si>
  <si>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</si>
  <si>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</si>
  <si>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</si>
  <si>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</si>
  <si>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</si>
  <si>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</si>
  <si>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</si>
  <si>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</si>
  <si>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</si>
  <si>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</si>
  <si>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</si>
  <si>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</si>
  <si>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</si>
  <si>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</si>
  <si>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</si>
  <si>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</si>
  <si>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</si>
  <si>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</si>
  <si>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</si>
  <si>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</si>
  <si>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</si>
  <si>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</si>
  <si>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</si>
  <si>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</si>
  <si>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</si>
  <si>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</si>
  <si>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</si>
  <si>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</si>
  <si>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</si>
  <si>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</si>
  <si>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</si>
  <si>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</si>
  <si>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</si>
  <si>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</si>
  <si>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</si>
  <si>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</si>
  <si>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</si>
  <si>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</si>
  <si>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</si>
  <si>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</si>
  <si>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</si>
  <si>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</si>
  <si>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</si>
  <si>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</si>
  <si>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</si>
  <si>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</si>
  <si>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</si>
  <si>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</si>
  <si>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</si>
  <si>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</si>
  <si>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</si>
  <si>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</si>
  <si>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</si>
  <si>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</si>
  <si>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</si>
  <si>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</si>
  <si>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</si>
  <si>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</si>
  <si>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</si>
  <si>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</si>
  <si>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</si>
  <si>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</si>
  <si>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</si>
  <si>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</si>
  <si>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</si>
  <si>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</si>
  <si>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</si>
  <si>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</si>
  <si>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</si>
  <si>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</si>
  <si>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</si>
  <si>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</si>
  <si>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</si>
  <si>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</si>
  <si>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</si>
  <si>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</si>
  <si>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</si>
  <si>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</si>
  <si>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</si>
  <si>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</si>
  <si>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</si>
  <si>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</si>
  <si>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</si>
  <si>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</si>
  <si>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</si>
  <si>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</si>
  <si>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</si>
  <si>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</si>
  <si>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</si>
  <si>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</si>
  <si>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</si>
  <si>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</si>
  <si>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</si>
  <si>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</si>
  <si>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</si>
  <si>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</si>
  <si>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</si>
  <si>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</si>
  <si>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</si>
  <si>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</si>
  <si>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</si>
  <si>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</si>
  <si>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</si>
  <si>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</si>
  <si>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</si>
  <si>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</si>
  <si>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</si>
  <si>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</si>
  <si>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</si>
  <si>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</si>
  <si>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</si>
  <si>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</si>
  <si>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</si>
  <si>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</si>
  <si>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</si>
  <si>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</si>
  <si>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</si>
  <si>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</si>
  <si>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</si>
  <si>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</si>
  <si>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</si>
  <si>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</si>
  <si>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</si>
  <si>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</si>
  <si>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</si>
  <si>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</si>
  <si>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</si>
  <si>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</si>
  <si>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</si>
  <si>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</si>
  <si>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</si>
  <si>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</si>
  <si>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</si>
  <si>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</si>
  <si>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</si>
  <si>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</si>
  <si>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</si>
  <si>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</si>
  <si>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</si>
  <si>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</si>
  <si>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</si>
  <si>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</si>
  <si>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</si>
  <si>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</si>
  <si>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</si>
  <si>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</si>
  <si>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</si>
  <si>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</si>
  <si>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</si>
  <si>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</si>
  <si>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</si>
  <si>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</si>
  <si>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</si>
  <si>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</si>
  <si>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</si>
  <si>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</si>
  <si>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</si>
  <si>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</si>
  <si>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</si>
  <si>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</si>
  <si>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</si>
  <si>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</si>
  <si>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</si>
  <si>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</si>
  <si>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</si>
  <si>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</si>
  <si>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</si>
  <si>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</si>
  <si>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</si>
  <si>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</si>
  <si>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</si>
  <si>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</si>
  <si>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</si>
  <si>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</si>
  <si>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</si>
  <si>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</si>
  <si>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</si>
  <si>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</si>
  <si>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</si>
  <si>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</si>
  <si>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</si>
  <si>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</si>
  <si>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</si>
  <si>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</si>
  <si>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</si>
  <si>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</si>
  <si>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</si>
  <si>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</si>
  <si>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</si>
  <si>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</si>
  <si>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</si>
  <si>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</si>
  <si>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</si>
  <si>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</si>
  <si>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</si>
  <si>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</si>
  <si>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</si>
  <si>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</si>
  <si>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</si>
  <si>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</si>
  <si>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</si>
  <si>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</si>
  <si>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</si>
  <si>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</si>
  <si>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</si>
  <si>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</si>
  <si>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</si>
  <si>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</si>
  <si>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</si>
  <si>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</si>
  <si>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</si>
  <si>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</si>
  <si>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</si>
  <si>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</si>
  <si>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</si>
  <si>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</si>
  <si>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</si>
  <si>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</si>
  <si>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</si>
  <si>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</si>
  <si>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</si>
  <si>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</si>
  <si>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</si>
  <si>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</si>
  <si>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</si>
  <si>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</si>
  <si>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</si>
  <si>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</si>
  <si>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</si>
  <si>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</si>
  <si>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</si>
  <si>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</si>
  <si>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</si>
  <si>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</si>
  <si>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</si>
  <si>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</si>
  <si>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</si>
  <si>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</si>
  <si>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</si>
  <si>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</si>
  <si>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</si>
  <si>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</si>
  <si>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</si>
  <si>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</si>
  <si>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</si>
  <si>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</si>
  <si>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</si>
  <si>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</si>
  <si>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</si>
  <si>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</si>
  <si>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</si>
  <si>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</si>
  <si>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</si>
  <si>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</si>
  <si>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</si>
  <si>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</si>
  <si>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</si>
  <si>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</si>
  <si>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</si>
  <si>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</si>
  <si>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</si>
  <si>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</si>
  <si>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</si>
  <si>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</si>
  <si>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</si>
  <si>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</si>
  <si>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</si>
  <si>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</si>
  <si>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</si>
  <si>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</si>
  <si>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</si>
  <si>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</si>
  <si>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</si>
  <si>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</si>
  <si>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</si>
  <si>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</si>
  <si>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</si>
  <si>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</si>
  <si>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</si>
  <si>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</si>
  <si>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</si>
  <si>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</si>
  <si>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</si>
  <si>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</si>
  <si>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</si>
  <si>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</si>
  <si>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</si>
  <si>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</si>
  <si>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</si>
  <si>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</si>
  <si>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</si>
  <si>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</si>
  <si>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</si>
  <si>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</si>
  <si>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</si>
  <si>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</si>
  <si>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</si>
  <si>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</si>
  <si>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</si>
  <si>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</si>
  <si>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</si>
  <si>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</si>
  <si>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</si>
  <si>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</si>
  <si>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</si>
  <si>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</si>
  <si>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</si>
  <si>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</si>
  <si>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</si>
  <si>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</si>
  <si>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</si>
  <si>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</si>
  <si>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</si>
  <si>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</si>
  <si>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</si>
  <si>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</si>
  <si>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</si>
  <si>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</si>
  <si>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</si>
  <si>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</si>
  <si>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</si>
  <si>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</si>
  <si>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</si>
  <si>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</si>
  <si>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</si>
  <si>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</si>
  <si>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</si>
  <si>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</si>
  <si>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</si>
  <si>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</si>
  <si>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</si>
  <si>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</si>
  <si>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</si>
  <si>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</si>
  <si>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</si>
  <si>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</si>
  <si>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</si>
  <si>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</si>
  <si>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</si>
  <si>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</si>
  <si>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</si>
  <si>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</si>
  <si>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</si>
  <si>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</si>
  <si>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</si>
  <si>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</si>
  <si>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</si>
  <si>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</si>
  <si>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</si>
  <si>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</si>
  <si>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</si>
  <si>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</si>
  <si>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</si>
  <si>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</si>
  <si>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</si>
  <si>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</si>
  <si>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</si>
  <si>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</si>
  <si>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</si>
  <si>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</si>
  <si>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</si>
  <si>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</si>
  <si>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</si>
  <si>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</si>
  <si>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</si>
  <si>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</si>
  <si>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</si>
  <si>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</si>
  <si>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</si>
  <si>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</si>
  <si>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</si>
  <si>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</si>
  <si>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</si>
  <si>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</si>
  <si>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</si>
  <si>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</si>
  <si>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</si>
  <si>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</si>
  <si>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</si>
  <si>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</si>
  <si>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</si>
  <si>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</si>
  <si>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</si>
  <si>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</si>
  <si>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</si>
  <si>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</si>
  <si>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</si>
  <si>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</si>
  <si>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</si>
  <si>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</si>
  <si>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</si>
  <si>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</si>
  <si>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</si>
  <si>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</si>
  <si>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</si>
  <si>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</si>
  <si>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</si>
  <si>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</si>
  <si>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</si>
  <si>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</si>
  <si>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</si>
  <si>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</si>
  <si>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</si>
  <si>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</si>
  <si>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</si>
  <si>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</si>
  <si>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</si>
  <si>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</si>
  <si>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</si>
  <si>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</si>
  <si>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</si>
  <si>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</si>
  <si>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</si>
  <si>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</si>
  <si>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</si>
  <si>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</si>
  <si>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</si>
  <si>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</si>
  <si>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</si>
  <si>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</si>
  <si>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</si>
  <si>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</si>
  <si>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</si>
  <si>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</si>
  <si>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</si>
  <si>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</si>
  <si>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</si>
  <si>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</si>
  <si>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</si>
  <si>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</si>
  <si>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</si>
  <si>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</si>
  <si>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</si>
  <si>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</si>
  <si>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</si>
  <si>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</si>
  <si>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</si>
  <si>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</si>
  <si>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</si>
  <si>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</si>
  <si>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</si>
  <si>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</si>
  <si>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</si>
  <si>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</si>
  <si>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</si>
  <si>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</si>
  <si>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</si>
  <si>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</si>
  <si>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</si>
  <si>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</si>
  <si>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</si>
  <si>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</si>
  <si>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</si>
  <si>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</si>
  <si>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</si>
  <si>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</si>
  <si>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</si>
  <si>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</si>
  <si>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</si>
  <si>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</si>
  <si>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</si>
  <si>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</si>
  <si>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</si>
  <si>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</si>
  <si>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</si>
  <si>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</si>
  <si>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</si>
  <si>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</si>
  <si>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</si>
  <si>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</si>
  <si>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</si>
  <si>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</si>
  <si>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</si>
  <si>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</si>
  <si>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</si>
  <si>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</si>
  <si>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</si>
  <si>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</si>
  <si>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</si>
  <si>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</si>
  <si>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</si>
  <si>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</si>
  <si>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</si>
  <si>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</si>
  <si>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</si>
  <si>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</si>
  <si>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</si>
  <si>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</si>
  <si>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</si>
  <si>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</si>
  <si>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</si>
  <si>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</si>
  <si>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</si>
  <si>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</si>
  <si>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</si>
  <si>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</si>
  <si>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</si>
  <si>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</si>
  <si>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</si>
  <si>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</si>
  <si>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</si>
  <si>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</si>
  <si>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</si>
  <si>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</si>
  <si>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</si>
  <si>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</si>
  <si>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</si>
  <si>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</si>
  <si>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</si>
  <si>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</si>
  <si>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</si>
  <si>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</si>
  <si>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</si>
  <si>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</si>
  <si>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</si>
  <si>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</si>
  <si>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</si>
  <si>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</si>
  <si>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</si>
  <si>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</si>
  <si>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</si>
  <si>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</si>
  <si>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</si>
  <si>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</si>
  <si>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</si>
  <si>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</si>
  <si>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</si>
  <si>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</si>
  <si>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</si>
  <si>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</si>
  <si>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</si>
  <si>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</si>
  <si>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</si>
  <si>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</si>
  <si>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</si>
  <si>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</si>
  <si>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</si>
  <si>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</si>
  <si>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</si>
  <si>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</si>
  <si>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</si>
  <si>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</si>
  <si>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</si>
  <si>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</si>
  <si>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</si>
  <si>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</si>
  <si>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</si>
  <si>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</si>
  <si>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</si>
  <si>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</si>
  <si>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</si>
  <si>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</si>
  <si>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</si>
  <si>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</si>
  <si>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</si>
  <si>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</si>
  <si>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</si>
  <si>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</si>
  <si>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</si>
  <si>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</si>
  <si>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</si>
  <si>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</si>
  <si>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</si>
  <si>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</si>
  <si>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</si>
  <si>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</si>
  <si>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</si>
  <si>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</si>
  <si>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</si>
  <si>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</si>
  <si>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</si>
  <si>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</si>
  <si>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</si>
  <si>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</si>
  <si>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</si>
  <si>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</si>
  <si>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</si>
  <si>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</si>
  <si>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</si>
  <si>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</si>
  <si>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</si>
  <si>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</si>
  <si>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</si>
  <si>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</si>
  <si>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</si>
  <si>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</si>
  <si>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</si>
  <si>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</si>
  <si>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</si>
  <si>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</si>
  <si>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</si>
  <si>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</si>
  <si>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</si>
  <si>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</si>
  <si>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</si>
  <si>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</si>
  <si>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</si>
  <si>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</si>
  <si>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</si>
  <si>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</si>
  <si>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</si>
  <si>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</si>
  <si>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</si>
  <si>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</si>
  <si>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</si>
  <si>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</si>
  <si>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</si>
  <si>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</si>
  <si>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</si>
  <si>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</si>
  <si>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</si>
  <si>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</si>
  <si>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</si>
  <si>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</si>
  <si>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</si>
  <si>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</si>
  <si>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</si>
  <si>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</si>
  <si>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</si>
  <si>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</si>
  <si>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</si>
  <si>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</si>
  <si>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</si>
  <si>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</si>
  <si>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</si>
  <si>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</si>
  <si>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</si>
  <si>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</si>
  <si>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</si>
  <si>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</si>
  <si>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</si>
  <si>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</si>
  <si>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</si>
  <si>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</si>
  <si>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</si>
  <si>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</si>
  <si>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</si>
  <si>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</si>
  <si>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</si>
  <si>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</si>
  <si>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</si>
  <si>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</si>
  <si>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</si>
  <si>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</si>
  <si>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</si>
  <si>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</si>
  <si>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</si>
  <si>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</si>
  <si>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</si>
  <si>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</si>
  <si>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</si>
  <si>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</si>
  <si>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</si>
  <si>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</si>
  <si>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</si>
  <si>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</si>
  <si>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</si>
  <si>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</si>
  <si>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</si>
  <si>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</si>
  <si>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</si>
  <si>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</si>
  <si>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</si>
  <si>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</si>
  <si>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</si>
  <si>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</si>
  <si>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</si>
  <si>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</si>
  <si>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</si>
  <si>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</si>
  <si>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</si>
  <si>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</si>
  <si>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</si>
  <si>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</si>
  <si>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</si>
  <si>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</si>
  <si>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</si>
  <si>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</si>
  <si>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</si>
  <si>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</si>
  <si>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</si>
  <si>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</si>
  <si>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</si>
  <si>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</si>
  <si>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</si>
  <si>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</si>
  <si>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</si>
  <si>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</si>
  <si>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</si>
  <si>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</si>
  <si>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</si>
  <si>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</si>
  <si>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</si>
  <si>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</si>
  <si>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</si>
  <si>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</si>
  <si>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</si>
  <si>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</si>
  <si>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</si>
  <si>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</si>
  <si>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</si>
  <si>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</si>
  <si>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</si>
  <si>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</si>
  <si>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</si>
  <si>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</si>
  <si>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</si>
  <si>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</si>
  <si>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</si>
  <si>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</si>
  <si>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</si>
  <si>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</si>
  <si>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</si>
  <si>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</si>
  <si>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</si>
  <si>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</si>
  <si>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</si>
  <si>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</si>
  <si>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</si>
  <si>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</si>
  <si>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</si>
  <si>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</si>
  <si>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</si>
  <si>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</si>
  <si>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</si>
  <si>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</si>
  <si>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</si>
  <si>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</si>
  <si>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</si>
  <si>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</si>
  <si>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</si>
  <si>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</si>
  <si>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</si>
  <si>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</si>
  <si>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</si>
  <si>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</si>
  <si>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</si>
  <si>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</si>
  <si>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</si>
  <si>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</si>
  <si>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</si>
  <si>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</si>
  <si>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</si>
  <si>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</si>
  <si>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</si>
  <si>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</si>
  <si>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</si>
  <si>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</si>
  <si>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</si>
  <si>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</si>
  <si>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</si>
  <si>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</si>
  <si>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</si>
  <si>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</si>
  <si>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</si>
  <si>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</si>
  <si>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</si>
  <si>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</si>
  <si>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</si>
  <si>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</si>
  <si>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</si>
  <si>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</si>
  <si>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</si>
  <si>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</si>
  <si>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</si>
  <si>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</si>
  <si>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</si>
  <si>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</si>
  <si>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</si>
  <si>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</si>
  <si>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</si>
  <si>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</si>
  <si>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</si>
  <si>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</si>
  <si>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</si>
  <si>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</si>
  <si>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</si>
  <si>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</si>
  <si>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</si>
  <si>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</si>
  <si>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</si>
  <si>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</si>
  <si>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</si>
  <si>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</si>
  <si>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</si>
  <si>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</si>
  <si>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</si>
  <si>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</si>
  <si>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</si>
  <si>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</si>
  <si>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</si>
  <si>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</si>
  <si>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</si>
  <si>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</si>
  <si>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</si>
  <si>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</si>
  <si>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</si>
  <si>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</si>
  <si>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</si>
  <si>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</si>
  <si>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</si>
  <si>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</si>
  <si>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</si>
  <si>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</si>
  <si>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</si>
  <si>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</si>
  <si>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</si>
  <si>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</si>
  <si>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</si>
  <si>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</si>
  <si>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</si>
  <si>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</si>
  <si>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</si>
  <si>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</si>
  <si>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</si>
  <si>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</si>
  <si>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</si>
  <si>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</si>
  <si>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</si>
  <si>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</si>
  <si>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</si>
  <si>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</si>
  <si>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</si>
  <si>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</si>
  <si>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</si>
  <si>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</si>
  <si>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</si>
  <si>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</si>
  <si>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</si>
  <si>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</si>
  <si>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</si>
  <si>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</si>
  <si>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</si>
  <si>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</si>
  <si>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</si>
  <si>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</si>
  <si>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</si>
  <si>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</si>
  <si>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</si>
  <si>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</si>
  <si>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</si>
  <si>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</si>
  <si>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</si>
  <si>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</si>
  <si>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</si>
  <si>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</si>
  <si>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</si>
  <si>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</si>
  <si>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</si>
  <si>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</si>
  <si>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</si>
  <si>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</si>
  <si>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</si>
  <si>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</si>
  <si>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</si>
  <si>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</si>
  <si>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</si>
  <si>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</si>
  <si>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</si>
  <si>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</si>
  <si>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</si>
  <si>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</si>
  <si>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</si>
  <si>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</si>
  <si>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</si>
  <si>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</si>
  <si>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</si>
  <si>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</si>
  <si>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</si>
  <si>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</si>
  <si>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</si>
  <si>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</si>
  <si>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</si>
  <si>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</si>
  <si>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</si>
  <si>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</si>
  <si>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</si>
  <si>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</si>
  <si>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</si>
  <si>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</si>
  <si>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</si>
  <si>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</si>
  <si>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</si>
  <si>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</si>
  <si>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</si>
  <si>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</si>
  <si>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</si>
  <si>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</si>
  <si>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</si>
  <si>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</si>
  <si>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</si>
  <si>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</si>
  <si>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</si>
  <si>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</si>
  <si>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</si>
  <si>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</si>
  <si>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</si>
  <si>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</si>
  <si>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</si>
  <si>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</si>
  <si>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</si>
  <si>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</si>
  <si>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</si>
  <si>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</si>
  <si>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</si>
  <si>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</si>
  <si>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</si>
  <si>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</si>
  <si>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</si>
  <si>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</si>
  <si>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</si>
  <si>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</si>
  <si>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</si>
  <si>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</si>
  <si>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</si>
  <si>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</si>
  <si>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</si>
  <si>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</si>
  <si>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</si>
  <si>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</si>
  <si>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</si>
  <si>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</si>
  <si>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</si>
  <si>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</si>
  <si>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</si>
  <si>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</si>
  <si>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</si>
  <si>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</si>
  <si>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</si>
  <si>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</si>
  <si>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</si>
  <si>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</si>
  <si>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</si>
  <si>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</si>
  <si>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</si>
  <si>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</si>
  <si>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</si>
  <si>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</si>
  <si>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</si>
  <si>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</si>
  <si>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</si>
  <si>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</si>
  <si>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</si>
  <si>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</si>
  <si>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</si>
  <si>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</si>
  <si>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</si>
  <si>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</si>
  <si>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</si>
  <si>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</si>
  <si>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</si>
  <si>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</si>
  <si>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</si>
  <si>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</si>
  <si>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</si>
  <si>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</si>
  <si>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</si>
  <si>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</si>
  <si>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</si>
  <si>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</si>
  <si>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</si>
  <si>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</si>
  <si>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</si>
  <si>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</si>
  <si>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</si>
  <si>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</si>
  <si>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</si>
  <si>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</si>
  <si>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</si>
  <si>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</si>
  <si>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</si>
  <si>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</si>
  <si>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</si>
  <si>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</si>
  <si>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</si>
  <si>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</si>
  <si>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</si>
  <si>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</si>
  <si>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</si>
  <si>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</si>
  <si>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</si>
  <si>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</si>
  <si>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</si>
  <si>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</si>
  <si>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</si>
  <si>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</si>
  <si>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</si>
  <si>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</si>
  <si>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</si>
  <si>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</si>
  <si>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</si>
  <si>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</si>
  <si>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</si>
  <si>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</si>
  <si>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</si>
  <si>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</si>
  <si>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</si>
  <si>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</si>
  <si>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</si>
  <si>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</si>
  <si>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</si>
  <si>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</si>
  <si>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</si>
  <si>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</si>
  <si>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</si>
  <si>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</si>
  <si>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</si>
  <si>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</si>
  <si>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</si>
  <si>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</si>
  <si>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</si>
  <si>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</si>
  <si>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</si>
  <si>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</si>
  <si>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</si>
  <si>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</si>
  <si>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</si>
  <si>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</si>
  <si>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</si>
  <si>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</si>
  <si>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</si>
  <si>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</si>
  <si>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</si>
  <si>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</si>
  <si>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</si>
  <si>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</si>
  <si>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</si>
  <si>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</si>
  <si>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</si>
  <si>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</si>
  <si>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</si>
  <si>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</si>
  <si>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</si>
  <si>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</si>
  <si>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</si>
  <si>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</si>
  <si>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</si>
  <si>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</si>
  <si>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</si>
  <si>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</si>
  <si>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</si>
  <si>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</si>
  <si>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</si>
  <si>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</si>
  <si>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</si>
  <si>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</si>
  <si>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</si>
  <si>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</si>
  <si>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</si>
  <si>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</si>
  <si>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</si>
  <si>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</si>
  <si>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</si>
  <si>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</si>
  <si>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</si>
  <si>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</si>
  <si>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</si>
  <si>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</si>
  <si>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</si>
  <si>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</si>
  <si>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</si>
  <si>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</si>
  <si>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</si>
  <si>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</si>
  <si>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</si>
  <si>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</si>
  <si>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</si>
  <si>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</si>
  <si>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</si>
  <si>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</si>
  <si>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</si>
  <si>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</si>
  <si>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</si>
  <si>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</si>
  <si>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</si>
  <si>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</si>
  <si>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</si>
  <si>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</si>
  <si>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</si>
  <si>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</si>
  <si>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</si>
  <si>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</si>
  <si>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</si>
  <si>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</si>
  <si>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</si>
  <si>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</si>
  <si>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</si>
  <si>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</si>
  <si>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</si>
  <si>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</si>
  <si>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</si>
  <si>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</si>
  <si>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</si>
  <si>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</si>
  <si>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</si>
  <si>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</si>
  <si>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</si>
  <si>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</si>
  <si>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</si>
  <si>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</si>
  <si>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</si>
  <si>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</si>
  <si>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</si>
  <si>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</si>
  <si>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</si>
  <si>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</si>
  <si>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</si>
  <si>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</si>
  <si>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</si>
  <si>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</si>
  <si>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</si>
  <si>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</si>
  <si>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</si>
  <si>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</si>
  <si>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</si>
  <si>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</si>
  <si>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</si>
  <si>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</si>
  <si>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</si>
  <si>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</si>
  <si>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</si>
  <si>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</si>
  <si>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</si>
  <si>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</si>
  <si>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</si>
  <si>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</si>
  <si>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</si>
  <si>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</si>
  <si>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</si>
  <si>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</si>
  <si>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</si>
  <si>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</si>
  <si>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</si>
  <si>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</si>
  <si>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</si>
  <si>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</si>
  <si>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</si>
  <si>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</si>
  <si>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</si>
  <si>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</si>
  <si>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</si>
  <si>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</si>
  <si>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</si>
  <si>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</si>
  <si>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</si>
  <si>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</si>
  <si>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</si>
  <si>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</si>
  <si>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</si>
  <si>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</si>
  <si>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</si>
  <si>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</si>
  <si>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</si>
  <si>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</si>
  <si>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</si>
  <si>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</si>
  <si>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</si>
  <si>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</si>
  <si>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</si>
  <si>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</si>
  <si>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</si>
  <si>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</si>
  <si>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</si>
  <si>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</si>
  <si>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</si>
  <si>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</si>
  <si>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</si>
  <si>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</si>
  <si>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</si>
  <si>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</si>
  <si>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</si>
  <si>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</si>
  <si>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</si>
  <si>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</si>
  <si>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</si>
  <si>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</si>
  <si>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</si>
  <si>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</si>
  <si>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</si>
  <si>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</si>
  <si>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</si>
  <si>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</si>
  <si>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</si>
  <si>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</si>
  <si>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</si>
  <si>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</si>
  <si>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</si>
  <si>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</si>
  <si>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</si>
  <si>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</si>
  <si>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</si>
  <si>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</si>
  <si>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</si>
  <si>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</si>
  <si>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</si>
  <si>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</si>
  <si>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</si>
  <si>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</si>
  <si>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</si>
  <si>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</si>
  <si>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</si>
  <si>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</si>
  <si>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</si>
  <si>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</si>
  <si>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</si>
  <si>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</si>
  <si>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</si>
  <si>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</si>
  <si>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</si>
  <si>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</si>
  <si>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</si>
  <si>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</si>
  <si>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</si>
  <si>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</si>
  <si>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</si>
  <si>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</si>
  <si>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</si>
  <si>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</si>
  <si>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</si>
  <si>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</si>
  <si>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</si>
  <si>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</si>
  <si>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</si>
  <si>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</si>
  <si>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</si>
  <si>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</si>
  <si>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Ag. intervalo de levante de vgs, para realizar desc. de pedra no km 15+000 ao km 16+000 em K14K18 (Local do Acidente)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</si>
  <si>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</si>
  <si>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</si>
  <si>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</si>
  <si>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</si>
  <si>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</si>
  <si>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</si>
  <si>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</si>
  <si>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</si>
  <si>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</si>
  <si>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</si>
  <si>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</si>
  <si>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</si>
  <si>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</si>
  <si>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</si>
  <si>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</si>
  <si>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</si>
  <si>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</si>
  <si>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</si>
  <si>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</si>
  <si>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</si>
  <si>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</si>
  <si>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</si>
  <si>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</si>
  <si>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</si>
  <si>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</si>
  <si>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Previsão TP ficar pronto 11hrs, preparação da meia chave</t>
  </si>
  <si>
    <t>TP pronta 08:02, previsão apos L49 09:15</t>
  </si>
  <si>
    <t>TP pronta 08:02, previsão apos I05 11:15</t>
  </si>
  <si>
    <t>Júlio</t>
  </si>
  <si>
    <t xml:space="preserve">Aguardando TP ficar pronta </t>
  </si>
  <si>
    <t>Previsao TP pronta 10:20, em intervalo das 10:35 ate 12:05</t>
  </si>
  <si>
    <t>Jeovânio</t>
  </si>
  <si>
    <t>Júlio Cesar</t>
  </si>
  <si>
    <t>Substituição de trilho (50m)</t>
  </si>
  <si>
    <t>Previsao TP pronta 09:30</t>
  </si>
  <si>
    <t>TP pronta 09:55, previsao apos V88 11hrs</t>
  </si>
  <si>
    <t>MC1 previsão 08:30</t>
  </si>
  <si>
    <t>MC1 08:55, previsao apos X95 11;10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</si>
  <si>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</si>
  <si>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</si>
  <si>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</si>
  <si>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</si>
  <si>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</si>
  <si>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 </t>
  </si>
  <si>
    <t>TP pronto 07:23, previsao apos I42 11:10</t>
  </si>
  <si>
    <t>TP pronta 09:19 previsao apos o D71 11:30</t>
  </si>
  <si>
    <t>MC1 07:41, previsão após L92 08:40</t>
  </si>
  <si>
    <t xml:space="preserve">Foi cancelado o deslocamento devido perda de sinal constante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</si>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</sst>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>
    <filterColumn colId="1">
      <filters>
        <dateGroupItem year="2025" month="10" day="15" dateTimeGrouping="day"/>
      </filters>
    </filterColumn>
  </autoFilter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H5" activePane="topRight" state="frozen"/>
      <selection pane="topRight" activeCell="BK213" sqref="BK213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977</v>
      </c>
      <c r="C1" s="255"/>
      <c r="D1" s="255"/>
      <c r="E1" s="3"/>
      <c r="F1" s="254" t="s">
        <v>978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979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980</v>
      </c>
      <c r="BI1" s="237"/>
      <c r="BJ1" s="237"/>
      <c r="BK1" s="238"/>
      <c r="BL1" s="5"/>
      <c r="BM1" s="228" t="s">
        <v>981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1" t="s">
        <v>982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985</v>
      </c>
      <c r="AT2" s="232"/>
      <c r="AU2" s="232"/>
      <c r="AV2" s="232"/>
      <c r="AW2" s="232"/>
      <c r="AX2" s="232"/>
      <c r="AY2" s="235"/>
      <c r="AZ2" s="6"/>
      <c r="BA2" s="245" t="s">
        <v>986</v>
      </c>
      <c r="BB2" s="246"/>
      <c r="BC2" s="231" t="s">
        <v>983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45" t="s">
        <v>987</v>
      </c>
      <c r="AJ3" s="246"/>
      <c r="AK3" s="245" t="s">
        <v>988</v>
      </c>
      <c r="AL3" s="251"/>
      <c r="AM3" s="252"/>
      <c r="AN3" s="253"/>
      <c r="AO3" s="251"/>
      <c r="AP3" s="251"/>
      <c r="AQ3" s="246"/>
      <c r="AR3" s="67"/>
      <c r="AS3" s="249" t="s">
        <v>994</v>
      </c>
      <c r="AT3" s="250"/>
      <c r="AU3" s="249" t="s">
        <v>995</v>
      </c>
      <c r="AV3" s="250"/>
      <c r="AW3" s="249" t="s">
        <v>996</v>
      </c>
      <c r="AX3" s="250"/>
      <c r="AY3" s="67" t="s">
        <v>997</v>
      </c>
      <c r="AZ3" s="67"/>
      <c r="BA3" s="247"/>
      <c r="BB3" s="248"/>
      <c r="BC3" s="245" t="s">
        <v>990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998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hidden="1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7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Aderente</v>
      </c>
      <c r="BR204" s="22">
        <f>IF(OR(B204="",F204=""),"*",AY204/P204)</f>
        <v>1.7083333333333326</v>
      </c>
      <c r="BS204" s="22">
        <f>IF(OR(B204="",F204=""),"*",BA204/Q204)</f>
        <v>1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1</v>
      </c>
      <c r="BI213" s="19"/>
      <c r="BJ213" s="19" t="s">
        <v>1564</v>
      </c>
      <c r="BK213" s="19" t="s">
        <v>1565</v>
      </c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 hidden="1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0.3347222222222222</v>
      </c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1</v>
      </c>
      <c r="BI214" s="19"/>
      <c r="BJ214" s="19" t="s">
        <v>1566</v>
      </c>
      <c r="BK214" s="19" t="s">
        <v>1567</v>
      </c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 hidden="1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</v>
      </c>
      <c r="BR215" s="22">
        <f>IF(OR(B215="",F215=""),"*",AY215/P215)</f>
        <v>1</v>
      </c>
      <c r="BS215" s="22">
        <f>IF(OR(B215="",F215=""),"*",BA215/Q215)</f>
        <v>0</v>
      </c>
      <c r="BT215" s="8" t="str">
        <f t="shared" si="2"/>
        <v/>
      </c>
    </row>
    <row r="216" spans="1:72" ht="18.75" hidden="1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</v>
      </c>
      <c r="BR216" s="22">
        <f>IF(OR(B216="",F216=""),"*",AY216/P216)</f>
        <v>1</v>
      </c>
      <c r="BS216" s="22">
        <f>IF(OR(B216="",F216=""),"*",BA216/Q216)</f>
        <v>0</v>
      </c>
      <c r="BT216" s="8" t="str">
        <f t="shared" si="2"/>
        <v/>
      </c>
    </row>
    <row r="217" spans="1:72" hidden="1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1</v>
      </c>
      <c r="BI217" s="19"/>
      <c r="BJ217" s="19" t="s">
        <v>1574</v>
      </c>
      <c r="BK217" s="19" t="s">
        <v>1575</v>
      </c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Produção e Intervalo</v>
      </c>
      <c r="BR217" s="22">
        <f>IF(OR(B217="",F217=""),"*",AY217/P217)</f>
        <v>0</v>
      </c>
      <c r="BS217" s="22">
        <f>IF(OR(B217="",F217=""),"*",BA217/Q217)</f>
        <v>0</v>
      </c>
      <c r="BT217" s="8" t="str">
        <f t="shared" si="2"/>
        <v/>
      </c>
    </row>
    <row r="218" spans="1:72" hidden="1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1</v>
      </c>
      <c r="BI218" s="19"/>
      <c r="BJ218" s="19" t="s">
        <v>1576</v>
      </c>
      <c r="BK218" s="19" t="s">
        <v>1577</v>
      </c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 hidden="1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/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Produção e Intervalo</v>
      </c>
      <c r="BR219" s="22">
        <f>IF(OR(B219="",F219=""),"*",AY219/P219)</f>
        <v>0.99999999999999911</v>
      </c>
      <c r="BS219" s="22">
        <f>IF(OR(B219="",F219=""),"*",BA219/Q219)</f>
        <v>0</v>
      </c>
      <c r="BT219" s="8" t="str">
        <f t="shared" si="2"/>
        <v>OKOK</v>
      </c>
    </row>
    <row r="220" spans="1:72" hidden="1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>
        <v>0</v>
      </c>
      <c r="AV220" s="169"/>
      <c r="AW220" s="16"/>
      <c r="AX220" s="16"/>
      <c r="AY220" s="13" t="str">
        <f>IF(D220="","*",IFERROR(IF(ISODD(COUNT(AS220:AX220)),"ERRO",SUM((AT220-AS220),(AV220-AU220),(AX220-AW220))),"ERRO"))</f>
        <v>ERRO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e">
        <f>IF(AND(BR220&lt;1,BS220&lt;1),"Produção e Intervalo",IF(BR220&lt;1,"Intervalo",IF(BS220&lt;1,"Produção","Aderente")))</f>
        <v>#VALUE!</v>
      </c>
      <c r="BR220" s="22" t="e">
        <f>IF(OR(B220="",F220=""),"*",AY220/P220)</f>
        <v>#VALUE!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/>
      <c r="AT221" s="122"/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/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1</v>
      </c>
      <c r="BI221" s="19"/>
      <c r="BJ221" s="19" t="s">
        <v>1569</v>
      </c>
      <c r="BK221" s="19" t="s">
        <v>1583</v>
      </c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/>
      </c>
    </row>
    <row r="222" spans="1:72" hidden="1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/>
      <c r="AT222" s="122"/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/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1</v>
      </c>
      <c r="BI222" s="19"/>
      <c r="BJ222" s="19" t="s">
        <v>1569</v>
      </c>
      <c r="BK222" s="19" t="s">
        <v>1583</v>
      </c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/>
      </c>
    </row>
    <row r="223" spans="1:72" hidden="1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/>
      <c r="AT223" s="122"/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0</v>
      </c>
      <c r="AZ223" s="204"/>
      <c r="BA223" s="123"/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1</v>
      </c>
      <c r="BI223" s="19"/>
      <c r="BJ223" s="19" t="s">
        <v>1569</v>
      </c>
      <c r="BK223" s="19" t="s">
        <v>1584</v>
      </c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Produção e Intervalo</v>
      </c>
      <c r="BR223" s="22">
        <f>IF(OR(B223="",F223=""),"*",AY223/P223)</f>
        <v>0</v>
      </c>
      <c r="BS223" s="22">
        <f>IF(OR(B223="",F223=""),"*",BA223/Q223)</f>
        <v>0</v>
      </c>
      <c r="BT223" s="8" t="str">
        <f t="shared" si="3"/>
        <v/>
      </c>
    </row>
    <row r="224" spans="1:72" hidden="1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7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/>
      <c r="AT224" s="122"/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0</v>
      </c>
      <c r="AZ224" s="204"/>
      <c r="BA224" s="123"/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1</v>
      </c>
      <c r="BI224" s="19"/>
      <c r="BJ224" s="19" t="s">
        <v>1569</v>
      </c>
      <c r="BK224" s="19" t="s">
        <v>1585</v>
      </c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Produção e Intervalo</v>
      </c>
      <c r="BR224" s="22">
        <f>IF(OR(B224="",F224=""),"*",AY224/P224)</f>
        <v>0</v>
      </c>
      <c r="BS224" s="22">
        <f>IF(OR(B224="",F224=""),"*",BA224/Q224)</f>
        <v>0</v>
      </c>
      <c r="BT224" s="8" t="str">
        <f t="shared" si="3"/>
        <v/>
      </c>
    </row>
    <row r="225" spans="1:72" hidden="1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idden="1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 hidden="1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 hidden="1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 hidden="1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 hidden="1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 hidden="1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 hidden="1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 hidden="1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 hidden="1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 hidden="1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 hidden="1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 hidden="1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 hidden="1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 hidden="1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 hidden="1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 hidden="1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 hidden="1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 hidden="1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 hidden="1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 hidden="1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 hidden="1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 hidden="1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idden="1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 hidden="1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 hidden="1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 hidden="1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 hidden="1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 hidden="1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 hidden="1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 hidden="1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hidden="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 hidden="1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 hidden="1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 hidden="1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hidden="1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idden="1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hidden="1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idden="1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hidden="1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idden="1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 hidden="1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hidden="1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idden="1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 hidden="1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hidden="1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hidden="1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hidden="1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idden="1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hidden="1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idden="1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 hidden="1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 hidden="1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hidden="1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hidden="1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hidden="1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 hidden="1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 hidden="1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hidden="1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hidden="1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idden="1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 hidden="1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hidden="1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 hidden="1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 hidden="1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 hidden="1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 hidden="1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 hidden="1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 hidden="1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" name="Range1_1_7_35_1_3"/>
    <protectedRange sqref="AF135:AF143 AF152 AF208 AF200 AF218 AF222 AF22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Z207:Z210 Y205:Z205 Z199:Z204 Y190:Z198 Z214:Z225 Y214:Y216 Y218:Y224 Y211:Z213 Y221:Z734">
    <cfRule type="cellIs" dxfId="216" priority="42695" operator="equal">
      <formula>"OPORTUNIDADE"</formula>
    </cfRule>
  </conditionalFormatting>
  <conditionalFormatting sqref="Z736 Y6:Z59 Z60 Y188:Z188 Y61:Z186 Z207:Z210 Y205:Z205 Z199:Z204 Y190:Z198 Z214:Z225 Y214:Y216 Y218:Y224 Y211:Z213 Y221:Z735">
    <cfRule type="cellIs" dxfId="215" priority="281" operator="equal">
      <formula>"NÃO"</formula>
    </cfRule>
    <cfRule type="cellIs" dxfId="214" priority="282" operator="equal">
      <formula>"SIM"</formula>
    </cfRule>
  </conditionalFormatting>
  <conditionalFormatting sqref="AZ6:AZ734">
    <cfRule type="expression" dxfId="213" priority="42737">
      <formula>#REF!=1</formula>
    </cfRule>
  </conditionalFormatting>
  <conditionalFormatting sqref="BF60 U6:U59 V60 AY6:AY738 U61:U736 BE6:BE738">
    <cfRule type="cellIs" dxfId="212" priority="42721" operator="equal">
      <formula>"ERRO"</formula>
    </cfRule>
  </conditionalFormatting>
  <conditionalFormatting sqref="BQ6:BQ155 BQ157:BQ738">
    <cfRule type="cellIs" dxfId="211" priority="42716" operator="equal">
      <formula>"Produção e Intervalo"</formula>
    </cfRule>
    <cfRule type="cellIs" dxfId="210" priority="42717" operator="equal">
      <formula>"Aderente"</formula>
    </cfRule>
    <cfRule type="cellIs" dxfId="209" priority="42718" operator="equal">
      <formula>"Intervalo"</formula>
    </cfRule>
    <cfRule type="cellIs" dxfId="208" priority="42719" operator="equal">
      <formula>"Produção"</formula>
    </cfRule>
    <cfRule type="cellIs" dxfId="207" priority="42720" operator="equal">
      <formula>"ERRO"</formula>
    </cfRule>
  </conditionalFormatting>
  <conditionalFormatting sqref="BR6:BS738">
    <cfRule type="cellIs" dxfId="206" priority="42698" operator="equal">
      <formula>"*"</formula>
    </cfRule>
    <cfRule type="cellIs" dxfId="205" priority="42699" operator="greaterThanOrEqual">
      <formula>1</formula>
    </cfRule>
    <cfRule type="cellIs" dxfId="204" priority="42700" operator="lessThan">
      <formula>1</formula>
    </cfRule>
  </conditionalFormatting>
  <conditionalFormatting sqref="BH737 BH6:BH27 BH28:BI31 BH32:BH734">
    <cfRule type="iconSet" priority="44521">
      <iconSet showValue="0">
        <cfvo type="percent" val="0"/>
        <cfvo type="num" val="1"/>
        <cfvo type="num" val="1" gte="0"/>
      </iconSet>
    </cfRule>
    <cfRule type="iconSet" priority="4452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38">
      <formula>#REF!=1</formula>
    </cfRule>
  </conditionalFormatting>
  <conditionalFormatting sqref="BP10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5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9 BP221:BP533"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0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19" operator="equal">
      <formula>"OPORTUNIDADE"</formula>
    </cfRule>
  </conditionalFormatting>
  <conditionalFormatting sqref="Z187">
    <cfRule type="cellIs" dxfId="201" priority="117" operator="equal">
      <formula>"NÃO"</formula>
    </cfRule>
    <cfRule type="cellIs" dxfId="200" priority="118" operator="equal">
      <formula>"SIM"</formula>
    </cfRule>
  </conditionalFormatting>
  <conditionalFormatting sqref="Z189">
    <cfRule type="cellIs" dxfId="199" priority="116" operator="equal">
      <formula>"OPORTUNIDADE"</formula>
    </cfRule>
  </conditionalFormatting>
  <conditionalFormatting sqref="Z189">
    <cfRule type="cellIs" dxfId="198" priority="114" operator="equal">
      <formula>"NÃO"</formula>
    </cfRule>
    <cfRule type="cellIs" dxfId="197" priority="115" operator="equal">
      <formula>"SIM"</formula>
    </cfRule>
  </conditionalFormatting>
  <conditionalFormatting sqref="BP17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109" operator="equal">
      <formula>"OPORTUNIDADE"</formula>
    </cfRule>
  </conditionalFormatting>
  <conditionalFormatting sqref="Y187">
    <cfRule type="cellIs" dxfId="195" priority="107" operator="equal">
      <formula>"NÃO"</formula>
    </cfRule>
    <cfRule type="cellIs" dxfId="194" priority="108" operator="equal">
      <formula>"SIM"</formula>
    </cfRule>
  </conditionalFormatting>
  <conditionalFormatting sqref="Y189">
    <cfRule type="cellIs" dxfId="193" priority="106" operator="equal">
      <formula>"OPORTUNIDADE"</formula>
    </cfRule>
  </conditionalFormatting>
  <conditionalFormatting sqref="Y189">
    <cfRule type="cellIs" dxfId="192" priority="104" operator="equal">
      <formula>"NÃO"</formula>
    </cfRule>
    <cfRule type="cellIs" dxfId="191" priority="105" operator="equal">
      <formula>"SIM"</formula>
    </cfRule>
  </conditionalFormatting>
  <conditionalFormatting sqref="BP17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55" operator="equal">
      <formula>"OPORTUNIDADE"</formula>
    </cfRule>
  </conditionalFormatting>
  <conditionalFormatting sqref="Z206">
    <cfRule type="cellIs" dxfId="189" priority="53" operator="equal">
      <formula>"NÃO"</formula>
    </cfRule>
    <cfRule type="cellIs" dxfId="188" priority="54" operator="equal">
      <formula>"SIM"</formula>
    </cfRule>
  </conditionalFormatting>
  <conditionalFormatting sqref="Y206:Y210">
    <cfRule type="cellIs" dxfId="187" priority="52" operator="equal">
      <formula>"OPORTUNIDADE"</formula>
    </cfRule>
  </conditionalFormatting>
  <conditionalFormatting sqref="Y206:Y210">
    <cfRule type="cellIs" dxfId="186" priority="50" operator="equal">
      <formula>"NÃO"</formula>
    </cfRule>
    <cfRule type="cellIs" dxfId="185" priority="51" operator="equal">
      <formula>"SIM"</formula>
    </cfRule>
  </conditionalFormatting>
  <conditionalFormatting sqref="Y204">
    <cfRule type="cellIs" dxfId="184" priority="49" operator="equal">
      <formula>"OPORTUNIDADE"</formula>
    </cfRule>
  </conditionalFormatting>
  <conditionalFormatting sqref="Y204">
    <cfRule type="cellIs" dxfId="183" priority="47" operator="equal">
      <formula>"NÃO"</formula>
    </cfRule>
    <cfRule type="cellIs" dxfId="182" priority="48" operator="equal">
      <formula>"SIM"</formula>
    </cfRule>
  </conditionalFormatting>
  <conditionalFormatting sqref="Y203">
    <cfRule type="cellIs" dxfId="181" priority="46" operator="equal">
      <formula>"OPORTUNIDADE"</formula>
    </cfRule>
  </conditionalFormatting>
  <conditionalFormatting sqref="Y203">
    <cfRule type="cellIs" dxfId="180" priority="44" operator="equal">
      <formula>"NÃO"</formula>
    </cfRule>
    <cfRule type="cellIs" dxfId="179" priority="45" operator="equal">
      <formula>"SIM"</formula>
    </cfRule>
  </conditionalFormatting>
  <conditionalFormatting sqref="Y202">
    <cfRule type="cellIs" dxfId="178" priority="43" operator="equal">
      <formula>"OPORTUNIDADE"</formula>
    </cfRule>
  </conditionalFormatting>
  <conditionalFormatting sqref="Y202">
    <cfRule type="cellIs" dxfId="177" priority="41" operator="equal">
      <formula>"NÃO"</formula>
    </cfRule>
    <cfRule type="cellIs" dxfId="176" priority="42" operator="equal">
      <formula>"SIM"</formula>
    </cfRule>
  </conditionalFormatting>
  <conditionalFormatting sqref="Y201">
    <cfRule type="cellIs" dxfId="175" priority="40" operator="equal">
      <formula>"OPORTUNIDADE"</formula>
    </cfRule>
  </conditionalFormatting>
  <conditionalFormatting sqref="Y201">
    <cfRule type="cellIs" dxfId="174" priority="38" operator="equal">
      <formula>"NÃO"</formula>
    </cfRule>
    <cfRule type="cellIs" dxfId="173" priority="39" operator="equal">
      <formula>"SIM"</formula>
    </cfRule>
  </conditionalFormatting>
  <conditionalFormatting sqref="Y200">
    <cfRule type="cellIs" dxfId="172" priority="37" operator="equal">
      <formula>"OPORTUNIDADE"</formula>
    </cfRule>
  </conditionalFormatting>
  <conditionalFormatting sqref="Y200">
    <cfRule type="cellIs" dxfId="171" priority="35" operator="equal">
      <formula>"NÃO"</formula>
    </cfRule>
    <cfRule type="cellIs" dxfId="170" priority="36" operator="equal">
      <formula>"SIM"</formula>
    </cfRule>
  </conditionalFormatting>
  <conditionalFormatting sqref="Y199">
    <cfRule type="cellIs" dxfId="169" priority="34" operator="equal">
      <formula>"OPORTUNIDADE"</formula>
    </cfRule>
  </conditionalFormatting>
  <conditionalFormatting sqref="Y199">
    <cfRule type="cellIs" dxfId="168" priority="32" operator="equal">
      <formula>"NÃO"</formula>
    </cfRule>
    <cfRule type="cellIs" dxfId="167" priority="33" operator="equal">
      <formula>"SIM"</formula>
    </cfRule>
  </conditionalFormatting>
  <conditionalFormatting sqref="BQ156">
    <cfRule type="cellIs" dxfId="166" priority="27" operator="equal">
      <formula>"Produção e Intervalo"</formula>
    </cfRule>
    <cfRule type="cellIs" dxfId="165" priority="28" operator="equal">
      <formula>"Aderente"</formula>
    </cfRule>
    <cfRule type="cellIs" dxfId="164" priority="29" operator="equal">
      <formula>"Intervalo"</formula>
    </cfRule>
    <cfRule type="cellIs" dxfId="163" priority="30" operator="equal">
      <formula>"Produção"</formula>
    </cfRule>
    <cfRule type="cellIs" dxfId="162" priority="31" operator="equal">
      <formula>"ERRO"</formula>
    </cfRule>
  </conditionalFormatting>
  <conditionalFormatting sqref="BJ165: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1" priority="20" operator="equal">
      <formula>"OPORTUNIDADE"</formula>
    </cfRule>
  </conditionalFormatting>
  <conditionalFormatting sqref="Y217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Y225">
    <cfRule type="cellIs" dxfId="158" priority="14" operator="equal">
      <formula>"OPORTUNIDADE"</formula>
    </cfRule>
  </conditionalFormatting>
  <conditionalFormatting sqref="Y225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M6:BM734 BN54:BO64 BM737 BN93:BO95 BO103 BO105:BO106 BO108:BO109 BN130:BO131 BN116:BO116 BN127:BO128 BN133:BO133 BN118:BO125 BN146:BO147 BN142:BO142 BN136:BO138 BN153:BO153 BN163:BO163 BO113 BN159:BO159 BN161:BO161 BN140:BO140 BO157 BN87:BO88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1</v>
      </c>
      <c r="B2" s="80"/>
    </row>
    <row r="5" spans="1:16" s="82" customFormat="1" ht="11.25" customHeight="1">
      <c r="A5" s="81"/>
      <c r="B5" s="81"/>
      <c r="C5" s="258" t="s">
        <v>1588</v>
      </c>
      <c r="D5" s="259"/>
      <c r="E5" s="259"/>
      <c r="F5" s="259"/>
      <c r="G5" s="259"/>
      <c r="H5" s="259"/>
      <c r="I5" s="259"/>
      <c r="J5" s="260"/>
      <c r="K5" s="261" t="s">
        <v>1589</v>
      </c>
      <c r="L5" s="262"/>
      <c r="M5" s="262"/>
      <c r="N5" s="262"/>
      <c r="O5" s="263" t="s">
        <v>1590</v>
      </c>
      <c r="P5" s="264"/>
    </row>
    <row r="6" spans="1:16" s="82" customFormat="1" ht="15" customHeight="1">
      <c r="A6" s="74" t="s">
        <v>1591</v>
      </c>
      <c r="B6" s="83" t="s">
        <v>1592</v>
      </c>
      <c r="C6" s="84" t="s">
        <v>1019</v>
      </c>
      <c r="D6" s="85" t="s">
        <v>1020</v>
      </c>
      <c r="E6" s="84" t="s">
        <v>1593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1594</v>
      </c>
      <c r="M6" s="88" t="s">
        <v>669</v>
      </c>
      <c r="N6" s="89" t="s">
        <v>1014</v>
      </c>
      <c r="O6" s="90" t="s">
        <v>1057</v>
      </c>
      <c r="P6" s="151" t="s">
        <v>1595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Ag. livrada do i88 para intervalo em oportunidade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Ag. Solicitação da MC1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em deslocamento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em deslocamento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em deslocamento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em deslocamento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em deslocamento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em deslocamento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08:00/Aguardando oportunidade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Prev. macro 1 09:00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Prev. macro 1 09:00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Prev. macro 1 09:00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07:43/Aguardando oportunidade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>*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11:07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>Turma pronta 08:38/Intervalo aberto das 08:46 até 11:45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14:00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09:23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12:00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12:00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08:00/Prev. intervalo após M77 09:30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Avariado/Prev. de lib. em D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>Aguarda equipe informar pronto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>Em intervalo as 07:15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>Aguarda equipe informar pronto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>MC1 9h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 xml:space="preserve">Sem oportunidade 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em deslocamento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em deslocamento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Prev. turma pronta 10:00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Turma em deslocamento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*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Prev. macro 1 09:00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Prev. macro 1 09:00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Ag. Solicitação da MC1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MC1 às 07h16, Ag. aut. do CCO + alinhamento de FX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em deslocamento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em preparação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em preparação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em preparação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em preparação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em preparação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>Prev. macro 1 09:00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Prev. macro 1 12h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em deslocamento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Prev. macro 1 08:30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em deslocamento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em deslocamento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em deslocamento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em deslocamento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em deslocamento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Aguardando macro 1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09:30/Prev. faixa 11h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em deslocamento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em deslocamento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em deslocamento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em deslocamento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Turma em deslocamento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08:12/Aguardando oportunidade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Maquinistas em deslocamento, prev. 09h em ZSK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MC1 as 08hrs, previsão as 11hrs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Aguardando TP ficar pronto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Aguardando TP ficar pronto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 xml:space="preserve">Aguardando TP ficar pronto 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Aguardando TP ficar pronto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>Aguardando alinhamento de maquinista + faixa CCO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>Aguardando alinhamento de maquinista + faixa CCO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>MC1 07:40, previsao as 10:30 apos passagem do T12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TP pronta 08:30 , intervalo 09:03 ate 10:03 no KM 73,800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>Aguardando envio MC1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MC1 08:29, apos passagem do I98 prev. 10hrs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>Aguardando envio MC1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 xml:space="preserve">MC1 08:33, aguardando fx cm coo 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>Aguardando envio MC1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>*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Aguardando TP ficar pronta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>Aguardando TP ficar pronta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verificando faixa 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 xml:space="preserve">TP pronta 07:40, verificando faixa 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 xml:space="preserve">TP pronta 07:40, verificando faixa 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07:59, previsão apó I11 09:30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Aguardando envio MC1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Aguardando TP ficar pronta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MC1 07:23, previsão as 09rhs após o D76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Aguardando envio MC1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Aguarda equipe informar pronto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Aguarda equipe informar pronto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Aguardando TP ficar pronta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Ag. TP pronto para alinhamento de intervalo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Ag. TP pronto para alinhamento de intervalo para exc. de soldas em 394ZUE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Ag. TP pronto para alinhamento de intervalo em oportunidade para limpeza de lastro em ZUR394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Ag. Solicitação da MC1 para alinhamento de FX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Ag. TP pronto para alinhamento de intervalo em oportunidade para exec. de solda em ZRU205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Ag. Solicitação da MC1 para alinhamento de FX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>Acionado e alinhado Táxi para Maq. Clayton + Roberto / Previsão em ZMA às 08h00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Solicitar MC1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Prev. para alinhamento de FX após às 18h00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Ag. TP pronto para alinhamento de intervalo em oportunidade para exec. de solda entre ZTOZOI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Ag. TP pronto para alinhamento de intervalo em oportunidade para exec. de solda em ZSKPAT1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Ag. Alinhamento de FX com CCO para acionamento de Maquinista / Deslocamento em oportunidade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Ag. Solicitação da MC1 para alinhamento de FX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Ag. TP pronto para alinhamento de intervalo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Ag. Solicitação da MC1 para alinhamento de FX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1</v>
      </c>
      <c r="P213" s="187" t="str">
        <f>IF($A$2=1,IF(SP_NORTE!BJ213="","*",SP_NORTE!BJ213),IF(SP_NORTE!BK213="","*",SP_NORTE!BK213))</f>
        <v xml:space="preserve">Previsão TP ficar pronto 10hrs 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1</v>
      </c>
      <c r="P214" s="187" t="str">
        <f>IF($A$2=1,IF(SP_NORTE!BJ214="","*",SP_NORTE!BJ214),IF(SP_NORTE!BK214="","*",SP_NORTE!BK214))</f>
        <v>TP pronta 08:02, previsão apos L49 09:15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 xml:space="preserve">Aguardando TP ficar pronta 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 xml:space="preserve">Aguardando TP ficar pronta 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1</v>
      </c>
      <c r="P217" s="187" t="str">
        <f>IF($A$2=1,IF(SP_NORTE!BJ217="","*",SP_NORTE!BJ217),IF(SP_NORTE!BK217="","*",SP_NORTE!BK217))</f>
        <v>Previsao TP pronta 09:30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1</v>
      </c>
      <c r="P218" s="187" t="str">
        <f>IF($A$2=1,IF(SP_NORTE!BJ218="","*",SP_NORTE!BJ218),IF(SP_NORTE!BK218="","*",SP_NORTE!BK218))</f>
        <v>MC1 previsão 08:30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 xml:space="preserve">Aguardando TP ficar pronta 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MC1 previsão 09:00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1</v>
      </c>
      <c r="P221" s="187" t="str">
        <f>IF($A$2=1,IF(SP_NORTE!BJ221="","*",SP_NORTE!BJ221),IF(SP_NORTE!BK221="","*",SP_NORTE!BK221))</f>
        <v xml:space="preserve">Aguardando TP ficar pronta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1</v>
      </c>
      <c r="P222" s="187" t="str">
        <f>IF($A$2=1,IF(SP_NORTE!BJ222="","*",SP_NORTE!BJ222),IF(SP_NORTE!BK222="","*",SP_NORTE!BK222))</f>
        <v xml:space="preserve">Aguardando TP ficar pronta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1</v>
      </c>
      <c r="P223" s="187" t="str">
        <f>IF($A$2=1,IF(SP_NORTE!BJ223="","*",SP_NORTE!BJ223),IF(SP_NORTE!BK223="","*",SP_NORTE!BK223))</f>
        <v xml:space="preserve">Aguardando TP ficar pronta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1</v>
      </c>
      <c r="P224" s="187" t="str">
        <f>IF($A$2=1,IF(SP_NORTE!BJ224="","*",SP_NORTE!BJ224),IF(SP_NORTE!BK224="","*",SP_NORTE!BK224))</f>
        <v xml:space="preserve">Aguardando TP ficar pronta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>MC1 07:41, previsão após L92 08:40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1596</v>
      </c>
      <c r="V1" s="270"/>
      <c r="W1" s="270"/>
    </row>
    <row r="2" spans="1:23" s="93" customFormat="1">
      <c r="A2" s="96" t="s">
        <v>1597</v>
      </c>
      <c r="B2" s="96" t="s">
        <v>1592</v>
      </c>
      <c r="C2" s="96" t="s">
        <v>470</v>
      </c>
      <c r="D2" s="97" t="s">
        <v>1019</v>
      </c>
      <c r="E2" s="97" t="s">
        <v>1020</v>
      </c>
      <c r="F2" s="97" t="s">
        <v>1591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1598</v>
      </c>
      <c r="T2" s="100" t="s">
        <v>1022</v>
      </c>
      <c r="U2" s="174">
        <f ca="1">TODAY()-1</f>
        <v>45945</v>
      </c>
      <c r="V2" s="174">
        <f ca="1">U2-1</f>
        <v>45944</v>
      </c>
      <c r="W2" s="174">
        <f ca="1">V2-1</f>
        <v>45943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0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0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0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>
        <f ca="1">_xlfn.XLOOKUP(G11&amp;$U$2,BS_CONTROLE[CHAVE],BS_CONTROLE[Quantidade_11],"-")</f>
        <v>24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50</v>
      </c>
      <c r="V13" s="173">
        <f ca="1">_xlfn.XLOOKUP(G13&amp;$V$2,BS_CONTROLE[CHAVE],BS_CONTROLE[Quantidade_11],"-")</f>
        <v>65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102</v>
      </c>
      <c r="V14" s="173">
        <f ca="1">_xlfn.XLOOKUP(G14&amp;$V$2,BS_CONTROLE[CHAVE],BS_CONTROLE[Quantidade_11],"-")</f>
        <v>114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0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0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0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>
        <f ca="1">_xlfn.XLOOKUP(G26&amp;$U$2,BS_CONTROLE[CHAVE],BS_CONTROLE[Quantidade_11],"-")</f>
        <v>24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1040</v>
      </c>
      <c r="V27" s="173">
        <f ca="1">_xlfn.XLOOKUP(G27&amp;$V$2,BS_CONTROLE[CHAVE],BS_CONTROLE[Quantidade_11],"-")</f>
        <v>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102</v>
      </c>
      <c r="V29" s="173">
        <f ca="1">_xlfn.XLOOKUP(G29&amp;$V$2,BS_CONTROLE[CHAVE],BS_CONTROLE[Quantidade_11],"-")</f>
        <v>114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>
        <f ca="1">_xlfn.XLOOKUP(G30&amp;$V$2,BS_CONTROLE[CHAVE],BS_CONTROLE[Quantidade_11],"-")</f>
        <v>53</v>
      </c>
      <c r="W30" s="173">
        <f ca="1">_xlfn.XLOOKUP(G30&amp;$W$2,BS_CONTROLE[CHAVE],BS_CONTROLE[Quantidade_11],"-")</f>
        <v>123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2</v>
      </c>
      <c r="V34" s="173">
        <f ca="1">_xlfn.XLOOKUP(G34&amp;$V$2,BS_CONTROLE[CHAVE],BS_CONTROLE[Quantidade_11],"-")</f>
        <v>1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0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0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0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>
        <f ca="1">_xlfn.XLOOKUP(G44&amp;$U$2,BS_CONTROLE[CHAVE],BS_CONTROLE[Quantidade_11],"-")</f>
        <v>24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>
        <f ca="1">_xlfn.XLOOKUP(G45&amp;$W$2,BS_CONTROLE[CHAVE],BS_CONTROLE[Quantidade_11],"-")</f>
        <v>1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1040</v>
      </c>
      <c r="V47" s="173">
        <f ca="1">_xlfn.XLOOKUP(G47&amp;$V$2,BS_CONTROLE[CHAVE],BS_CONTROLE[Quantidade_11],"-")</f>
        <v>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102</v>
      </c>
      <c r="V49" s="173">
        <f ca="1">_xlfn.XLOOKUP(G49&amp;$V$2,BS_CONTROLE[CHAVE],BS_CONTROLE[Quantidade_11],"-")</f>
        <v>114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>
        <f ca="1">_xlfn.XLOOKUP(G50&amp;$W$2,BS_CONTROLE[CHAVE],BS_CONTROLE[Quantidade_11],"-")</f>
        <v>50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0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0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102</v>
      </c>
      <c r="V54" s="173">
        <f ca="1">_xlfn.XLOOKUP(G54&amp;$V$2,BS_CONTROLE[CHAVE],BS_CONTROLE[Quantidade_11],"-")</f>
        <v>114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102</v>
      </c>
      <c r="V55" s="173">
        <f ca="1">_xlfn.XLOOKUP(G55&amp;$V$2,BS_CONTROLE[CHAVE],BS_CONTROLE[Quantidade_11],"-")</f>
        <v>114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0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0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0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102</v>
      </c>
      <c r="V63" s="173">
        <f ca="1">_xlfn.XLOOKUP(G63&amp;$V$2,BS_CONTROLE[CHAVE],BS_CONTROLE[Quantidade_11],"-")</f>
        <v>114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>
        <f ca="1">_xlfn.XLOOKUP(G64&amp;$V$2,BS_CONTROLE[CHAVE],BS_CONTROLE[Quantidade_11],"-")</f>
        <v>53</v>
      </c>
      <c r="W64" s="173">
        <f ca="1">_xlfn.XLOOKUP(G64&amp;$W$2,BS_CONTROLE[CHAVE],BS_CONTROLE[Quantidade_11],"-")</f>
        <v>123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0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0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7</v>
      </c>
      <c r="V71" s="173">
        <f ca="1">_xlfn.XLOOKUP(G71&amp;$V$2,BS_CONTROLE[CHAVE],BS_CONTROLE[Quantidade_11],"-")</f>
        <v>0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7</v>
      </c>
      <c r="V72" s="173">
        <f ca="1">_xlfn.XLOOKUP(G72&amp;$V$2,BS_CONTROLE[CHAVE],BS_CONTROLE[Quantidade_11],"-")</f>
        <v>0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>
        <f ca="1">_xlfn.XLOOKUP(G75&amp;$U$2,BS_CONTROLE[CHAVE],BS_CONTROLE[Quantidade_11],"-")</f>
        <v>24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24</v>
      </c>
      <c r="V76" s="173">
        <f ca="1">_xlfn.XLOOKUP(G76&amp;$V$2,BS_CONTROLE[CHAVE],BS_CONTROLE[Quantidade_11],"-")</f>
        <v>1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6.5</v>
      </c>
      <c r="V77" s="173">
        <f ca="1">_xlfn.XLOOKUP(G77&amp;$V$2,BS_CONTROLE[CHAVE],BS_CONTROLE[Quantidade_11],"-")</f>
        <v>1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>
        <f ca="1">_xlfn.XLOOKUP(G78&amp;$V$2,BS_CONTROLE[CHAVE],BS_CONTROLE[Quantidade_11],"-")</f>
        <v>0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1040</v>
      </c>
      <c r="V79" s="173">
        <f ca="1">_xlfn.XLOOKUP(G79&amp;$V$2,BS_CONTROLE[CHAVE],BS_CONTROLE[Quantidade_11],"-")</f>
        <v>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1040</v>
      </c>
      <c r="V80" s="173">
        <f ca="1">_xlfn.XLOOKUP(G80&amp;$V$2,BS_CONTROLE[CHAVE],BS_CONTROLE[Quantidade_11],"-")</f>
        <v>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520</v>
      </c>
      <c r="V81" s="173">
        <f ca="1">_xlfn.XLOOKUP(G81&amp;$V$2,BS_CONTROLE[CHAVE],BS_CONTROLE[Quantidade_11],"-")</f>
        <v>1363</v>
      </c>
      <c r="W81" s="173">
        <f ca="1">_xlfn.XLOOKUP(G81&amp;$W$2,BS_CONTROLE[CHAVE],BS_CONTROLE[Quantidade_11],"-")</f>
        <v>500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50</v>
      </c>
      <c r="V82" s="173">
        <f ca="1">_xlfn.XLOOKUP(G82&amp;$V$2,BS_CONTROLE[CHAVE],BS_CONTROLE[Quantidade_11],"-")</f>
        <v>65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>
        <f ca="1">_xlfn.XLOOKUP(G83&amp;$V$2,BS_CONTROLE[CHAVE],BS_CONTROLE[Quantidade_11],"-")</f>
        <v>0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 t="str">
        <f ca="1">_xlfn.XLOOKUP(G85&amp;$U$2,BS_CONTROLE[CHAVE],BS_CONTROLE[Quantidade_11],"-")</f>
        <v>-</v>
      </c>
      <c r="V85" s="173">
        <f ca="1">_xlfn.XLOOKUP(G85&amp;$V$2,BS_CONTROLE[CHAVE],BS_CONTROLE[Quantidade_11],"-")</f>
        <v>1</v>
      </c>
      <c r="W85" s="173">
        <f ca="1">_xlfn.XLOOKUP(G85&amp;$W$2,BS_CONTROLE[CHAVE],BS_CONTROLE[Quantidade_11],"-")</f>
        <v>0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0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0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0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7</v>
      </c>
      <c r="V90" s="173">
        <f ca="1">_xlfn.XLOOKUP(G90&amp;$V$2,BS_CONTROLE[CHAVE],BS_CONTROLE[Quantidade_11],"-")</f>
        <v>0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7</v>
      </c>
      <c r="V91" s="173">
        <f ca="1">_xlfn.XLOOKUP(G91&amp;$V$2,BS_CONTROLE[CHAVE],BS_CONTROLE[Quantidade_11],"-")</f>
        <v>0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>
        <f ca="1">_xlfn.XLOOKUP(G92&amp;$U$2,BS_CONTROLE[CHAVE],BS_CONTROLE[Quantidade_11],"-")</f>
        <v>24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6.5</v>
      </c>
      <c r="V93" s="173">
        <f ca="1">_xlfn.XLOOKUP(G93&amp;$V$2,BS_CONTROLE[CHAVE],BS_CONTROLE[Quantidade_11],"-")</f>
        <v>1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>
        <f ca="1">_xlfn.XLOOKUP(G94&amp;$V$2,BS_CONTROLE[CHAVE],BS_CONTROLE[Quantidade_11],"-")</f>
        <v>0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520</v>
      </c>
      <c r="V95" s="173">
        <f ca="1">_xlfn.XLOOKUP(G95&amp;$V$2,BS_CONTROLE[CHAVE],BS_CONTROLE[Quantidade_11],"-")</f>
        <v>1363</v>
      </c>
      <c r="W95" s="173">
        <f ca="1">_xlfn.XLOOKUP(G95&amp;$W$2,BS_CONTROLE[CHAVE],BS_CONTROLE[Quantidade_11],"-")</f>
        <v>500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50</v>
      </c>
      <c r="V96" s="173">
        <f ca="1">_xlfn.XLOOKUP(G96&amp;$V$2,BS_CONTROLE[CHAVE],BS_CONTROLE[Quantidade_11],"-")</f>
        <v>65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102</v>
      </c>
      <c r="V97" s="173">
        <f ca="1">_xlfn.XLOOKUP(G97&amp;$V$2,BS_CONTROLE[CHAVE],BS_CONTROLE[Quantidade_11],"-")</f>
        <v>114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>
        <f ca="1">_xlfn.XLOOKUP(G98&amp;$V$2,BS_CONTROLE[CHAVE],BS_CONTROLE[Quantidade_11],"-")</f>
        <v>53</v>
      </c>
      <c r="W98" s="173">
        <f ca="1">_xlfn.XLOOKUP(G98&amp;$W$2,BS_CONTROLE[CHAVE],BS_CONTROLE[Quantidade_11],"-")</f>
        <v>123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 t="str">
        <f ca="1">_xlfn.XLOOKUP(G100&amp;$U$2,BS_CONTROLE[CHAVE],BS_CONTROLE[Quantidade_11],"-")</f>
        <v>-</v>
      </c>
      <c r="V100" s="173">
        <f ca="1">_xlfn.XLOOKUP(G100&amp;$V$2,BS_CONTROLE[CHAVE],BS_CONTROLE[Quantidade_11],"-")</f>
        <v>1</v>
      </c>
      <c r="W100" s="173">
        <f ca="1">_xlfn.XLOOKUP(G100&amp;$W$2,BS_CONTROLE[CHAVE],BS_CONTROLE[Quantidade_11],"-")</f>
        <v>0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0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0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0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6.5</v>
      </c>
      <c r="V105" s="173">
        <f ca="1">_xlfn.XLOOKUP(G105&amp;$V$2,BS_CONTROLE[CHAVE],BS_CONTROLE[Quantidade_11],"-")</f>
        <v>1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 t="str">
        <f ca="1">_xlfn.XLOOKUP(G106&amp;$U$2,BS_CONTROLE[CHAVE],BS_CONTROLE[Quantidade_11],"-")</f>
        <v>-</v>
      </c>
      <c r="V106" s="173">
        <f ca="1">_xlfn.XLOOKUP(G106&amp;$V$2,BS_CONTROLE[CHAVE],BS_CONTROLE[Quantidade_11],"-")</f>
        <v>1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>
        <f ca="1">_xlfn.XLOOKUP(G107&amp;$V$2,BS_CONTROLE[CHAVE],BS_CONTROLE[Quantidade_11],"-")</f>
        <v>0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520</v>
      </c>
      <c r="V108" s="173">
        <f ca="1">_xlfn.XLOOKUP(G108&amp;$V$2,BS_CONTROLE[CHAVE],BS_CONTROLE[Quantidade_11],"-")</f>
        <v>1363</v>
      </c>
      <c r="W108" s="173">
        <f ca="1">_xlfn.XLOOKUP(G108&amp;$W$2,BS_CONTROLE[CHAVE],BS_CONTROLE[Quantidade_11],"-")</f>
        <v>500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102</v>
      </c>
      <c r="V109" s="173">
        <f ca="1">_xlfn.XLOOKUP(G109&amp;$V$2,BS_CONTROLE[CHAVE],BS_CONTROLE[Quantidade_11],"-")</f>
        <v>114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2</v>
      </c>
      <c r="V112" s="173">
        <f ca="1">_xlfn.XLOOKUP(G112&amp;$V$2,BS_CONTROLE[CHAVE],BS_CONTROLE[Quantidade_11],"-")</f>
        <v>1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 t="str">
        <f ca="1">_xlfn.XLOOKUP(G113&amp;$U$2,BS_CONTROLE[CHAVE],BS_CONTROLE[Quantidade_11],"-")</f>
        <v>-</v>
      </c>
      <c r="V113" s="173">
        <f ca="1">_xlfn.XLOOKUP(G113&amp;$V$2,BS_CONTROLE[CHAVE],BS_CONTROLE[Quantidade_11],"-")</f>
        <v>1</v>
      </c>
      <c r="W113" s="173">
        <f ca="1">_xlfn.XLOOKUP(G113&amp;$W$2,BS_CONTROLE[CHAVE],BS_CONTROLE[Quantidade_11],"-")</f>
        <v>0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0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0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0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520</v>
      </c>
      <c r="V117" s="173">
        <f ca="1">_xlfn.XLOOKUP(G117&amp;$V$2,BS_CONTROLE[CHAVE],BS_CONTROLE[Quantidade_11],"-")</f>
        <v>1363</v>
      </c>
      <c r="W117" s="173">
        <f ca="1">_xlfn.XLOOKUP(G117&amp;$W$2,BS_CONTROLE[CHAVE],BS_CONTROLE[Quantidade_11],"-")</f>
        <v>500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>
        <f ca="1">_xlfn.XLOOKUP(G119&amp;$W$2,BS_CONTROLE[CHAVE],BS_CONTROLE[Quantidade_11],"-")</f>
        <v>1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102</v>
      </c>
      <c r="V120" s="173">
        <f ca="1">_xlfn.XLOOKUP(G120&amp;$V$2,BS_CONTROLE[CHAVE],BS_CONTROLE[Quantidade_11],"-")</f>
        <v>114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 t="str">
        <f ca="1">_xlfn.XLOOKUP(G123&amp;$U$2,BS_CONTROLE[CHAVE],BS_CONTROLE[Quantidade_11],"-")</f>
        <v>-</v>
      </c>
      <c r="V123" s="173">
        <f ca="1">_xlfn.XLOOKUP(G123&amp;$V$2,BS_CONTROLE[CHAVE],BS_CONTROLE[Quantidade_11],"-")</f>
        <v>1</v>
      </c>
      <c r="W123" s="173">
        <f ca="1">_xlfn.XLOOKUP(G123&amp;$W$2,BS_CONTROLE[CHAVE],BS_CONTROLE[Quantidade_11],"-")</f>
        <v>0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0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0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520</v>
      </c>
      <c r="V126" s="173">
        <f ca="1">_xlfn.XLOOKUP(G126&amp;$V$2,BS_CONTROLE[CHAVE],BS_CONTROLE[Quantidade_11],"-")</f>
        <v>1363</v>
      </c>
      <c r="W126" s="173">
        <f ca="1">_xlfn.XLOOKUP(G126&amp;$W$2,BS_CONTROLE[CHAVE],BS_CONTROLE[Quantidade_11],"-")</f>
        <v>500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>
        <f ca="1">_xlfn.XLOOKUP(G127&amp;$W$2,BS_CONTROLE[CHAVE],BS_CONTROLE[Quantidade_11],"-")</f>
        <v>1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102</v>
      </c>
      <c r="V128" s="173">
        <f ca="1">_xlfn.XLOOKUP(G128&amp;$V$2,BS_CONTROLE[CHAVE],BS_CONTROLE[Quantidade_11],"-")</f>
        <v>114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520</v>
      </c>
      <c r="V129" s="173">
        <f ca="1">_xlfn.XLOOKUP(G129&amp;$V$2,BS_CONTROLE[CHAVE],BS_CONTROLE[Quantidade_11],"-")</f>
        <v>1363</v>
      </c>
      <c r="W129" s="173">
        <f ca="1">_xlfn.XLOOKUP(G129&amp;$W$2,BS_CONTROLE[CHAVE],BS_CONTROLE[Quantidade_11],"-")</f>
        <v>500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102</v>
      </c>
      <c r="V130" s="173">
        <f ca="1">_xlfn.XLOOKUP(G130&amp;$V$2,BS_CONTROLE[CHAVE],BS_CONTROLE[Quantidade_11],"-")</f>
        <v>114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 t="str">
        <f ca="1">_xlfn.XLOOKUP(G131&amp;$U$2,BS_CONTROLE[CHAVE],BS_CONTROLE[Quantidade_11],"-")</f>
        <v>-</v>
      </c>
      <c r="V131" s="173">
        <f ca="1">_xlfn.XLOOKUP(G131&amp;$V$2,BS_CONTROLE[CHAVE],BS_CONTROLE[Quantidade_11],"-")</f>
        <v>1</v>
      </c>
      <c r="W131" s="173">
        <f ca="1">_xlfn.XLOOKUP(G131&amp;$W$2,BS_CONTROLE[CHAVE],BS_CONTROLE[Quantidade_11],"-")</f>
        <v>0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0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0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0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7</v>
      </c>
      <c r="V135" s="173">
        <f ca="1">_xlfn.XLOOKUP(G135&amp;$V$2,BS_CONTROLE[CHAVE],BS_CONTROLE[Quantidade_11],"-")</f>
        <v>0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7</v>
      </c>
      <c r="V136" s="173">
        <f ca="1">_xlfn.XLOOKUP(G136&amp;$V$2,BS_CONTROLE[CHAVE],BS_CONTROLE[Quantidade_11],"-")</f>
        <v>0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520</v>
      </c>
      <c r="V137" s="173">
        <f ca="1">_xlfn.XLOOKUP(G137&amp;$V$2,BS_CONTROLE[CHAVE],BS_CONTROLE[Quantidade_11],"-")</f>
        <v>1363</v>
      </c>
      <c r="W137" s="173">
        <f ca="1">_xlfn.XLOOKUP(G137&amp;$W$2,BS_CONTROLE[CHAVE],BS_CONTROLE[Quantidade_11],"-")</f>
        <v>500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>
        <f ca="1">_xlfn.XLOOKUP(G138&amp;$W$2,BS_CONTROLE[CHAVE],BS_CONTROLE[Quantidade_11],"-")</f>
        <v>1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102</v>
      </c>
      <c r="V139" s="173">
        <f ca="1">_xlfn.XLOOKUP(G139&amp;$V$2,BS_CONTROLE[CHAVE],BS_CONTROLE[Quantidade_11],"-")</f>
        <v>114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>
        <f ca="1">_xlfn.XLOOKUP(G140&amp;$V$2,BS_CONTROLE[CHAVE],BS_CONTROLE[Quantidade_11],"-")</f>
        <v>53</v>
      </c>
      <c r="W140" s="173">
        <f ca="1">_xlfn.XLOOKUP(G140&amp;$W$2,BS_CONTROLE[CHAVE],BS_CONTROLE[Quantidade_11],"-")</f>
        <v>123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>
        <f ca="1">_xlfn.XLOOKUP(G141&amp;$W$2,BS_CONTROLE[CHAVE],BS_CONTROLE[Quantidade_11],"-")</f>
        <v>0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1040</v>
      </c>
      <c r="V142" s="173">
        <f ca="1">_xlfn.XLOOKUP(G142&amp;$V$2,BS_CONTROLE[CHAVE],BS_CONTROLE[Quantidade_11],"-")</f>
        <v>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>
        <f ca="1">_xlfn.XLOOKUP(G145&amp;$V$2,BS_CONTROLE[CHAVE],BS_CONTROLE[Quantidade_11],"-")</f>
        <v>0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 t="str">
        <f ca="1">_xlfn.XLOOKUP(G146&amp;$U$2,BS_CONTROLE[CHAVE],BS_CONTROLE[Quantidade_11],"-")</f>
        <v>-</v>
      </c>
      <c r="V146" s="173">
        <f ca="1">_xlfn.XLOOKUP(G146&amp;$V$2,BS_CONTROLE[CHAVE],BS_CONTROLE[Quantidade_11],"-")</f>
        <v>1</v>
      </c>
      <c r="W146" s="173">
        <f ca="1">_xlfn.XLOOKUP(G146&amp;$W$2,BS_CONTROLE[CHAVE],BS_CONTROLE[Quantidade_11],"-")</f>
        <v>0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0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2</v>
      </c>
      <c r="V148" s="173">
        <f ca="1">_xlfn.XLOOKUP(G148&amp;$V$2,BS_CONTROLE[CHAVE],BS_CONTROLE[Quantidade_11],"-")</f>
        <v>1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0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7</v>
      </c>
      <c r="V150" s="173">
        <f ca="1">_xlfn.XLOOKUP(G150&amp;$V$2,BS_CONTROLE[CHAVE],BS_CONTROLE[Quantidade_11],"-")</f>
        <v>0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 t="str">
        <f ca="1">_xlfn.XLOOKUP(G151&amp;$U$2,BS_CONTROLE[CHAVE],BS_CONTROLE[Quantidade_11],"-")</f>
        <v>-</v>
      </c>
      <c r="V151" s="173">
        <f ca="1">_xlfn.XLOOKUP(G151&amp;$V$2,BS_CONTROLE[CHAVE],BS_CONTROLE[Quantidade_11],"-")</f>
        <v>1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6.5</v>
      </c>
      <c r="V152" s="173">
        <f ca="1">_xlfn.XLOOKUP(G152&amp;$V$2,BS_CONTROLE[CHAVE],BS_CONTROLE[Quantidade_11],"-")</f>
        <v>1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520</v>
      </c>
      <c r="V153" s="173">
        <f ca="1">_xlfn.XLOOKUP(G153&amp;$V$2,BS_CONTROLE[CHAVE],BS_CONTROLE[Quantidade_11],"-")</f>
        <v>1363</v>
      </c>
      <c r="W153" s="173">
        <f ca="1">_xlfn.XLOOKUP(G153&amp;$W$2,BS_CONTROLE[CHAVE],BS_CONTROLE[Quantidade_11],"-")</f>
        <v>500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1040</v>
      </c>
      <c r="V154" s="173">
        <f ca="1">_xlfn.XLOOKUP(G154&amp;$V$2,BS_CONTROLE[CHAVE],BS_CONTROLE[Quantidade_11],"-")</f>
        <v>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50</v>
      </c>
      <c r="V155" s="173">
        <f ca="1">_xlfn.XLOOKUP(G155&amp;$V$2,BS_CONTROLE[CHAVE],BS_CONTROLE[Quantidade_11],"-")</f>
        <v>65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102</v>
      </c>
      <c r="V156" s="173">
        <f ca="1">_xlfn.XLOOKUP(G156&amp;$V$2,BS_CONTROLE[CHAVE],BS_CONTROLE[Quantidade_11],"-")</f>
        <v>114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>
        <f ca="1">_xlfn.XLOOKUP(G157&amp;$V$2,BS_CONTROLE[CHAVE],BS_CONTROLE[Quantidade_11],"-")</f>
        <v>53</v>
      </c>
      <c r="W157" s="173">
        <f ca="1">_xlfn.XLOOKUP(G157&amp;$W$2,BS_CONTROLE[CHAVE],BS_CONTROLE[Quantidade_11],"-")</f>
        <v>123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>
        <f ca="1">_xlfn.XLOOKUP(G159&amp;$V$2,BS_CONTROLE[CHAVE],BS_CONTROLE[Quantidade_11],"-")</f>
        <v>0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 t="str">
        <f ca="1">_xlfn.XLOOKUP(G162&amp;$U$2,BS_CONTROLE[CHAVE],BS_CONTROLE[Quantidade_11],"-")</f>
        <v>-</v>
      </c>
      <c r="V162" s="173">
        <f ca="1">_xlfn.XLOOKUP(G162&amp;$V$2,BS_CONTROLE[CHAVE],BS_CONTROLE[Quantidade_11],"-")</f>
        <v>312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2</v>
      </c>
      <c r="V163" s="173">
        <f ca="1">_xlfn.XLOOKUP(G163&amp;$V$2,BS_CONTROLE[CHAVE],BS_CONTROLE[Quantidade_11],"-")</f>
        <v>1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0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0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0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7</v>
      </c>
      <c r="V171" s="173">
        <f ca="1">_xlfn.XLOOKUP(G171&amp;$V$2,BS_CONTROLE[CHAVE],BS_CONTROLE[Quantidade_11],"-")</f>
        <v>0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7</v>
      </c>
      <c r="V172" s="173">
        <f ca="1">_xlfn.XLOOKUP(G172&amp;$V$2,BS_CONTROLE[CHAVE],BS_CONTROLE[Quantidade_11],"-")</f>
        <v>0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7</v>
      </c>
      <c r="V173" s="173">
        <f ca="1">_xlfn.XLOOKUP(G173&amp;$V$2,BS_CONTROLE[CHAVE],BS_CONTROLE[Quantidade_11],"-")</f>
        <v>0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7</v>
      </c>
      <c r="V174" s="173">
        <f ca="1">_xlfn.XLOOKUP(G174&amp;$V$2,BS_CONTROLE[CHAVE],BS_CONTROLE[Quantidade_11],"-")</f>
        <v>0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>
        <f ca="1">_xlfn.XLOOKUP(G175&amp;$U$2,BS_CONTROLE[CHAVE],BS_CONTROLE[Quantidade_11],"-")</f>
        <v>24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24</v>
      </c>
      <c r="V176" s="173">
        <f ca="1">_xlfn.XLOOKUP(G176&amp;$V$2,BS_CONTROLE[CHAVE],BS_CONTROLE[Quantidade_11],"-")</f>
        <v>1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>
        <f ca="1">_xlfn.XLOOKUP(G177&amp;$V$2,BS_CONTROLE[CHAVE],BS_CONTROLE[Quantidade_11],"-")</f>
        <v>0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>
        <f ca="1">_xlfn.XLOOKUP(G178&amp;$V$2,BS_CONTROLE[CHAVE],BS_CONTROLE[Quantidade_11],"-")</f>
        <v>0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1040</v>
      </c>
      <c r="V180" s="173">
        <f ca="1">_xlfn.XLOOKUP(G180&amp;$V$2,BS_CONTROLE[CHAVE],BS_CONTROLE[Quantidade_11],"-")</f>
        <v>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1040</v>
      </c>
      <c r="V181" s="173">
        <f ca="1">_xlfn.XLOOKUP(G181&amp;$V$2,BS_CONTROLE[CHAVE],BS_CONTROLE[Quantidade_11],"-")</f>
        <v>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1040</v>
      </c>
      <c r="V182" s="173">
        <f ca="1">_xlfn.XLOOKUP(G182&amp;$V$2,BS_CONTROLE[CHAVE],BS_CONTROLE[Quantidade_11],"-")</f>
        <v>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1040</v>
      </c>
      <c r="V183" s="173">
        <f ca="1">_xlfn.XLOOKUP(G183&amp;$V$2,BS_CONTROLE[CHAVE],BS_CONTROLE[Quantidade_11],"-")</f>
        <v>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1040</v>
      </c>
      <c r="V184" s="173">
        <f ca="1">_xlfn.XLOOKUP(G184&amp;$V$2,BS_CONTROLE[CHAVE],BS_CONTROLE[Quantidade_11],"-")</f>
        <v>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50</v>
      </c>
      <c r="V185" s="173">
        <f ca="1">_xlfn.XLOOKUP(G185&amp;$V$2,BS_CONTROLE[CHAVE],BS_CONTROLE[Quantidade_11],"-")</f>
        <v>65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>
        <f ca="1">_xlfn.XLOOKUP(G186&amp;$W$2,BS_CONTROLE[CHAVE],BS_CONTROLE[Quantidade_11],"-")</f>
        <v>50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>
        <f ca="1">_xlfn.XLOOKUP(G187&amp;$V$2,BS_CONTROLE[CHAVE],BS_CONTROLE[Quantidade_11],"-")</f>
        <v>53</v>
      </c>
      <c r="W187" s="173">
        <f ca="1">_xlfn.XLOOKUP(G187&amp;$W$2,BS_CONTROLE[CHAVE],BS_CONTROLE[Quantidade_11],"-")</f>
        <v>123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>
        <f ca="1">_xlfn.XLOOKUP(G188&amp;$V$2,BS_CONTROLE[CHAVE],BS_CONTROLE[Quantidade_11],"-")</f>
        <v>53</v>
      </c>
      <c r="W188" s="173">
        <f ca="1">_xlfn.XLOOKUP(G188&amp;$W$2,BS_CONTROLE[CHAVE],BS_CONTROLE[Quantidade_11],"-")</f>
        <v>123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1040</v>
      </c>
      <c r="V189" s="173">
        <f ca="1">_xlfn.XLOOKUP(G189&amp;$V$2,BS_CONTROLE[CHAVE],BS_CONTROLE[Quantidade_11],"-")</f>
        <v>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24</v>
      </c>
      <c r="V193" s="173">
        <f ca="1">_xlfn.XLOOKUP(G193&amp;$V$2,BS_CONTROLE[CHAVE],BS_CONTROLE[Quantidade_11],"-")</f>
        <v>1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24</v>
      </c>
      <c r="V194" s="173">
        <f ca="1">_xlfn.XLOOKUP(G194&amp;$V$2,BS_CONTROLE[CHAVE],BS_CONTROLE[Quantidade_11],"-")</f>
        <v>1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0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50</v>
      </c>
      <c r="V196" s="173">
        <f ca="1">_xlfn.XLOOKUP(G196&amp;$V$2,BS_CONTROLE[CHAVE],BS_CONTROLE[Quantidade_11],"-")</f>
        <v>65</v>
      </c>
      <c r="W196" s="173" t="str">
        <f ca="1">_xlfn.XLOOKUP(G196&amp;$W$2,BS_CONTROLE[CHAVE],BS_CONTROLE[Quantidade_11],"-")</f>
        <v>-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520</v>
      </c>
      <c r="V197" s="173">
        <f ca="1">_xlfn.XLOOKUP(G197&amp;$V$2,BS_CONTROLE[CHAVE],BS_CONTROLE[Quantidade_11],"-")</f>
        <v>1363</v>
      </c>
      <c r="W197" s="173">
        <f ca="1">_xlfn.XLOOKUP(G197&amp;$W$2,BS_CONTROLE[CHAVE],BS_CONTROLE[Quantidade_11],"-")</f>
        <v>500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0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102</v>
      </c>
      <c r="V199" s="173">
        <f ca="1">_xlfn.XLOOKUP(G199&amp;$V$2,BS_CONTROLE[CHAVE],BS_CONTROLE[Quantidade_11],"-")</f>
        <v>114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>
        <f ca="1">_xlfn.XLOOKUP(G200&amp;$U$2,BS_CONTROLE[CHAVE],BS_CONTROLE[Quantidade_11],"-")</f>
        <v>24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7</v>
      </c>
      <c r="V201" s="173">
        <f ca="1">_xlfn.XLOOKUP(G201&amp;$V$2,BS_CONTROLE[CHAVE],BS_CONTROLE[Quantidade_11],"-")</f>
        <v>0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1040</v>
      </c>
      <c r="V202" s="173">
        <f ca="1">_xlfn.XLOOKUP(G202&amp;$V$2,BS_CONTROLE[CHAVE],BS_CONTROLE[Quantidade_11],"-")</f>
        <v>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>
        <f ca="1">_xlfn.XLOOKUP(G203&amp;$U$2,BS_CONTROLE[CHAVE],BS_CONTROLE[Quantidade_11],"-")</f>
        <v>0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2</v>
      </c>
      <c r="V204" s="173">
        <f ca="1">_xlfn.XLOOKUP(G204&amp;$V$2,BS_CONTROLE[CHAVE],BS_CONTROLE[Quantidade_11],"-")</f>
        <v>1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0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6.5</v>
      </c>
      <c r="V208" s="173">
        <f ca="1">_xlfn.XLOOKUP(G208&amp;$V$2,BS_CONTROLE[CHAVE],BS_CONTROLE[Quantidade_11],"-")</f>
        <v>1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24</v>
      </c>
      <c r="V209" s="173">
        <f ca="1">_xlfn.XLOOKUP(G209&amp;$V$2,BS_CONTROLE[CHAVE],BS_CONTROLE[Quantidade_11],"-")</f>
        <v>1</v>
      </c>
      <c r="W209" s="173" t="str">
        <f ca="1">_xlfn.XLOOKUP(G209&amp;$W$2,BS_CONTROLE[CHAVE],BS_CONTROLE[Quantidade_11],"-")</f>
        <v>-</v>
      </c>
    </row>
    <row r="210" spans="1:23" s="101" customFormat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50</v>
      </c>
      <c r="V211" s="173">
        <f ca="1">_xlfn.XLOOKUP(G211&amp;$V$2,BS_CONTROLE[CHAVE],BS_CONTROLE[Quantidade_11],"-")</f>
        <v>65</v>
      </c>
      <c r="W211" s="173" t="str">
        <f ca="1">_xlfn.XLOOKUP(G211&amp;$W$2,BS_CONTROLE[CHAVE],BS_CONTROLE[Quantidade_11],"-")</f>
        <v>-</v>
      </c>
    </row>
    <row r="212" spans="1:23" s="101" customFormat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0</v>
      </c>
    </row>
    <row r="213" spans="1:23" s="101" customFormat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 t="str">
        <f ca="1">_xlfn.XLOOKUP(G213&amp;$U$2,BS_CONTROLE[CHAVE],BS_CONTROLE[Quantidade_11],"-")</f>
        <v>-</v>
      </c>
      <c r="V213" s="173">
        <f ca="1">_xlfn.XLOOKUP(G213&amp;$V$2,BS_CONTROLE[CHAVE],BS_CONTROLE[Quantidade_11],"-")</f>
        <v>1</v>
      </c>
      <c r="W213" s="173">
        <f ca="1">_xlfn.XLOOKUP(G213&amp;$W$2,BS_CONTROLE[CHAVE],BS_CONTROLE[Quantidade_11],"-")</f>
        <v>0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 t="str">
        <f ca="1">_xlfn.XLOOKUP(G214&amp;$U$2,BS_CONTROLE[CHAVE],BS_CONTROLE[Quantidade_11],"-")</f>
        <v>-</v>
      </c>
      <c r="V214" s="173">
        <f ca="1">_xlfn.XLOOKUP(G214&amp;$V$2,BS_CONTROLE[CHAVE],BS_CONTROLE[Quantidade_11],"-")</f>
        <v>312</v>
      </c>
      <c r="W214" s="173" t="str">
        <f ca="1">_xlfn.XLOOKUP(G214&amp;$W$2,BS_CONTROLE[CHAVE],BS_CONTROLE[Quantidade_11],"-")</f>
        <v>-</v>
      </c>
    </row>
    <row r="215" spans="1:23" s="101" customFormat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520</v>
      </c>
      <c r="V215" s="173">
        <f ca="1">_xlfn.XLOOKUP(G215&amp;$V$2,BS_CONTROLE[CHAVE],BS_CONTROLE[Quantidade_11],"-")</f>
        <v>1363</v>
      </c>
      <c r="W215" s="173">
        <f ca="1">_xlfn.XLOOKUP(G215&amp;$W$2,BS_CONTROLE[CHAVE],BS_CONTROLE[Quantidade_11],"-")</f>
        <v>500</v>
      </c>
    </row>
    <row r="216" spans="1:23" s="101" customFormat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24</v>
      </c>
      <c r="V216" s="173">
        <f ca="1">_xlfn.XLOOKUP(G216&amp;$V$2,BS_CONTROLE[CHAVE],BS_CONTROLE[Quantidade_11],"-")</f>
        <v>1</v>
      </c>
      <c r="W216" s="173" t="str">
        <f ca="1">_xlfn.XLOOKUP(G216&amp;$W$2,BS_CONTROLE[CHAVE],BS_CONTROLE[Quantidade_11],"-")</f>
        <v>-</v>
      </c>
    </row>
    <row r="217" spans="1:23" s="101" customFormat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102</v>
      </c>
      <c r="V217" s="173">
        <f ca="1">_xlfn.XLOOKUP(G217&amp;$V$2,BS_CONTROLE[CHAVE],BS_CONTROLE[Quantidade_11],"-")</f>
        <v>114</v>
      </c>
      <c r="W217" s="173">
        <f ca="1">_xlfn.XLOOKUP(G217&amp;$W$2,BS_CONTROLE[CHAVE],BS_CONTROLE[Quantidade_11],"-")</f>
        <v>0</v>
      </c>
    </row>
    <row r="218" spans="1:23" s="101" customFormat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6.5</v>
      </c>
      <c r="V218" s="173">
        <f ca="1">_xlfn.XLOOKUP(G218&amp;$V$2,BS_CONTROLE[CHAVE],BS_CONTROLE[Quantidade_11],"-")</f>
        <v>1</v>
      </c>
      <c r="W218" s="173" t="str">
        <f ca="1">_xlfn.XLOOKUP(G218&amp;$W$2,BS_CONTROLE[CHAVE],BS_CONTROLE[Quantidade_11],"-")</f>
        <v>-</v>
      </c>
    </row>
    <row r="219" spans="1:23" s="101" customFormat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 t="str">
        <f ca="1">_xlfn.XLOOKUP(G219&amp;$U$2,BS_CONTROLE[CHAVE],BS_CONTROLE[Quantidade_11],"-")</f>
        <v>-</v>
      </c>
      <c r="V219" s="173">
        <f ca="1">_xlfn.XLOOKUP(G219&amp;$V$2,BS_CONTROLE[CHAVE],BS_CONTROLE[Quantidade_11],"-")</f>
        <v>1</v>
      </c>
      <c r="W219" s="173" t="str">
        <f ca="1">_xlfn.XLOOKUP(G219&amp;$W$2,BS_CONTROLE[CHAVE],BS_CONTROLE[Quantidade_11],"-")</f>
        <v>-</v>
      </c>
    </row>
    <row r="220" spans="1:23" s="101" customFormat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2</v>
      </c>
      <c r="V220" s="173">
        <f ca="1">_xlfn.XLOOKUP(G220&amp;$V$2,BS_CONTROLE[CHAVE],BS_CONTROLE[Quantidade_11],"-")</f>
        <v>1</v>
      </c>
      <c r="W220" s="173" t="str">
        <f ca="1">_xlfn.XLOOKUP(G220&amp;$W$2,BS_CONTROLE[CHAVE],BS_CONTROLE[Quantidade_11],"-")</f>
        <v>-</v>
      </c>
    </row>
    <row r="221" spans="1:23" s="101" customFormat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0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1599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6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1600</v>
      </c>
      <c r="C2" s="136" t="s">
        <v>1004</v>
      </c>
      <c r="D2" s="84" t="s">
        <v>1006</v>
      </c>
      <c r="E2" s="84" t="s">
        <v>1601</v>
      </c>
      <c r="F2" s="113" t="s">
        <v>1602</v>
      </c>
      <c r="G2" s="84" t="s">
        <v>1603</v>
      </c>
      <c r="H2" s="84" t="s">
        <v>1604</v>
      </c>
      <c r="I2" s="84" t="s">
        <v>1605</v>
      </c>
      <c r="J2" s="84" t="s">
        <v>1606</v>
      </c>
      <c r="K2" s="86" t="s">
        <v>1607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i:0#.f|membership|cs262085@rumolog.com</cp:lastModifiedBy>
  <cp:revision/>
  <dcterms:created xsi:type="dcterms:W3CDTF">2025-05-05T12:15:43Z</dcterms:created>
  <dcterms:modified xsi:type="dcterms:W3CDTF">2025-10-16T13:58:41Z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