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043" documentId="8_{B6337239-1A00-434D-AAD0-422EA1FEB5AE}" xr6:coauthVersionLast="47" xr6:coauthVersionMax="47" xr10:uidLastSave="{A0DEFF40-56BB-404A-A272-8EE0347AC25D}"/>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<sst xmlns="http://schemas.openxmlformats.org/spreadsheetml/2006/main" count="10641" uniqueCount="2007">
  <si>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</si>
  <si>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</si>
  <si>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</si>
  <si>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</si>
  <si>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</si>
  <si>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</si>
  <si>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</si>
  <si>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</si>
  <si>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</si>
  <si>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</si>
  <si>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</si>
  <si>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</si>
  <si>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</si>
  <si>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</si>
  <si>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</si>
  <si>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</si>
  <si>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</si>
  <si>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</si>
  <si>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</si>
  <si>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</si>
  <si>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</si>
  <si>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</si>
  <si>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</si>
  <si>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</si>
  <si>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</si>
  <si>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</si>
  <si>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</si>
  <si>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</si>
  <si>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</si>
  <si>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</si>
  <si>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</si>
  <si>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</si>
  <si>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</si>
  <si>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</si>
  <si>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</si>
  <si>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</si>
  <si>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</si>
  <si>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</si>
  <si>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</si>
  <si>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</si>
  <si>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</si>
  <si>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</si>
  <si>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</si>
  <si>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</si>
  <si>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</si>
  <si>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</si>
  <si>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</si>
  <si>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</si>
  <si>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</si>
  <si>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</si>
  <si>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</si>
  <si>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</si>
  <si>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</si>
  <si>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</si>
  <si>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</si>
  <si>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</si>
  <si>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</si>
  <si>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</si>
  <si>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</si>
  <si>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</si>
  <si>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</si>
  <si>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</si>
  <si>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</si>
  <si>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</si>
  <si>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</si>
  <si>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</si>
  <si>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</si>
  <si>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</si>
  <si>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</si>
  <si>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</si>
  <si>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</si>
  <si>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</si>
  <si>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</si>
  <si>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</si>
  <si>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</si>
  <si>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</si>
  <si>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</si>
  <si>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</si>
  <si>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</si>
  <si>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</si>
  <si>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</si>
  <si>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</si>
  <si>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</si>
  <si>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</si>
  <si>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</si>
  <si>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</si>
  <si>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</si>
  <si>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</si>
  <si>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</si>
  <si>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</si>
  <si>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</si>
  <si>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</si>
  <si>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</si>
  <si>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</si>
  <si>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</si>
  <si>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</si>
  <si>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</si>
  <si>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</si>
  <si>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</si>
  <si>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</si>
  <si>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</si>
  <si>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</si>
  <si>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</si>
  <si>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</si>
  <si>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</si>
  <si>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</si>
  <si>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</si>
  <si>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</si>
  <si>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</si>
  <si>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</si>
  <si>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</si>
  <si>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</si>
  <si>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</si>
  <si>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</si>
  <si>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</si>
  <si>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</si>
  <si>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</si>
  <si>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</si>
  <si>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</si>
  <si>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</si>
  <si>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</si>
  <si>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</si>
  <si>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</si>
  <si>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</si>
  <si>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</si>
  <si>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</si>
  <si>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</si>
  <si>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</si>
  <si>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</si>
  <si>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</si>
  <si>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</si>
  <si>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</si>
  <si>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</si>
  <si>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</si>
  <si>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</si>
  <si>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</si>
  <si>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</si>
  <si>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</si>
  <si>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</si>
  <si>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</si>
  <si>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</si>
  <si>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</si>
  <si>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</si>
  <si>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</si>
  <si>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</si>
  <si>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</si>
  <si>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</si>
  <si>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</si>
  <si>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</si>
  <si>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</si>
  <si>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</si>
  <si>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</si>
  <si>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</si>
  <si>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</si>
  <si>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</si>
  <si>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</si>
  <si>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</si>
  <si>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</si>
  <si>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</si>
  <si>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</si>
  <si>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</si>
  <si>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</si>
  <si>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</si>
  <si>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</si>
  <si>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</si>
  <si>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</si>
  <si>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</si>
  <si>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</si>
  <si>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</si>
  <si>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</si>
  <si>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</si>
  <si>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</si>
  <si>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</si>
  <si>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</si>
  <si>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</si>
  <si>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</si>
  <si>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</si>
  <si>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</si>
  <si>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</si>
  <si>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</si>
  <si>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</si>
  <si>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</si>
  <si>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</si>
  <si>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</si>
  <si>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</si>
  <si>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</si>
  <si>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</si>
  <si>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</si>
  <si>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</si>
  <si>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</si>
  <si>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</si>
  <si>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</si>
  <si>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</si>
  <si>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</si>
  <si>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</si>
  <si>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</si>
  <si>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</si>
  <si>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</si>
  <si>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</si>
  <si>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</si>
  <si>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</si>
  <si>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</si>
  <si>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</si>
  <si>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</si>
  <si>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</si>
  <si>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</si>
  <si>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</si>
  <si>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</si>
  <si>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</si>
  <si>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</si>
  <si>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</si>
  <si>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</si>
  <si>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</si>
  <si>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</si>
  <si>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</si>
  <si>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</si>
  <si>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</si>
  <si>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</si>
  <si>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</si>
  <si>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</si>
  <si>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</si>
  <si>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</si>
  <si>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</si>
  <si>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</si>
  <si>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</si>
  <si>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</si>
  <si>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</si>
  <si>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</si>
  <si>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</si>
  <si>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</si>
  <si>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</si>
  <si>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</si>
  <si>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</si>
  <si>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</si>
  <si>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</si>
  <si>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</si>
  <si>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</si>
  <si>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</si>
  <si>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</si>
  <si>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</si>
  <si>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</si>
  <si>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</si>
  <si>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</si>
  <si>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</si>
  <si>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</si>
  <si>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</si>
  <si>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</si>
  <si>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</si>
  <si>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</si>
  <si>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</si>
  <si>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</si>
  <si>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</si>
  <si>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</si>
  <si>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</si>
  <si>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</si>
  <si>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</si>
  <si>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</si>
  <si>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</si>
  <si>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</si>
  <si>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</si>
  <si>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</si>
  <si>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</si>
  <si>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</si>
  <si>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</si>
  <si>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</si>
  <si>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</si>
  <si>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</si>
  <si>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</si>
  <si>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</si>
  <si>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</si>
  <si>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</si>
  <si>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</si>
  <si>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</si>
  <si>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</si>
  <si>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</si>
  <si>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</si>
  <si>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</si>
  <si>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</si>
  <si>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</si>
  <si>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</si>
  <si>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</si>
  <si>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</si>
  <si>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</si>
  <si>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</si>
  <si>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</si>
  <si>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</si>
  <si>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</si>
  <si>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</si>
  <si>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</si>
  <si>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</si>
  <si>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</si>
  <si>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</si>
  <si>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</si>
  <si>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</si>
  <si>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</si>
  <si>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</si>
  <si>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</si>
  <si>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</si>
  <si>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</si>
  <si>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</si>
  <si>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</si>
  <si>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</si>
  <si>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</si>
  <si>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</si>
  <si>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</si>
  <si>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</si>
  <si>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</si>
  <si>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</si>
  <si>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</si>
  <si>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</si>
  <si>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</si>
  <si>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</si>
  <si>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</si>
  <si>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</si>
  <si>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</si>
  <si>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</si>
  <si>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</si>
  <si>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</si>
  <si>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</si>
  <si>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</si>
  <si>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</si>
  <si>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</si>
  <si>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</si>
  <si>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</si>
  <si>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</si>
  <si>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</si>
  <si>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</si>
  <si>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</si>
  <si>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</si>
  <si>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</si>
  <si>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</si>
  <si>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</si>
  <si>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</si>
  <si>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</si>
  <si>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</si>
  <si>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</si>
  <si>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</si>
  <si>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</si>
  <si>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</si>
  <si>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</si>
  <si>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</si>
  <si>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</si>
  <si>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</si>
  <si>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</si>
  <si>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</si>
  <si>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</si>
  <si>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</si>
  <si>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</si>
  <si>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</si>
  <si>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</si>
  <si>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</si>
  <si>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</si>
  <si>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</si>
  <si>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</si>
  <si>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</si>
  <si>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</si>
  <si>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</si>
  <si>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</si>
  <si>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</si>
  <si>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</si>
  <si>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</si>
  <si>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</si>
  <si>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</si>
  <si>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</si>
  <si>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</si>
  <si>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</si>
  <si>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</si>
  <si>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</si>
  <si>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</si>
  <si>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</si>
  <si>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</si>
  <si>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</si>
  <si>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</si>
  <si>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</si>
  <si>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</si>
  <si>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</si>
  <si>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</si>
  <si>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</si>
  <si>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</si>
  <si>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</si>
  <si>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</si>
  <si>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</si>
  <si>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</si>
  <si>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</si>
  <si>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</si>
  <si>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</si>
  <si>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</si>
  <si>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</si>
  <si>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</si>
  <si>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</si>
  <si>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</si>
  <si>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</si>
  <si>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</si>
  <si>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</si>
  <si>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</si>
  <si>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</si>
  <si>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</si>
  <si>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</si>
  <si>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</si>
  <si>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</si>
  <si>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</si>
  <si>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</si>
  <si>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</si>
  <si>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</si>
  <si>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</si>
  <si>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</si>
  <si>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</si>
  <si>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</si>
  <si>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</si>
  <si>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</si>
  <si>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</si>
  <si>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</si>
  <si>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</si>
  <si>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</si>
  <si>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</si>
  <si>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</si>
  <si>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</si>
  <si>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</si>
  <si>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</si>
  <si>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</si>
  <si>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</si>
  <si>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</si>
  <si>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</si>
  <si>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</si>
  <si>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</si>
  <si>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</si>
  <si>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</si>
  <si>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</si>
  <si>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</si>
  <si>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</si>
  <si>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</si>
  <si>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</si>
  <si>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</si>
  <si>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</si>
  <si>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</si>
  <si>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</si>
  <si>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</si>
  <si>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</si>
  <si>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</si>
  <si>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</si>
  <si>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</si>
  <si>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</si>
  <si>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</si>
  <si>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</si>
  <si>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</si>
  <si>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</si>
  <si>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</si>
  <si>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</si>
  <si>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</si>
  <si>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</si>
  <si>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</si>
  <si>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</si>
  <si>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</si>
  <si>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</si>
  <si>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</si>
  <si>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</si>
  <si>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</si>
  <si>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</si>
  <si>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</si>
  <si>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</si>
  <si>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</si>
  <si>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</si>
  <si>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</si>
  <si>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</si>
  <si>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</si>
  <si>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</si>
  <si>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</si>
  <si>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</si>
  <si>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</si>
  <si>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</si>
  <si>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</si>
  <si>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</si>
  <si>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</si>
  <si>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</si>
  <si>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</si>
  <si>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</si>
  <si>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</si>
  <si>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</si>
  <si>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</si>
  <si>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</si>
  <si>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</si>
  <si>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</si>
  <si>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</si>
  <si>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</si>
  <si>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</si>
  <si>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</si>
  <si>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</si>
  <si>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</si>
  <si>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</si>
  <si>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</si>
  <si>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</si>
  <si>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</si>
  <si>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</si>
  <si>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</si>
  <si>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</si>
  <si>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</si>
  <si>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</si>
  <si>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</si>
  <si>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</si>
  <si>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</si>
  <si>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</si>
  <si>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</si>
  <si>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</si>
  <si>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</si>
  <si>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</si>
  <si>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</si>
  <si>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</si>
  <si>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</si>
  <si>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</si>
  <si>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</si>
  <si>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</si>
  <si>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</si>
  <si>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</si>
  <si>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</si>
  <si>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</si>
  <si>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</si>
  <si>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</si>
  <si>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</si>
  <si>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</si>
  <si>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</si>
  <si>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</si>
  <si>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</si>
  <si>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</si>
  <si>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</si>
  <si>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</si>
  <si>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</si>
  <si>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</si>
  <si>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</si>
  <si>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</si>
  <si>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</si>
  <si>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</si>
  <si>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</si>
  <si>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</si>
  <si>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</si>
  <si>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</si>
  <si>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</si>
  <si>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</si>
  <si>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</si>
  <si>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</si>
  <si>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</si>
  <si>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</si>
  <si>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</si>
  <si>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</si>
  <si>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</si>
  <si>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</si>
  <si>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</si>
  <si>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</si>
  <si>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</si>
  <si>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</si>
  <si>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</si>
  <si>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</si>
  <si>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</si>
  <si>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</si>
  <si>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</si>
  <si>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</si>
  <si>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</si>
  <si>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</si>
  <si>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</si>
  <si>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</si>
  <si>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</si>
  <si>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</si>
  <si>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</si>
  <si>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</si>
  <si>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</si>
  <si>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</si>
  <si>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</si>
  <si>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</si>
  <si>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</si>
  <si>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</si>
  <si>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</si>
  <si>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</si>
  <si>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</si>
  <si>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</si>
  <si>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</si>
  <si>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</si>
  <si>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</si>
  <si>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</si>
  <si>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</si>
  <si>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</si>
  <si>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</si>
  <si>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</si>
  <si>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</si>
  <si>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</si>
  <si>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</si>
  <si>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</si>
  <si>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</si>
  <si>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</si>
  <si>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</si>
  <si>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</si>
  <si>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</si>
  <si>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</si>
  <si>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</si>
  <si>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</si>
  <si>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</si>
  <si>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</si>
  <si>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</si>
  <si>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</si>
  <si>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</si>
  <si>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</si>
  <si>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</si>
  <si>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</si>
  <si>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</si>
  <si>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</si>
  <si>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</si>
  <si>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</si>
  <si>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</si>
  <si>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</si>
  <si>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</si>
  <si>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</si>
  <si>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</si>
  <si>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</si>
  <si>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</si>
  <si>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</si>
  <si>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</si>
  <si>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</si>
  <si>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</si>
  <si>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</si>
  <si>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</si>
  <si>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</si>
  <si>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</si>
  <si>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</si>
  <si>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</si>
  <si>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</si>
  <si>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</si>
  <si>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</si>
  <si>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</si>
  <si>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</si>
  <si>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</si>
  <si>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</si>
  <si>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</si>
  <si>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</si>
  <si>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</si>
  <si>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</si>
  <si>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</si>
  <si>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</si>
  <si>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</si>
  <si>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</si>
  <si>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</si>
  <si>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</si>
  <si>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</si>
  <si>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</si>
  <si>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</si>
  <si>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</si>
  <si>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</si>
  <si>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</si>
  <si>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</si>
  <si>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</si>
  <si>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</si>
  <si>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</si>
  <si>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</si>
  <si>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</si>
  <si>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</si>
  <si>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</si>
  <si>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</si>
  <si>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</si>
  <si>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</si>
  <si>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</si>
  <si>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</si>
  <si>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</si>
  <si>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</si>
  <si>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</si>
  <si>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</si>
  <si>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</si>
  <si>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</si>
  <si>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</si>
  <si>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</si>
  <si>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</si>
  <si>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</si>
  <si>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</si>
  <si>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</si>
  <si>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</si>
  <si>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</si>
  <si>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</si>
  <si>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</si>
  <si>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</si>
  <si>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</si>
  <si>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</si>
  <si>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</si>
  <si>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</si>
  <si>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</si>
  <si>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</si>
  <si>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</si>
  <si>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</si>
  <si>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</si>
  <si>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</si>
  <si>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</si>
  <si>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</si>
  <si>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</si>
  <si>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</si>
  <si>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</si>
  <si>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</si>
  <si>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</si>
  <si>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</si>
  <si>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</si>
  <si>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</si>
  <si>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</si>
  <si>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</si>
  <si>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</si>
  <si>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</si>
  <si>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</si>
  <si>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</si>
  <si>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</si>
  <si>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</si>
  <si>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</si>
  <si>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</si>
  <si>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</si>
  <si>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</si>
  <si>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</si>
  <si>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</si>
  <si>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</si>
  <si>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</si>
  <si>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</si>
  <si>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</si>
  <si>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</si>
  <si>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</si>
  <si>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</si>
  <si>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</si>
  <si>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</si>
  <si>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</si>
  <si>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</si>
  <si>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</si>
  <si>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</si>
  <si>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</si>
  <si>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</si>
  <si>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</si>
  <si>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</si>
  <si>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</si>
  <si>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</si>
  <si>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</si>
  <si>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</si>
  <si>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</si>
  <si>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</si>
  <si>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</si>
  <si>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</si>
  <si>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</si>
  <si>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</si>
  <si>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</si>
  <si>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</si>
  <si>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</si>
  <si>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</si>
  <si>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</si>
  <si>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</si>
  <si>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</si>
  <si>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</si>
  <si>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</si>
  <si>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</si>
  <si>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</si>
  <si>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</si>
  <si>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</si>
  <si>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</si>
  <si>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</si>
  <si>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</si>
  <si>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</si>
  <si>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</si>
  <si>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</si>
  <si>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</si>
  <si>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</si>
  <si>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</si>
  <si>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</si>
  <si>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</si>
  <si>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</si>
  <si>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</si>
  <si>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</si>
  <si>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</si>
  <si>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</si>
  <si>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</si>
  <si>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</si>
  <si>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</si>
  <si>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</si>
  <si>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</si>
  <si>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</si>
  <si>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</si>
  <si>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</si>
  <si>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</si>
  <si>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</si>
  <si>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</si>
  <si>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</si>
  <si>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</si>
  <si>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</si>
  <si>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</si>
  <si>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</si>
  <si>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</si>
  <si>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</si>
  <si>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</si>
  <si>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</si>
  <si>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</si>
  <si>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</si>
  <si>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</si>
  <si>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</si>
  <si>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</si>
  <si>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</si>
  <si>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</si>
  <si>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</si>
  <si>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</si>
  <si>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</si>
  <si>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</si>
  <si>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</si>
  <si>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</si>
  <si>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</si>
  <si>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</si>
  <si>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</si>
  <si>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</si>
  <si>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</si>
  <si>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</si>
  <si>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</si>
  <si>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</si>
  <si>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</si>
  <si>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</si>
  <si>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</si>
  <si>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</si>
  <si>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</si>
  <si>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</si>
  <si>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</si>
  <si>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</si>
  <si>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</si>
  <si>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</si>
  <si>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</si>
  <si>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</si>
  <si>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</si>
  <si>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</si>
  <si>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</si>
  <si>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</si>
  <si>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</si>
  <si>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</si>
  <si>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</si>
  <si>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</si>
  <si>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</si>
  <si>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</si>
  <si>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</si>
  <si>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</si>
  <si>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</si>
  <si>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</si>
  <si>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</si>
  <si>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</si>
  <si>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</si>
  <si>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</si>
  <si>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</si>
  <si>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</si>
  <si>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</si>
  <si>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</si>
  <si>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</si>
  <si>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</si>
  <si>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</si>
  <si>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</si>
  <si>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</si>
  <si>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</si>
  <si>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</si>
  <si>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</si>
  <si>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</si>
  <si>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</si>
  <si>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</si>
  <si>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</si>
  <si>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</si>
  <si>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</si>
  <si>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</si>
  <si>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</si>
  <si>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</si>
  <si>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</si>
  <si>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</si>
  <si>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</si>
  <si>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</si>
  <si>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</si>
  <si>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</si>
  <si>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</si>
  <si>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</si>
  <si>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</si>
  <si>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</si>
  <si>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</si>
  <si>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</si>
  <si>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</si>
  <si>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</si>
  <si>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</si>
  <si>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</si>
  <si>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</si>
  <si>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</si>
  <si>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</si>
  <si>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</si>
  <si>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</si>
  <si>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</si>
  <si>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</si>
  <si>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</si>
  <si>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</si>
  <si>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</si>
  <si>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</si>
  <si>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</si>
  <si>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</si>
  <si>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</si>
  <si>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</si>
  <si>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</si>
  <si>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</si>
  <si>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</si>
  <si>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</si>
  <si>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</si>
  <si>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</si>
  <si>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</si>
  <si>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</si>
  <si>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</si>
  <si>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</si>
  <si>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</si>
  <si>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</si>
  <si>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</si>
  <si>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</si>
  <si>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</si>
  <si>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</si>
  <si>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</si>
  <si>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</si>
  <si>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</si>
  <si>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</si>
  <si>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</si>
  <si>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</si>
  <si>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</si>
  <si>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</si>
  <si>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</si>
  <si>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</si>
  <si>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</si>
  <si>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</si>
  <si>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</si>
  <si>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</si>
  <si>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</si>
  <si>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</si>
  <si>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</si>
  <si>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</si>
  <si>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</si>
  <si>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</si>
  <si>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</si>
  <si>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</si>
  <si>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</si>
  <si>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</si>
  <si>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</si>
  <si>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</si>
  <si>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</si>
  <si>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</si>
  <si>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</si>
  <si>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</si>
  <si>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</si>
  <si>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</si>
  <si>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</si>
  <si>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</si>
  <si>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</si>
  <si>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</si>
  <si>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</si>
  <si>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</si>
  <si>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</si>
  <si>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</si>
  <si>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</si>
  <si>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</si>
  <si>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</si>
  <si>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</si>
  <si>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</si>
  <si>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</si>
  <si>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</si>
  <si>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</si>
  <si>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</si>
  <si>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</si>
  <si>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</si>
  <si>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</si>
  <si>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</si>
  <si>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</si>
  <si>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</si>
  <si>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</si>
  <si>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</si>
  <si>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</si>
  <si>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</si>
  <si>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</si>
  <si>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</si>
  <si>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</si>
  <si>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</si>
  <si>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</si>
  <si>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</si>
  <si>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</si>
  <si>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</si>
  <si>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</si>
  <si>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</si>
  <si>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</si>
  <si>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</si>
  <si>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</si>
  <si>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</si>
  <si>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</si>
  <si>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</si>
  <si>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</si>
  <si>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</si>
  <si>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</si>
  <si>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</si>
  <si>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</si>
  <si>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</si>
  <si>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</si>
  <si>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</si>
  <si>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</si>
  <si>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</si>
  <si>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</si>
  <si>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</si>
  <si>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</si>
  <si>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</si>
  <si>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</si>
  <si>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</si>
  <si>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</si>
  <si>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</si>
  <si>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</si>
  <si>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</si>
  <si>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</si>
  <si>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</si>
  <si>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</si>
  <si>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</si>
  <si>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</si>
  <si>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</si>
  <si>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</si>
  <si>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</si>
  <si>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</si>
  <si>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</si>
  <si>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</si>
  <si>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</si>
  <si>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</si>
  <si>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</si>
  <si>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</si>
  <si>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</si>
  <si>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</si>
  <si>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</si>
  <si>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</si>
  <si>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</si>
  <si>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</si>
  <si>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</si>
  <si>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</si>
  <si>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</si>
  <si>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</si>
  <si>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</si>
  <si>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</si>
  <si>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</si>
  <si>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</si>
  <si>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</si>
  <si>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</si>
  <si>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</si>
  <si>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</si>
  <si>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</si>
  <si>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</si>
  <si>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</si>
  <si>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</si>
  <si>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</si>
  <si>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</si>
  <si>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</si>
  <si>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</si>
  <si>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</si>
  <si>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</si>
  <si>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</si>
  <si>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</si>
  <si>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</si>
  <si>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</si>
  <si>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</si>
  <si>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</si>
  <si>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</si>
  <si>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</si>
  <si>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</si>
  <si>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</si>
  <si>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</si>
  <si>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</si>
  <si>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</si>
  <si>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</si>
  <si>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</si>
  <si>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</si>
  <si>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</si>
  <si>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</si>
  <si>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</si>
  <si>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</si>
  <si>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</si>
  <si>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</si>
  <si>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</si>
  <si>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</si>
  <si>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</si>
  <si>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</si>
  <si>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</si>
  <si>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</si>
  <si>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</si>
  <si>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</si>
  <si>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</si>
  <si>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</si>
  <si>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</si>
  <si>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</si>
  <si>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</si>
  <si>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</si>
  <si>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</si>
  <si>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</si>
  <si>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</si>
  <si>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</si>
  <si>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</si>
  <si>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</si>
  <si>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</si>
  <si>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</si>
  <si>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</si>
  <si>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</si>
  <si>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</si>
  <si>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</si>
  <si>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</si>
  <si>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</si>
  <si>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</si>
  <si>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</si>
  <si>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</si>
  <si>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</si>
  <si>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</si>
  <si>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</si>
  <si>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</si>
  <si>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</si>
  <si>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</si>
  <si>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</si>
  <si>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</si>
  <si>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</si>
  <si>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</si>
  <si>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</si>
  <si>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</si>
  <si>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</si>
  <si>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</si>
  <si>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</si>
  <si>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</si>
  <si>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</si>
  <si>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</si>
  <si>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</si>
  <si>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</si>
  <si>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</si>
  <si>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</si>
  <si>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</si>
  <si>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</si>
  <si>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</si>
  <si>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</si>
  <si>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</si>
  <si>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</si>
  <si>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</si>
  <si>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</si>
  <si>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</si>
  <si>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</si>
  <si>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</si>
  <si>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</si>
  <si>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</si>
  <si>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</si>
  <si>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</si>
  <si>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</si>
  <si>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</si>
  <si>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</si>
  <si>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</si>
  <si>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</si>
  <si>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</si>
  <si>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</si>
  <si>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</si>
  <si>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</si>
  <si>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</si>
  <si>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</si>
  <si>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</si>
  <si>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</si>
  <si>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</si>
  <si>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</si>
  <si>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</si>
  <si>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</si>
  <si>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</si>
  <si>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</si>
  <si>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</si>
  <si>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</si>
  <si>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</si>
  <si>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</si>
  <si>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</si>
  <si>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</si>
  <si>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</si>
  <si>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</si>
  <si>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</si>
  <si>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</si>
  <si>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</si>
  <si>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</si>
  <si>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</si>
  <si>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</si>
  <si>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</si>
  <si>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</si>
  <si>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</si>
  <si>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</si>
  <si>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</si>
  <si>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</si>
  <si>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</si>
  <si>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</si>
  <si>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</si>
  <si>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</si>
  <si>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</si>
  <si>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</si>
  <si>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</si>
  <si>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</si>
  <si>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</si>
  <si>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</si>
  <si>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</si>
  <si>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</si>
  <si>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</si>
  <si>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</si>
  <si>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</si>
  <si>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</si>
  <si>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</si>
  <si>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</si>
  <si>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</si>
  <si>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</si>
  <si>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</si>
  <si>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</si>
  <si>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</si>
  <si>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</si>
  <si>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</si>
  <si>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</si>
  <si>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</si>
  <si>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</si>
  <si>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</si>
  <si>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</si>
  <si>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</si>
  <si>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</si>
  <si>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</si>
  <si>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</si>
  <si>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</si>
  <si>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</si>
  <si>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</si>
  <si>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</si>
  <si>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</si>
  <si>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</si>
  <si>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</si>
  <si>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</si>
  <si>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</si>
  <si>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</si>
  <si>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</si>
  <si>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</si>
  <si>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</si>
  <si>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</si>
  <si>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</si>
  <si>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</si>
  <si>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</si>
  <si>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</si>
  <si>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</si>
  <si>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</si>
  <si>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</si>
  <si>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</si>
  <si>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</si>
  <si>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</si>
  <si>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</si>
  <si>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</si>
  <si>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</si>
  <si>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</si>
  <si>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</si>
  <si>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</si>
  <si>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</si>
  <si>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</si>
  <si>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</si>
  <si>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</si>
  <si>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</si>
  <si>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</si>
  <si>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</si>
  <si>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</si>
  <si>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</si>
  <si>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</si>
  <si>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</si>
  <si>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</si>
  <si>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</si>
  <si>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</si>
  <si>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</si>
  <si>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</si>
  <si>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</si>
  <si>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</si>
  <si>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</si>
  <si>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</si>
  <si>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</si>
  <si>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</si>
  <si>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</si>
  <si>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</si>
  <si>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</si>
  <si>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</si>
  <si>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</si>
  <si>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</si>
  <si>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</si>
  <si>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</si>
  <si>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</si>
  <si>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</si>
  <si>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</si>
  <si>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</si>
  <si>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</si>
  <si>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</si>
  <si>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</si>
  <si>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</si>
  <si>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</si>
  <si>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</si>
  <si>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</si>
  <si>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</si>
  <si>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</si>
  <si>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</si>
  <si>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</si>
  <si>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</si>
  <si>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</si>
  <si>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</si>
  <si>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</si>
  <si>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</si>
  <si>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</si>
  <si>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</si>
  <si>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</si>
  <si>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</si>
  <si>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</si>
  <si>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</si>
  <si>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</si>
  <si>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</si>
  <si>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</si>
  <si>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</si>
  <si>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</si>
  <si>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</si>
  <si>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</si>
  <si>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</si>
  <si>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</si>
  <si>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</si>
  <si>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</si>
  <si>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</si>
  <si>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</si>
  <si>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</si>
  <si>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</si>
  <si>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</si>
  <si>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</si>
  <si>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</si>
  <si>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</si>
  <si>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</si>
  <si>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</si>
  <si>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</si>
  <si>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</si>
  <si>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</si>
  <si>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</si>
  <si>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</si>
  <si>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</si>
  <si>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</si>
  <si>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</si>
  <si>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</si>
  <si>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</si>
  <si>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</si>
  <si>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</si>
  <si>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</si>
  <si>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</si>
  <si>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</si>
  <si>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</si>
  <si>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</si>
  <si>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</si>
  <si>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</si>
  <si>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</si>
  <si>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</si>
  <si>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</si>
  <si>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</si>
  <si>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</si>
  <si>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</si>
  <si>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</si>
  <si>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</si>
  <si>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</si>
  <si>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</si>
  <si>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</si>
  <si>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</si>
  <si>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</si>
  <si>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</si>
  <si>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</si>
  <si>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</si>
  <si>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</si>
  <si>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</si>
  <si>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</si>
  <si>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</si>
  <si>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</si>
  <si>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</si>
  <si>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</si>
  <si>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</si>
  <si>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</si>
  <si>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</si>
  <si>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</si>
  <si>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</si>
  <si>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</si>
  <si>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</si>
  <si>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</si>
  <si>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</si>
  <si>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</si>
  <si>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</si>
  <si>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</si>
  <si>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</si>
  <si>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</si>
  <si>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</si>
  <si>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</si>
  <si>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</si>
  <si>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</si>
  <si>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</si>
  <si>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</si>
  <si>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</si>
  <si>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</si>
  <si>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</si>
  <si>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</si>
  <si>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</si>
  <si>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</si>
  <si>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</si>
  <si>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</si>
  <si>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</si>
  <si>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</si>
  <si>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</si>
  <si>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</si>
  <si>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</si>
  <si>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</si>
  <si>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</si>
  <si>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</si>
  <si>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</si>
  <si>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</si>
  <si>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</si>
  <si>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</si>
  <si>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</si>
  <si>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</si>
  <si>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</si>
  <si>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</si>
  <si>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</si>
  <si>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</si>
  <si>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</si>
  <si>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</si>
  <si>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</si>
  <si>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</si>
  <si>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</si>
  <si>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</si>
  <si>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</si>
  <si>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</si>
  <si>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</si>
  <si>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</si>
  <si>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</si>
  <si>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</si>
  <si>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</si>
  <si>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</si>
  <si>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</si>
  <si>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</si>
  <si>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</si>
  <si>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</si>
  <si>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</si>
  <si>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</si>
  <si>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</si>
  <si>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</si>
  <si>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</si>
  <si>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</si>
  <si>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</si>
  <si>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</si>
  <si>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</si>
  <si>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</si>
  <si>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</si>
  <si>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</si>
  <si>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</si>
  <si>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</si>
  <si>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</si>
  <si>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</si>
  <si>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</si>
  <si>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</si>
  <si>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</si>
  <si>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</si>
  <si>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</si>
  <si>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</si>
  <si>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</si>
  <si>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</si>
  <si>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</si>
  <si>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</si>
  <si>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</si>
  <si>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</si>
  <si>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</si>
  <si>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</si>
  <si>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</si>
  <si>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</si>
  <si>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</si>
  <si>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</si>
  <si>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</si>
  <si>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</si>
  <si>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</si>
  <si>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</si>
  <si>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</si>
  <si>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</si>
  <si>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</si>
  <si>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</si>
  <si>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</si>
  <si>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</si>
  <si>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</si>
  <si>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</si>
  <si>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</si>
  <si>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</si>
  <si>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</si>
  <si>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</si>
  <si>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</si>
  <si>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</si>
  <si>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</si>
  <si>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</si>
  <si>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</si>
  <si>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</si>
  <si>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</si>
  <si>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</si>
  <si>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</si>
  <si>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</si>
  <si>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</si>
  <si>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</si>
  <si>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</si>
  <si>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</si>
  <si>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</si>
  <si>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</si>
  <si>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</si>
  <si>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</si>
  <si>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</si>
  <si>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</si>
  <si>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</si>
  <si>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</si>
  <si>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</si>
  <si>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</si>
  <si>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</si>
  <si>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</si>
  <si>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</si>
  <si>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</si>
  <si>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</si>
  <si>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</si>
  <si>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</si>
  <si>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</si>
  <si>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</si>
  <si>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</si>
  <si>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</si>
  <si>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</si>
  <si>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</si>
  <si>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</si>
  <si>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</si>
  <si>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</si>
  <si>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</si>
  <si>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</si>
  <si>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</si>
  <si>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</si>
  <si>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</si>
  <si>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</si>
  <si>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</si>
  <si>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</si>
  <si>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</si>
  <si>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</si>
  <si>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</si>
  <si>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</si>
  <si>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</si>
  <si>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</si>
  <si>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</si>
  <si>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</si>
  <si>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</si>
  <si>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</si>
  <si>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</si>
  <si>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</si>
  <si>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</si>
  <si>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</si>
  <si>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</si>
  <si>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</si>
  <si>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</si>
  <si>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</si>
  <si>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</si>
  <si>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</si>
  <si>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</si>
  <si>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</si>
  <si>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</si>
  <si>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</si>
  <si>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</si>
  <si>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</si>
  <si>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</si>
  <si>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</si>
  <si>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</si>
  <si>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</si>
  <si>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</si>
  <si>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</si>
  <si>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</si>
  <si>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</si>
  <si>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</si>
  <si>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</si>
  <si>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</si>
  <si>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</si>
  <si>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</si>
  <si>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</si>
  <si>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</si>
  <si>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</si>
  <si>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</si>
  <si>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</si>
  <si>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</si>
  <si>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</si>
  <si>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</si>
  <si>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</si>
  <si>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</si>
  <si>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</si>
  <si>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</si>
  <si>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</si>
  <si>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</si>
  <si>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</si>
  <si>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</si>
  <si>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</si>
  <si>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</si>
  <si>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</si>
  <si>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</si>
  <si>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</si>
  <si>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</si>
  <si>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</si>
  <si>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</si>
  <si>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</si>
  <si>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</si>
  <si>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</si>
  <si>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</si>
  <si>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</si>
  <si>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</si>
  <si>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</si>
  <si>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</si>
  <si>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</si>
  <si>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</si>
  <si>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</si>
  <si>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</si>
  <si>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</si>
  <si>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</si>
  <si>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</si>
  <si>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</si>
  <si>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</si>
  <si>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</si>
  <si>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</si>
  <si>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</si>
  <si>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</si>
  <si>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</si>
  <si>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</si>
  <si>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</si>
  <si>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</si>
  <si>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</si>
  <si>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</si>
  <si>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</si>
  <si>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</si>
  <si>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</si>
  <si>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</si>
  <si>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</si>
  <si>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</si>
  <si>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</si>
  <si>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</si>
  <si>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</si>
  <si>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</si>
  <si>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</si>
  <si>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</si>
  <si>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</si>
  <si>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</si>
  <si>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</si>
  <si>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</si>
  <si>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</si>
  <si>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</si>
  <si>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</si>
  <si>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</si>
  <si>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</si>
  <si>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</si>
  <si>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</si>
  <si>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</si>
  <si>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</si>
  <si>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</si>
  <si>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</si>
  <si>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</si>
  <si>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</si>
  <si>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</si>
  <si>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</si>
  <si>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</si>
  <si>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</si>
  <si>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</si>
  <si>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</si>
  <si>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</si>
  <si>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</si>
  <si>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</si>
  <si>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</si>
  <si>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</si>
  <si>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</si>
  <si>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</si>
  <si>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</si>
  <si>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</si>
  <si>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</si>
  <si>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</si>
  <si>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</si>
  <si>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</si>
  <si>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</si>
  <si>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</si>
  <si>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</si>
  <si>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</si>
  <si>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</si>
  <si>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</si>
  <si>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</si>
  <si>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</si>
  <si>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</si>
  <si>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</si>
  <si>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</si>
  <si>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</si>
  <si>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</si>
  <si>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</si>
  <si>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</si>
  <si>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</si>
  <si>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</si>
  <si>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</si>
  <si>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</si>
  <si>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</si>
  <si>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</si>
  <si>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</si>
  <si>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</si>
  <si>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</si>
  <si>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</si>
  <si>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</si>
  <si>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</si>
  <si>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</si>
  <si>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</si>
  <si>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</si>
  <si>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</si>
  <si>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</si>
  <si>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</si>
  <si>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</si>
  <si>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</si>
  <si>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</si>
  <si>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</si>
  <si>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</si>
  <si>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</si>
  <si>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</si>
  <si>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</si>
  <si>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</si>
  <si>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</si>
  <si>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</si>
  <si>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</si>
  <si>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</si>
  <si>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</si>
  <si>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</si>
  <si>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</si>
  <si>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</si>
  <si>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</si>
  <si>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</si>
  <si>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</si>
  <si>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</si>
  <si>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</si>
  <si>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</si>
  <si>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</si>
  <si>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</si>
  <si>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</si>
  <si>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</si>
  <si>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</si>
  <si>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</si>
  <si>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</si>
  <si>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</si>
  <si>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</si>
  <si>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</si>
  <si>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</si>
  <si>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</si>
  <si>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</si>
  <si>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</si>
  <si>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</si>
  <si>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</si>
  <si>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</si>
  <si>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</si>
  <si>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</si>
  <si>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</si>
  <si>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</si>
  <si>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</si>
  <si>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</si>
  <si>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</si>
  <si>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</si>
  <si>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</si>
  <si>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</si>
  <si>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</si>
  <si>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</si>
  <si>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</si>
  <si>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</si>
  <si>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</si>
  <si>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</si>
  <si>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</si>
  <si>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</si>
  <si>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</si>
  <si>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</si>
  <si>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</si>
  <si>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</si>
  <si>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</si>
  <si>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</si>
  <si>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</si>
  <si>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</si>
  <si>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</si>
  <si>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</si>
  <si>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</si>
  <si>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</si>
  <si>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</si>
  <si>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</si>
  <si>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</si>
  <si>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</si>
  <si>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</si>
  <si>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</si>
  <si>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</si>
  <si>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</si>
  <si>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</si>
  <si>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</si>
  <si>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</si>
  <si>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</si>
  <si>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</si>
  <si>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</si>
  <si>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</si>
  <si>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</si>
  <si>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</si>
  <si>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</si>
  <si>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</si>
  <si>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</si>
  <si>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</si>
  <si>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</si>
  <si>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</si>
  <si>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</si>
  <si>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</si>
  <si>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</si>
  <si>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</si>
  <si>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</si>
  <si>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</si>
  <si>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</si>
  <si>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</si>
  <si>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</si>
  <si>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</si>
  <si>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</si>
  <si>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</si>
  <si>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</si>
  <si>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</si>
  <si>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</si>
  <si>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</si>
  <si>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</si>
  <si>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</si>
  <si>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</si>
  <si>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</si>
  <si>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</si>
  <si>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</si>
  <si>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</si>
  <si>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</si>
  <si>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</si>
  <si>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</si>
  <si>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</si>
  <si>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</si>
  <si>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</si>
  <si>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</si>
  <si>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</si>
  <si>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</si>
  <si>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</si>
  <si>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</si>
  <si>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</si>
  <si>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</si>
  <si>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</si>
  <si>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</si>
  <si>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</si>
  <si>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</si>
  <si>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</si>
  <si>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</si>
  <si>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</si>
  <si>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</si>
  <si>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</si>
  <si>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</si>
  <si>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</si>
  <si>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</si>
  <si>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</si>
  <si>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</si>
  <si>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</si>
  <si>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</si>
  <si>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</si>
  <si>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</si>
  <si>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</si>
  <si>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</si>
  <si>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</si>
  <si>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</si>
  <si>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</si>
  <si>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</si>
  <si>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</si>
  <si>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</si>
  <si>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</si>
  <si>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</si>
  <si>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</si>
  <si>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</si>
  <si>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</si>
  <si>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</si>
  <si>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</si>
  <si>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</si>
  <si>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</si>
  <si>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</si>
  <si>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</si>
  <si>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</si>
  <si>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</si>
  <si>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</si>
  <si>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</si>
  <si>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</si>
  <si>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</si>
  <si>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</si>
  <si>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</si>
  <si>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</si>
  <si>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</si>
  <si>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</si>
  <si>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</si>
  <si>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</si>
  <si>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</si>
  <si>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</si>
  <si>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</si>
  <si>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</si>
  <si>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</si>
  <si>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</si>
  <si>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</si>
  <si>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</si>
  <si>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</si>
  <si>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</si>
  <si>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</si>
  <si>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</si>
  <si>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</si>
  <si>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</si>
  <si>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</si>
  <si>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</si>
  <si>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</si>
  <si>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</si>
  <si>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</si>
  <si>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</si>
  <si>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</si>
  <si>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</si>
  <si>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</si>
  <si>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</si>
  <si>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</si>
  <si>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</si>
  <si>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</si>
  <si>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</si>
  <si>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</si>
  <si>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</si>
  <si>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</si>
  <si>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</si>
  <si>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</si>
  <si>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</si>
  <si>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</si>
  <si>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</si>
  <si>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</si>
  <si>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</si>
  <si>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</si>
  <si>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</si>
  <si>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</si>
  <si>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</si>
  <si>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</si>
  <si>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</si>
  <si>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</si>
  <si>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</si>
  <si>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</si>
  <si>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</si>
  <si>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</si>
  <si>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</si>
  <si>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</si>
  <si>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</si>
  <si>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</si>
  <si>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</si>
  <si>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</si>
  <si>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</si>
  <si>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</si>
  <si>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</si>
  <si>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</si>
  <si>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</si>
  <si>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</si>
  <si>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</si>
  <si>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</si>
  <si>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</si>
  <si>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</si>
  <si>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</si>
  <si>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</si>
  <si>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</si>
  <si>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</si>
  <si>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</si>
  <si>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</si>
  <si>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</si>
  <si>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</si>
  <si>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</si>
  <si>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</si>
  <si>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</si>
  <si>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</si>
  <si>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</si>
  <si>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</si>
  <si>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</si>
  <si>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</si>
  <si>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</si>
  <si>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</si>
  <si>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</si>
  <si>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</si>
  <si>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</si>
  <si>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</si>
  <si>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</si>
  <si>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</si>
  <si>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</si>
  <si>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</si>
  <si>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</si>
  <si>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</si>
  <si>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</si>
  <si>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</si>
  <si>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</si>
  <si>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</si>
  <si>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</si>
  <si>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</si>
  <si>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</si>
  <si>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</si>
  <si>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</si>
  <si>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</si>
  <si>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Ag. Alinhamento de FX com CCO para esmerilhamento em D / Em alinhamento</t>
  </si>
  <si>
    <t>Carregamento de dormentes</t>
  </si>
  <si>
    <t>Maquinista Alex e Eder acionados, táxi alinhado para deslocamento dos mesmo para carregamento e abastecimento do W50</t>
  </si>
  <si>
    <t>TVITPC</t>
  </si>
  <si>
    <t>Ag. Solicitar a MC1 / Programado para 08h00, ainda não solicitado</t>
  </si>
  <si>
    <t>TVITIN</t>
  </si>
  <si>
    <t>Ag. Solicitar a MC1 / Prev. MC1 às 11h00</t>
  </si>
  <si>
    <t>TCE-S</t>
  </si>
  <si>
    <t>Ag. Solicitar a MC1 / Prev. MC1 às 09h30</t>
  </si>
  <si>
    <t>Em intervalo para execução de soldas (Caminhão de solda) do km 244+000 ao km 246+000 entre ZVTZDK</t>
  </si>
  <si>
    <t>Solicitado MC1 às 06h00 e autorizado às 07h17 / Intervalo para socaira entre ZGTZXE</t>
  </si>
  <si>
    <t>Em intervalo para socaria entre ZGTZXE / Iniciado às 08h09</t>
  </si>
  <si>
    <t>Ag. Solicitar a MC1 / Prev. MC1 às 09h00</t>
  </si>
  <si>
    <t xml:space="preserve">PSA </t>
  </si>
  <si>
    <t>Em inspeção de rodoferroviário entre PTR-PAS</t>
  </si>
  <si>
    <t>PIT-PSG</t>
  </si>
  <si>
    <t>PITPSG</t>
  </si>
  <si>
    <t>Ag. Solicitar a MC1 / Prev. MC1 às 08h30</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</si>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</sst>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Z354" activePane="bottomRight" state="frozen"/>
      <selection pane="bottomRight" activeCell="BJ361" sqref="BJ36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1965</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1966</v>
      </c>
      <c r="N361" s="231" t="s">
        <v>1967</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1968</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1969</v>
      </c>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1970</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1</v>
      </c>
      <c r="BI362" s="21"/>
      <c r="BJ362" s="21" t="s">
        <v>1971</v>
      </c>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1972</v>
      </c>
      <c r="N363" s="231" t="s">
        <v>1972</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t="s">
        <v>1973</v>
      </c>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1974</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t="s">
        <v>1975</v>
      </c>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t="s">
        <v>1973</v>
      </c>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1976</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1977</v>
      </c>
      <c r="BK367" s="21" t="s">
        <v>1978</v>
      </c>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v>0.25</v>
      </c>
      <c r="AS368" s="43">
        <v>0.33958333333333335</v>
      </c>
      <c r="AT368" s="43"/>
      <c r="AU368" s="43"/>
      <c r="AV368" s="43"/>
      <c r="AW368" s="43"/>
      <c r="AX368" s="43"/>
      <c r="AY368" s="12" t="str">
        <f>IF(D368="","*",IFERROR(IF(ISODD(COUNT(AS368:AX368)),"ERRO",SUM((AT368-AS368),(AV368-AU368),(AX368-AW368))),"ERRO"))</f>
        <v>ERRO</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1979</v>
      </c>
      <c r="BK368" s="21" t="s">
        <v>1980</v>
      </c>
      <c r="BL368" s="20"/>
      <c r="BM368" s="18"/>
      <c r="BN368" s="18"/>
      <c r="BO368" s="173"/>
      <c r="BP368" s="22"/>
      <c r="BQ368" s="13" t="e">
        <f>IF(AND(BR368&lt;1,BS368&lt;1),"Produção e Intervalo",IF(BR368&lt;1,"Intervalo",IF(BS368&lt;1,"Produção","Aderente")))</f>
        <v>#VALUE!</v>
      </c>
      <c r="BR368" s="23" t="e">
        <f>IF(OR(B368="",F368=""),"*",AY368/P368)</f>
        <v>#VALUE!</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0.33541666666666664</v>
      </c>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t="s">
        <v>1981</v>
      </c>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1982</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1973</v>
      </c>
      <c r="BK370" s="21" t="s">
        <v>1983</v>
      </c>
      <c r="BL370" s="20"/>
      <c r="BM370" s="18"/>
      <c r="BN370" s="18"/>
      <c r="BO370" s="173"/>
      <c r="BP370" s="22"/>
      <c r="BQ370" s="13" t="str">
        <f>IF(AND(BR370&lt;1,BS370&lt;1),"Produção e Intervalo",IF(BR370&lt;1,"Intervalo",IF(BS370&lt;1,"Produção","Aderente")))</f>
        <v>Intervalo</v>
      </c>
      <c r="BR370" s="23">
        <f>IF(OR(B370="",F370=""),"*",AY370/P370)</f>
        <v>0.99999999999999911</v>
      </c>
      <c r="BS370" s="23">
        <f>IF(OR(B370="",F370=""),"*",BA370/Q370)</f>
        <v>1</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1984</v>
      </c>
      <c r="N371" s="231" t="s">
        <v>1985</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t="s">
        <v>1986</v>
      </c>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1984</v>
      </c>
      <c r="N372" s="231" t="s">
        <v>1985</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t="s">
        <v>1986</v>
      </c>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52" sqref="A352:Q367"/>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1987</v>
      </c>
      <c r="D5" s="370"/>
      <c r="E5" s="370"/>
      <c r="F5" s="370"/>
      <c r="G5" s="370"/>
      <c r="H5" s="370"/>
      <c r="I5" s="370"/>
      <c r="J5" s="371"/>
      <c r="K5" s="372" t="s">
        <v>1988</v>
      </c>
      <c r="L5" s="373"/>
      <c r="M5" s="373"/>
      <c r="N5" s="373"/>
      <c r="O5" s="374" t="s">
        <v>1989</v>
      </c>
      <c r="P5" s="375"/>
      <c r="Q5" s="376"/>
    </row>
    <row r="6" spans="1:17" s="99" customFormat="1" ht="15.75" customHeight="1">
      <c r="A6" s="93" t="s">
        <v>1990</v>
      </c>
      <c r="B6" s="100" t="s">
        <v>1991</v>
      </c>
      <c r="C6" s="101" t="s">
        <v>1163</v>
      </c>
      <c r="D6" s="102" t="s">
        <v>1164</v>
      </c>
      <c r="E6" s="101" t="s">
        <v>1992</v>
      </c>
      <c r="F6" s="101" t="s">
        <v>1154</v>
      </c>
      <c r="G6" s="101" t="s">
        <v>1158</v>
      </c>
      <c r="H6" s="160" t="s">
        <v>628</v>
      </c>
      <c r="I6" s="137" t="s">
        <v>1159</v>
      </c>
      <c r="J6" s="137" t="s">
        <v>1160</v>
      </c>
      <c r="K6" s="145" t="s">
        <v>1154</v>
      </c>
      <c r="L6" s="145" t="s">
        <v>1993</v>
      </c>
      <c r="M6" s="145" t="s">
        <v>628</v>
      </c>
      <c r="N6" s="146" t="s">
        <v>1158</v>
      </c>
      <c r="O6" s="283" t="s">
        <v>1201</v>
      </c>
      <c r="P6" s="164"/>
      <c r="Q6" s="203" t="s">
        <v>1994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TP pronto às 07h50 no km 677+500 em 677TAL / Prev. oportunidade de FX para exec. de solda após i87 (Avaliar)</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Ag. TP pronto para alinhamento de intervalo na oportunidade</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W70 trancado por W48 e E14 no TOM / Ag. chegada dos Maquinistas, para verificar possibilidade de destrancar o W70</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1</v>
      </c>
      <c r="P356" s="96"/>
      <c r="Q356" s="152" t="str">
        <f>IF($A$2=1,IF(FN_MC!BJ362="","*",FN_MC!BJ362),IF(FN_MC!BK362="","*",FN_MC!BK362))</f>
        <v>Maquinista Alex e Eder acionados, táxi alinhado para deslocamento dos mesmo para carregamento e abastecimento do W50</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Ag. Solicitar a MC1 / Programado para 08h00, ainda não solicitado</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Ag. Solicitar a MC1 / Prev. MC1 às 11h00</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Ag. Solicitar a MC1 / Programado para 08h00, ainda não solicitado</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Ag. TP pronto para alinhamento de intervalo na oportunidade</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2</v>
      </c>
      <c r="P362" s="96"/>
      <c r="Q362" s="152" t="str">
        <f>IF($A$2=1,IF(FN_MC!BJ368="","*",FN_MC!BJ368),IF(FN_MC!BK368="","*",FN_MC!BK368))</f>
        <v>Solicitado MC1 às 06h00 e autorizado às 07h17 / Intervalo para socaira entre ZGTZXE</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Ag. Solicitar a MC1 / Prev. MC1 às 09h00</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Ag. Solicitar a MC1 / Prev. MC1 às 08h30</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Ag. Solicitar a MC1 / Prev. MC1 às 08h30</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1994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1995</v>
      </c>
      <c r="W1" s="382"/>
      <c r="X1" s="382"/>
      <c r="Y1" s="110"/>
    </row>
    <row r="2" spans="1:25" s="106" customFormat="1" ht="11.25" customHeight="1">
      <c r="A2" s="111" t="s">
        <v>1996</v>
      </c>
      <c r="B2" s="111" t="s">
        <v>1991</v>
      </c>
      <c r="C2" s="111" t="s">
        <v>605</v>
      </c>
      <c r="D2" s="112" t="s">
        <v>1163</v>
      </c>
      <c r="E2" s="112" t="s">
        <v>1164</v>
      </c>
      <c r="F2" s="112" t="s">
        <v>1990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1997</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1998</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1999</v>
      </c>
      <c r="C2" s="101" t="s">
        <v>1148</v>
      </c>
      <c r="D2" s="101" t="s">
        <v>1150</v>
      </c>
      <c r="E2" s="101" t="s">
        <v>2000</v>
      </c>
      <c r="F2" s="101" t="s">
        <v>2001</v>
      </c>
      <c r="G2" s="101" t="s">
        <v>2002</v>
      </c>
      <c r="H2" s="101" t="s">
        <v>2003</v>
      </c>
      <c r="I2" s="101" t="s">
        <v>2004</v>
      </c>
      <c r="J2" s="101" t="s">
        <v>2005</v>
      </c>
      <c r="K2" s="137" t="s">
        <v>2006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2025-10-29T11:41:10Z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