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169" documentId="8_{B6337239-1A00-434D-AAD0-422EA1FEB5AE}" xr6:coauthVersionLast="47" xr6:coauthVersionMax="47" xr10:uidLastSave="{C6CEB0F8-0B08-4429-A544-943D82EA9EE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0" i="1" l="1"/>
  <c r="AJ167" i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<sst xmlns="http://schemas.openxmlformats.org/spreadsheetml/2006/main" count="5986" uniqueCount="1611">
  <si>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</si>
  <si>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</si>
  <si>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</si>
  <si>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</si>
  <si>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</si>
  <si>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</si>
  <si>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</si>
  <si>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</si>
  <si>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</si>
  <si>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</si>
  <si>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</si>
  <si>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</si>
  <si>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</si>
  <si>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</si>
  <si>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</si>
  <si>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</si>
  <si>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</si>
  <si>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</si>
  <si>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</si>
  <si>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</si>
  <si>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</si>
  <si>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</si>
  <si>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</si>
  <si>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</si>
  <si>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</si>
  <si>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</si>
  <si>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</si>
  <si>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</si>
  <si>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</si>
  <si>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</si>
  <si>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</si>
  <si>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</si>
  <si>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</si>
  <si>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</si>
  <si>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</si>
  <si>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</si>
  <si>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</si>
  <si>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</si>
  <si>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</si>
  <si>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</si>
  <si>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</si>
  <si>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</si>
  <si>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</si>
  <si>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</si>
  <si>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</si>
  <si>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</si>
  <si>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</si>
  <si>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</si>
  <si>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</si>
  <si>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</si>
  <si>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</si>
  <si>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</si>
  <si>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</si>
  <si>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</si>
  <si>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</si>
  <si>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</si>
  <si>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</si>
  <si>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</si>
  <si>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</si>
  <si>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</si>
  <si>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</si>
  <si>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</si>
  <si>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</si>
  <si>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</si>
  <si>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</si>
  <si>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</si>
  <si>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</si>
  <si>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</si>
  <si>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</si>
  <si>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</si>
  <si>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</si>
  <si>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</si>
  <si>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</si>
  <si>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</si>
  <si>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</si>
  <si>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</si>
  <si>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</si>
  <si>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</si>
  <si>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</si>
  <si>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</si>
  <si>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</si>
  <si>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</si>
  <si>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</si>
  <si>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</si>
  <si>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</si>
  <si>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</si>
  <si>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</si>
  <si>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</si>
  <si>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</si>
  <si>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</si>
  <si>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</si>
  <si>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</si>
  <si>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</si>
  <si>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</si>
  <si>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</si>
  <si>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</si>
  <si>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</si>
  <si>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</si>
  <si>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</si>
  <si>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</si>
  <si>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</si>
  <si>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</si>
  <si>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</si>
  <si>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</si>
  <si>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</si>
  <si>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</si>
  <si>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</si>
  <si>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</si>
  <si>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</si>
  <si>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</si>
  <si>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</si>
  <si>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</si>
  <si>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</si>
  <si>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</si>
  <si>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</si>
  <si>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</si>
  <si>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</si>
  <si>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</si>
  <si>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</si>
  <si>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</si>
  <si>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</si>
  <si>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</si>
  <si>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</si>
  <si>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</si>
  <si>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</si>
  <si>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</si>
  <si>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</si>
  <si>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</si>
  <si>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</si>
  <si>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</si>
  <si>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</si>
  <si>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</si>
  <si>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</si>
  <si>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</si>
  <si>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</si>
  <si>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</si>
  <si>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</si>
  <si>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</si>
  <si>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</si>
  <si>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</si>
  <si>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</si>
  <si>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</si>
  <si>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</si>
  <si>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</si>
  <si>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</si>
  <si>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</si>
  <si>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</si>
  <si>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</si>
  <si>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</si>
  <si>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</si>
  <si>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</si>
  <si>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</si>
  <si>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</si>
  <si>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</si>
  <si>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</si>
  <si>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</si>
  <si>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</si>
  <si>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</si>
  <si>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</si>
  <si>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</si>
  <si>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</si>
  <si>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</si>
  <si>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</si>
  <si>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</si>
  <si>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</si>
  <si>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</si>
  <si>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</si>
  <si>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</si>
  <si>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</si>
  <si>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</si>
  <si>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</si>
  <si>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</si>
  <si>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</si>
  <si>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</si>
  <si>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</si>
  <si>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</si>
  <si>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</si>
  <si>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</si>
  <si>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</si>
  <si>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</si>
  <si>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</si>
  <si>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</si>
  <si>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</si>
  <si>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</si>
  <si>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</si>
  <si>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</si>
  <si>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</si>
  <si>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</si>
  <si>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</si>
  <si>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</si>
  <si>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</si>
  <si>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</si>
  <si>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</si>
  <si>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</si>
  <si>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</si>
  <si>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</si>
  <si>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</si>
  <si>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</si>
  <si>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</si>
  <si>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</si>
  <si>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</si>
  <si>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</si>
  <si>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</si>
  <si>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</si>
  <si>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</si>
  <si>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</si>
  <si>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</si>
  <si>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</si>
  <si>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</si>
  <si>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</si>
  <si>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</si>
  <si>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</si>
  <si>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</si>
  <si>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</si>
  <si>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</si>
  <si>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</si>
  <si>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</si>
  <si>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</si>
  <si>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</si>
  <si>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</si>
  <si>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</si>
  <si>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</si>
  <si>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</si>
  <si>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</si>
  <si>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</si>
  <si>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</si>
  <si>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</si>
  <si>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</si>
  <si>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</si>
  <si>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</si>
  <si>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</si>
  <si>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</si>
  <si>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</si>
  <si>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</si>
  <si>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</si>
  <si>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</si>
  <si>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</si>
  <si>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</si>
  <si>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</si>
  <si>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</si>
  <si>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</si>
  <si>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</si>
  <si>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</si>
  <si>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</si>
  <si>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</si>
  <si>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</si>
  <si>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</si>
  <si>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</si>
  <si>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</si>
  <si>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</si>
  <si>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</si>
  <si>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</si>
  <si>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</si>
  <si>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</si>
  <si>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</si>
  <si>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</si>
  <si>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</si>
  <si>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</si>
  <si>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</si>
  <si>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</si>
  <si>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</si>
  <si>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</si>
  <si>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</si>
  <si>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</si>
  <si>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</si>
  <si>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</si>
  <si>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</si>
  <si>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</si>
  <si>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</si>
  <si>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</si>
  <si>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</si>
  <si>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</si>
  <si>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</si>
  <si>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</si>
  <si>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</si>
  <si>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</si>
  <si>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</si>
  <si>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</si>
  <si>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</si>
  <si>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</si>
  <si>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</si>
  <si>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</si>
  <si>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</si>
  <si>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</si>
  <si>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</si>
  <si>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</si>
  <si>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</si>
  <si>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</si>
  <si>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</si>
  <si>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</si>
  <si>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</si>
  <si>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</si>
  <si>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</si>
  <si>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</si>
  <si>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</si>
  <si>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</si>
  <si>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</si>
  <si>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</si>
  <si>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</si>
  <si>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</si>
  <si>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</si>
  <si>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</si>
  <si>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</si>
  <si>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</si>
  <si>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</si>
  <si>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</si>
  <si>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</si>
  <si>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</si>
  <si>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</si>
  <si>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</si>
  <si>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</si>
  <si>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</si>
  <si>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</si>
  <si>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</si>
  <si>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</si>
  <si>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</si>
  <si>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</si>
  <si>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</si>
  <si>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</si>
  <si>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</si>
  <si>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</si>
  <si>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</si>
  <si>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</si>
  <si>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</si>
  <si>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</si>
  <si>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</si>
  <si>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</si>
  <si>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</si>
  <si>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</si>
  <si>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</si>
  <si>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</si>
  <si>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</si>
  <si>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</si>
  <si>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</si>
  <si>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</si>
  <si>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</si>
  <si>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</si>
  <si>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</si>
  <si>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</si>
  <si>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</si>
  <si>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</si>
  <si>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</si>
  <si>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</si>
  <si>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</si>
  <si>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</si>
  <si>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</si>
  <si>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</si>
  <si>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</si>
  <si>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</si>
  <si>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</si>
  <si>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</si>
  <si>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</si>
  <si>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</si>
  <si>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</si>
  <si>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</si>
  <si>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</si>
  <si>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</si>
  <si>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</si>
  <si>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</si>
  <si>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</si>
  <si>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</si>
  <si>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</si>
  <si>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</si>
  <si>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</si>
  <si>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</si>
  <si>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</si>
  <si>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</si>
  <si>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</si>
  <si>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</si>
  <si>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</si>
  <si>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</si>
  <si>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</si>
  <si>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</si>
  <si>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</si>
  <si>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</si>
  <si>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</si>
  <si>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</si>
  <si>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</si>
  <si>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</si>
  <si>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</si>
  <si>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</si>
  <si>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</si>
  <si>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</si>
  <si>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</si>
  <si>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</si>
  <si>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</si>
  <si>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</si>
  <si>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</si>
  <si>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</si>
  <si>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</si>
  <si>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</si>
  <si>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</si>
  <si>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</si>
  <si>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</si>
  <si>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</si>
  <si>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</si>
  <si>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</si>
  <si>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</si>
  <si>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</si>
  <si>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</si>
  <si>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</si>
  <si>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</si>
  <si>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</si>
  <si>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</si>
  <si>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</si>
  <si>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</si>
  <si>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</si>
  <si>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</si>
  <si>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</si>
  <si>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</si>
  <si>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</si>
  <si>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</si>
  <si>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</si>
  <si>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</si>
  <si>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</si>
  <si>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</si>
  <si>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</si>
  <si>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</si>
  <si>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</si>
  <si>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</si>
  <si>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</si>
  <si>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</si>
  <si>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</si>
  <si>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</si>
  <si>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</si>
  <si>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</si>
  <si>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</si>
  <si>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</si>
  <si>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</si>
  <si>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</si>
  <si>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</si>
  <si>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</si>
  <si>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</si>
  <si>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</si>
  <si>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</si>
  <si>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</si>
  <si>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</si>
  <si>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</si>
  <si>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</si>
  <si>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</si>
  <si>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</si>
  <si>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</si>
  <si>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</si>
  <si>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</si>
  <si>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</si>
  <si>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</si>
  <si>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</si>
  <si>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</si>
  <si>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</si>
  <si>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</si>
  <si>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</si>
  <si>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</si>
  <si>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</si>
  <si>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</si>
  <si>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</si>
  <si>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</si>
  <si>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</si>
  <si>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</si>
  <si>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</si>
  <si>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</si>
  <si>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</si>
  <si>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</si>
  <si>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</si>
  <si>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</si>
  <si>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</si>
  <si>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</si>
  <si>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</si>
  <si>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</si>
  <si>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</si>
  <si>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</si>
  <si>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</si>
  <si>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</si>
  <si>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</si>
  <si>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</si>
  <si>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</si>
  <si>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</si>
  <si>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</si>
  <si>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</si>
  <si>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</si>
  <si>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</si>
  <si>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</si>
  <si>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</si>
  <si>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</si>
  <si>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</si>
  <si>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</si>
  <si>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</si>
  <si>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</si>
  <si>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</si>
  <si>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</si>
  <si>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</si>
  <si>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</si>
  <si>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</si>
  <si>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</si>
  <si>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</si>
  <si>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</si>
  <si>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</si>
  <si>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</si>
  <si>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</si>
  <si>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</si>
  <si>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</si>
  <si>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</si>
  <si>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</si>
  <si>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</si>
  <si>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</si>
  <si>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</si>
  <si>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</si>
  <si>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</si>
  <si>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</si>
  <si>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</si>
  <si>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</si>
  <si>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</si>
  <si>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</si>
  <si>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</si>
  <si>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</si>
  <si>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</si>
  <si>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</si>
  <si>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</si>
  <si>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</si>
  <si>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</si>
  <si>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</si>
  <si>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</si>
  <si>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</si>
  <si>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</si>
  <si>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</si>
  <si>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</si>
  <si>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</si>
  <si>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</si>
  <si>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</si>
  <si>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</si>
  <si>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</si>
  <si>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</si>
  <si>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</si>
  <si>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</si>
  <si>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</si>
  <si>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</si>
  <si>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</si>
  <si>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</si>
  <si>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</si>
  <si>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</si>
  <si>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</si>
  <si>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</si>
  <si>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</si>
  <si>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</si>
  <si>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</si>
  <si>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</si>
  <si>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</si>
  <si>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</si>
  <si>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</si>
  <si>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</si>
  <si>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</si>
  <si>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</si>
  <si>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</si>
  <si>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</si>
  <si>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</si>
  <si>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</si>
  <si>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</si>
  <si>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</si>
  <si>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</si>
  <si>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</si>
  <si>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</si>
  <si>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</si>
  <si>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</si>
  <si>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</si>
  <si>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</si>
  <si>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</si>
  <si>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</si>
  <si>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</si>
  <si>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</si>
  <si>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</si>
  <si>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</si>
  <si>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</si>
  <si>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</si>
  <si>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</si>
  <si>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</si>
  <si>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</si>
  <si>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</si>
  <si>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</si>
  <si>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</si>
  <si>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</si>
  <si>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</si>
  <si>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</si>
  <si>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</si>
  <si>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</si>
  <si>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</si>
  <si>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</si>
  <si>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</si>
  <si>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</si>
  <si>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</si>
  <si>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</si>
  <si>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</si>
  <si>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</si>
  <si>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</si>
  <si>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</si>
  <si>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</si>
  <si>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</si>
  <si>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</si>
  <si>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</si>
  <si>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</si>
  <si>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</si>
  <si>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</si>
  <si>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</si>
  <si>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</si>
  <si>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</si>
  <si>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</si>
  <si>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</si>
  <si>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</si>
  <si>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</si>
  <si>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</si>
  <si>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</si>
  <si>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</si>
  <si>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</si>
  <si>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</si>
  <si>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</si>
  <si>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</si>
  <si>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</si>
  <si>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</si>
  <si>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</si>
  <si>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</si>
  <si>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</si>
  <si>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</si>
  <si>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</si>
  <si>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</si>
  <si>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</si>
  <si>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</si>
  <si>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</si>
  <si>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</si>
  <si>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</si>
  <si>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</si>
  <si>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</si>
  <si>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</si>
  <si>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</si>
  <si>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</si>
  <si>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</si>
  <si>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</si>
  <si>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</si>
  <si>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</si>
  <si>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</si>
  <si>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</si>
  <si>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</si>
  <si>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</si>
  <si>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</si>
  <si>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</si>
  <si>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</si>
  <si>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</si>
  <si>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</si>
  <si>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</si>
  <si>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</si>
  <si>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</si>
  <si>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</si>
  <si>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</si>
  <si>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</si>
  <si>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</si>
  <si>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</si>
  <si>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</si>
  <si>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</si>
  <si>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</si>
  <si>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</si>
  <si>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</si>
  <si>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</si>
  <si>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</si>
  <si>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</si>
  <si>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</si>
  <si>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</si>
  <si>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</si>
  <si>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</si>
  <si>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</si>
  <si>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</si>
  <si>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</si>
  <si>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</si>
  <si>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</si>
  <si>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</si>
  <si>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</si>
  <si>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</si>
  <si>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</si>
  <si>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</si>
  <si>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</si>
  <si>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</si>
  <si>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</si>
  <si>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</si>
  <si>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</si>
  <si>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</si>
  <si>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</si>
  <si>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</si>
  <si>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</si>
  <si>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</si>
  <si>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</si>
  <si>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</si>
  <si>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</si>
  <si>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</si>
  <si>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</si>
  <si>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</si>
  <si>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</si>
  <si>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</si>
  <si>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</si>
  <si>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</si>
  <si>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</si>
  <si>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</si>
  <si>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</si>
  <si>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</si>
  <si>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</si>
  <si>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</si>
  <si>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</si>
  <si>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</si>
  <si>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</si>
  <si>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</si>
  <si>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</si>
  <si>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</si>
  <si>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</si>
  <si>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</si>
  <si>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</si>
  <si>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</si>
  <si>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</si>
  <si>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</si>
  <si>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</si>
  <si>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</si>
  <si>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</si>
  <si>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</si>
  <si>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</si>
  <si>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</si>
  <si>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</si>
  <si>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</si>
  <si>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</si>
  <si>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</si>
  <si>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</si>
  <si>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</si>
  <si>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</si>
  <si>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</si>
  <si>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</si>
  <si>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</si>
  <si>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</si>
  <si>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</si>
  <si>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</si>
  <si>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</si>
  <si>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</si>
  <si>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</si>
  <si>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</si>
  <si>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</si>
  <si>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</si>
  <si>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</si>
  <si>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</si>
  <si>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</si>
  <si>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</si>
  <si>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</si>
  <si>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</si>
  <si>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</si>
  <si>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</si>
  <si>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</si>
  <si>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</si>
  <si>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</si>
  <si>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</si>
  <si>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</si>
  <si>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</si>
  <si>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</si>
  <si>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</si>
  <si>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</si>
  <si>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</si>
  <si>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</si>
  <si>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</si>
  <si>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</si>
  <si>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</si>
  <si>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</si>
  <si>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</si>
  <si>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</si>
  <si>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</si>
  <si>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</si>
  <si>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</si>
  <si>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</si>
  <si>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</si>
  <si>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</si>
  <si>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</si>
  <si>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</si>
  <si>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</si>
  <si>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</si>
  <si>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</si>
  <si>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</si>
  <si>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</si>
  <si>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</si>
  <si>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</si>
  <si>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</si>
  <si>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</si>
  <si>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</si>
  <si>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</si>
  <si>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</si>
  <si>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</si>
  <si>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</si>
  <si>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</si>
  <si>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</si>
  <si>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</si>
  <si>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</si>
  <si>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</si>
  <si>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</si>
  <si>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</si>
  <si>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</si>
  <si>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</si>
  <si>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</si>
  <si>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</si>
  <si>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</si>
  <si>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</si>
  <si>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</si>
  <si>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</si>
  <si>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</si>
  <si>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</si>
  <si>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</si>
  <si>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</si>
  <si>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</si>
  <si>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</si>
  <si>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</si>
  <si>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</si>
  <si>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</si>
  <si>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</si>
  <si>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</si>
  <si>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</si>
  <si>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</si>
  <si>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</si>
  <si>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</si>
  <si>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</si>
  <si>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</si>
  <si>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</si>
  <si>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</si>
  <si>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</si>
  <si>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</si>
  <si>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</si>
  <si>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</si>
  <si>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</si>
  <si>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</si>
  <si>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</si>
  <si>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</si>
  <si>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</si>
  <si>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</si>
  <si>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</si>
  <si>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</si>
  <si>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</si>
  <si>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</si>
  <si>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</si>
  <si>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</si>
  <si>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</si>
  <si>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</si>
  <si>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</si>
  <si>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</si>
  <si>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</si>
  <si>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</si>
  <si>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</si>
  <si>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</si>
  <si>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</si>
  <si>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</si>
  <si>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</si>
  <si>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</si>
  <si>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</si>
  <si>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</si>
  <si>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</si>
  <si>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</si>
  <si>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</si>
  <si>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</si>
  <si>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</si>
  <si>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</si>
  <si>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</si>
  <si>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</si>
  <si>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</si>
  <si>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</si>
  <si>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</si>
  <si>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</si>
  <si>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</si>
  <si>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</si>
  <si>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</si>
  <si>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</si>
  <si>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</si>
  <si>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</si>
  <si>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</si>
  <si>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</si>
  <si>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</si>
  <si>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</si>
  <si>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</si>
  <si>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</si>
  <si>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</si>
  <si>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</si>
  <si>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</si>
  <si>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</si>
  <si>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</si>
  <si>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</si>
  <si>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</si>
  <si>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</si>
  <si>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</si>
  <si>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</si>
  <si>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</si>
  <si>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</si>
  <si>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</si>
  <si>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</si>
  <si>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</si>
  <si>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</si>
  <si>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</si>
  <si>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</si>
  <si>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</si>
  <si>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</si>
  <si>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</si>
  <si>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</si>
  <si>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</si>
  <si>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</si>
  <si>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</si>
  <si>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</si>
  <si>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</si>
  <si>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</si>
  <si>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</si>
  <si>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</si>
  <si>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</si>
  <si>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</si>
  <si>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</si>
  <si>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</si>
  <si>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</si>
  <si>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</si>
  <si>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</si>
  <si>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</si>
  <si>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</si>
  <si>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</si>
  <si>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</si>
  <si>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</si>
  <si>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</si>
  <si>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</si>
  <si>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</si>
  <si>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</si>
  <si>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</si>
  <si>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</si>
  <si>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</si>
  <si>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</si>
  <si>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</si>
  <si>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</si>
  <si>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</si>
  <si>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</si>
  <si>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</si>
  <si>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</si>
  <si>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</si>
  <si>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</si>
  <si>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</si>
  <si>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</si>
  <si>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</si>
  <si>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</si>
  <si>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</si>
  <si>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</si>
  <si>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</si>
  <si>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</si>
  <si>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</si>
  <si>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</si>
  <si>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</si>
  <si>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</si>
  <si>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</si>
  <si>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</si>
  <si>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</si>
  <si>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</si>
  <si>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</si>
  <si>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</si>
  <si>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</si>
  <si>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</si>
  <si>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</si>
  <si>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</si>
  <si>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</si>
  <si>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</si>
  <si>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</si>
  <si>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</si>
  <si>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</si>
  <si>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</si>
  <si>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</si>
  <si>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</si>
  <si>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</si>
  <si>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</si>
  <si>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</si>
  <si>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</si>
  <si>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</si>
  <si>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</si>
  <si>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</si>
  <si>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</si>
  <si>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</si>
  <si>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</si>
  <si>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</si>
  <si>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</si>
  <si>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</si>
  <si>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</si>
  <si>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</si>
  <si>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</si>
  <si>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</si>
  <si>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</si>
  <si>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</si>
  <si>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</si>
  <si>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</si>
  <si>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</si>
  <si>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</si>
  <si>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</si>
  <si>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</si>
  <si>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</si>
  <si>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</si>
  <si>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</si>
  <si>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</si>
  <si>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</si>
  <si>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</si>
  <si>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</si>
  <si>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</si>
  <si>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</si>
  <si>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</si>
  <si>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</si>
  <si>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</si>
  <si>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</si>
  <si>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</si>
  <si>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</si>
  <si>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</si>
  <si>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</si>
  <si>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</si>
  <si>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</si>
  <si>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</si>
  <si>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</si>
  <si>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</si>
  <si>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</si>
  <si>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</si>
  <si>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</si>
  <si>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</si>
  <si>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</si>
  <si>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</si>
  <si>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</si>
  <si>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</si>
  <si>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</si>
  <si>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</si>
  <si>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</si>
  <si>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</si>
  <si>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</si>
  <si>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</si>
  <si>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</si>
  <si>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</si>
  <si>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</si>
  <si>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</si>
  <si>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</si>
  <si>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</si>
  <si>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</si>
  <si>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</si>
  <si>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</si>
  <si>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</si>
  <si>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</si>
  <si>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</si>
  <si>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</si>
  <si>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</si>
  <si>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</si>
  <si>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</si>
  <si>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</si>
  <si>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</si>
  <si>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</si>
  <si>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</si>
  <si>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</si>
  <si>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</si>
  <si>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</si>
  <si>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</si>
  <si>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</si>
  <si>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</si>
  <si>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</si>
  <si>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</si>
  <si>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</si>
  <si>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</si>
  <si>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</si>
  <si>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</si>
  <si>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</si>
  <si>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</si>
  <si>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</si>
  <si>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</si>
  <si>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</si>
  <si>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</si>
  <si>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</si>
  <si>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</si>
  <si>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</si>
  <si>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</si>
  <si>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</si>
  <si>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</si>
  <si>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</si>
  <si>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</si>
  <si>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</si>
  <si>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</si>
  <si>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</si>
  <si>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</si>
  <si>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</si>
  <si>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</si>
  <si>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</si>
  <si>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</si>
  <si>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</si>
  <si>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</si>
  <si>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</si>
  <si>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</si>
  <si>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</si>
  <si>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</si>
  <si>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</si>
  <si>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</si>
  <si>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</si>
  <si>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</si>
  <si>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</si>
  <si>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</si>
  <si>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</si>
  <si>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</si>
  <si>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</si>
  <si>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</si>
  <si>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</si>
  <si>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</si>
  <si>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</si>
  <si>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</si>
  <si>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</si>
  <si>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</si>
  <si>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</si>
  <si>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</si>
  <si>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</si>
  <si>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</si>
  <si>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</si>
  <si>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</si>
  <si>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</si>
  <si>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</si>
  <si>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</si>
  <si>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</si>
  <si>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</si>
  <si>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</si>
  <si>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</si>
  <si>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</si>
  <si>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</si>
  <si>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</si>
  <si>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</si>
  <si>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</si>
  <si>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</si>
  <si>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</si>
  <si>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</si>
  <si>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</si>
  <si>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</si>
  <si>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</si>
  <si>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</si>
  <si>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</si>
  <si>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</si>
  <si>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</si>
  <si>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</si>
  <si>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</si>
  <si>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</si>
  <si>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</si>
  <si>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</si>
  <si>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</si>
  <si>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</si>
  <si>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</si>
  <si>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</si>
  <si>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</si>
  <si>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</si>
  <si>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</si>
  <si>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</si>
  <si>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</si>
  <si>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</si>
  <si>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</si>
  <si>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</si>
  <si>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</si>
  <si>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</si>
  <si>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</si>
  <si>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</si>
  <si>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</si>
  <si>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</si>
  <si>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</si>
  <si>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</si>
  <si>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</si>
  <si>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</si>
  <si>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</si>
  <si>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</si>
  <si>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</si>
  <si>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</si>
  <si>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</si>
  <si>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</si>
  <si>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</si>
  <si>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</si>
  <si>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</si>
  <si>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</si>
  <si>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</si>
  <si>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</si>
  <si>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</si>
  <si>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</si>
  <si>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</si>
  <si>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</si>
  <si>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</si>
  <si>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</si>
  <si>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</si>
  <si>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</si>
  <si>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</si>
  <si>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</si>
  <si>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</si>
  <si>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</si>
  <si>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</si>
  <si>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</si>
  <si>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</si>
  <si>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</si>
  <si>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</si>
  <si>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</si>
  <si>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</si>
  <si>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</si>
  <si>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</si>
  <si>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</si>
  <si>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</si>
  <si>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</si>
  <si>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</si>
  <si>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</si>
  <si>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</si>
  <si>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</si>
  <si>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</si>
  <si>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</si>
  <si>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</si>
  <si>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</si>
  <si>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</si>
  <si>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</si>
  <si>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</si>
  <si>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</si>
  <si>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</si>
  <si>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</si>
  <si>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</si>
  <si>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</si>
  <si>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</si>
  <si>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</si>
  <si>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</si>
  <si>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</si>
  <si>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</si>
  <si>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</si>
  <si>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</si>
  <si>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</si>
  <si>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</si>
  <si>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</si>
  <si>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</si>
  <si>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</si>
  <si>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</si>
  <si>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</si>
  <si>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</si>
  <si>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</si>
  <si>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</si>
  <si>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</si>
  <si>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</si>
  <si>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</si>
  <si>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</si>
  <si>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</si>
  <si>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</si>
  <si>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</si>
  <si>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</si>
  <si>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</si>
  <si>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</si>
  <si>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</si>
  <si>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</si>
  <si>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</si>
  <si>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</si>
  <si>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</si>
  <si>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</si>
  <si>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</si>
  <si>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</si>
  <si>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</si>
  <si>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</si>
  <si>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</si>
  <si>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</si>
  <si>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</si>
  <si>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</si>
  <si>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</si>
  <si>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</si>
  <si>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</si>
  <si>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</si>
  <si>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</si>
  <si>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</si>
  <si>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</si>
  <si>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</si>
  <si>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</si>
  <si>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</si>
  <si>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</si>
  <si>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</si>
  <si>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</si>
  <si>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</si>
  <si>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</si>
  <si>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</si>
  <si>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</si>
  <si>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</si>
  <si>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</si>
  <si>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</si>
  <si>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</si>
  <si>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</si>
  <si>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</si>
  <si>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</si>
  <si>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</si>
  <si>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</si>
  <si>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</si>
  <si>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</si>
  <si>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</si>
  <si>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</si>
  <si>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</si>
  <si>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</si>
  <si>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</si>
  <si>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</si>
  <si>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</si>
  <si>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</si>
  <si>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</si>
  <si>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</si>
  <si>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</si>
  <si>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</si>
  <si>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</si>
  <si>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</si>
  <si>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</si>
  <si>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</si>
  <si>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</si>
  <si>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</si>
  <si>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</si>
  <si>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</si>
  <si>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</si>
  <si>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</si>
  <si>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</si>
  <si>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</si>
  <si>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</si>
  <si>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</si>
  <si>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</si>
  <si>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</si>
  <si>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</si>
  <si>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</si>
  <si>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</si>
  <si>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</si>
  <si>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</si>
  <si>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</si>
  <si>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</si>
  <si>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</si>
  <si>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</si>
  <si>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</si>
  <si>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</si>
  <si>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</si>
  <si>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</si>
  <si>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</si>
  <si>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</si>
  <si>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</si>
  <si>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</si>
  <si>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</si>
  <si>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</si>
  <si>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</si>
  <si>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</si>
  <si>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</si>
  <si>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</si>
  <si>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</si>
  <si>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</si>
  <si>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</si>
  <si>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</si>
  <si>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</si>
  <si>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</si>
  <si>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</si>
  <si>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</si>
  <si>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</si>
  <si>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</si>
  <si>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</si>
  <si>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</si>
  <si>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</si>
  <si>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</si>
  <si>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</si>
  <si>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</si>
  <si>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</si>
  <si>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</si>
  <si>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</si>
  <si>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</si>
  <si>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</si>
  <si>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</si>
  <si>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</si>
  <si>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</si>
  <si>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</si>
  <si>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</si>
  <si>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</si>
  <si>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</si>
  <si>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</si>
  <si>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</si>
  <si>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</si>
  <si>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</si>
  <si>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</si>
  <si>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</si>
  <si>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</si>
  <si>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</si>
  <si>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</si>
  <si>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</si>
  <si>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</si>
  <si>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</si>
  <si>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</si>
  <si>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</si>
  <si>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</si>
  <si>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</si>
  <si>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</si>
  <si>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</si>
  <si>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</si>
  <si>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</si>
  <si>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</si>
  <si>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</si>
  <si>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</si>
  <si>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</si>
  <si>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</si>
  <si>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</si>
  <si>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</si>
  <si>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</si>
  <si>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</si>
  <si>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</si>
  <si>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</si>
  <si>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</si>
  <si>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</si>
  <si>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</si>
  <si>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</si>
  <si>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</si>
  <si>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</si>
  <si>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</si>
  <si>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</si>
  <si>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</si>
  <si>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</si>
  <si>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</si>
  <si>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</si>
  <si>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</si>
  <si>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</si>
  <si>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</si>
  <si>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</si>
  <si>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</si>
  <si>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</si>
  <si>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</si>
  <si>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</si>
  <si>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</si>
  <si>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</si>
  <si>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</si>
  <si>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</si>
  <si>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</si>
  <si>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</si>
  <si>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</si>
  <si>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</si>
  <si>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</si>
  <si>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</si>
  <si>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</si>
  <si>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</si>
  <si>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</si>
  <si>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</si>
  <si>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</si>
  <si>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</si>
  <si>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</si>
  <si>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</si>
  <si>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</si>
  <si>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</si>
  <si>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</si>
  <si>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</si>
  <si>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</si>
  <si>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</si>
  <si>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</si>
  <si>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</si>
  <si>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</si>
  <si>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</si>
  <si>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</si>
  <si>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</si>
  <si>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</si>
  <si>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</si>
  <si>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</si>
  <si>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</si>
  <si>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</si>
  <si>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</si>
  <si>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</si>
  <si>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</si>
  <si>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</si>
  <si>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</si>
  <si>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</si>
  <si>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</si>
  <si>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</si>
  <si>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</si>
  <si>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</si>
  <si>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</si>
  <si>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</si>
  <si>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</si>
  <si>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</si>
  <si>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</si>
  <si>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</si>
  <si>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</si>
  <si>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</si>
  <si>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</si>
  <si>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</si>
  <si>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</si>
  <si>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</si>
  <si>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</si>
  <si>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</si>
  <si>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</si>
  <si>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</si>
  <si>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</si>
  <si>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</si>
  <si>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</si>
  <si>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</si>
  <si>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</si>
  <si>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</si>
  <si>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</si>
  <si>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</si>
  <si>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</si>
  <si>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</si>
  <si>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</si>
  <si>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</si>
  <si>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</si>
  <si>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</si>
  <si>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</si>
  <si>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</si>
  <si>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</si>
  <si>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</si>
  <si>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</si>
  <si>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</si>
  <si>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</si>
  <si>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</si>
  <si>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</si>
  <si>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</si>
  <si>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</si>
  <si>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</si>
  <si>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</si>
  <si>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</si>
  <si>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</si>
  <si>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</si>
  <si>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</si>
  <si>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</si>
  <si>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</si>
  <si>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</si>
  <si>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</si>
  <si>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</si>
  <si>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</si>
  <si>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</si>
  <si>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</si>
  <si>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</si>
  <si>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</si>
  <si>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</si>
  <si>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</si>
  <si>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</si>
  <si>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</si>
  <si>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</si>
  <si>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</si>
  <si>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</si>
  <si>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</si>
  <si>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</si>
  <si>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</si>
  <si>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</si>
  <si>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</si>
  <si>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</si>
  <si>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</si>
  <si>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</si>
  <si>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</si>
  <si>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</si>
  <si>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</si>
  <si>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</si>
  <si>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</si>
  <si>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</si>
  <si>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</si>
  <si>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</si>
  <si>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</si>
  <si>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</si>
  <si>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</si>
  <si>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</si>
  <si>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</si>
  <si>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</si>
  <si>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</si>
  <si>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</si>
  <si>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</si>
  <si>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</si>
  <si>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</si>
  <si>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</si>
  <si>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</si>
  <si>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</si>
  <si>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</si>
  <si>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</si>
  <si>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</si>
  <si>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</si>
  <si>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</si>
  <si>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</si>
  <si>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</si>
  <si>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deslocamento para o local da descarga</t>
  </si>
  <si>
    <t>Equipe pronta 07:28 - Em intervalo das 10:12h as 11:42h</t>
  </si>
  <si>
    <t>MC1 as 08:35h - 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</si>
  <si>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</si>
  <si>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</si>
  <si>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</si>
  <si>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</si>
  <si>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</si>
  <si>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as 08:17h - Em ronda as 09:18h</t>
  </si>
  <si>
    <t>Sem previsão de MC1 - chuva no local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</si>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</sst>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3">
      <filters>
        <filter val="V86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R1" activePane="topRight" state="frozen"/>
      <selection pane="topRight" activeCell="X180" sqref="X1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14" t="s">
        <v>1550</v>
      </c>
      <c r="BK170" s="14" t="s">
        <v>1550</v>
      </c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1551</v>
      </c>
      <c r="BK171" s="14" t="s">
        <v>1551</v>
      </c>
      <c r="BL171" s="13"/>
      <c r="BM171" s="12"/>
      <c r="BN171" s="12"/>
      <c r="BO171" s="130"/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/>
      </c>
    </row>
    <row r="172" spans="1:72" ht="23.2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1552</v>
      </c>
      <c r="BK172" s="14" t="s">
        <v>1552</v>
      </c>
      <c r="BL172" s="13"/>
      <c r="BM172" s="12" t="s">
        <v>398</v>
      </c>
      <c r="BN172" s="12" t="s">
        <v>428</v>
      </c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1553</v>
      </c>
      <c r="BK173" s="14" t="s">
        <v>1553</v>
      </c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1554</v>
      </c>
      <c r="W174" s="135" t="s">
        <v>1555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1556</v>
      </c>
      <c r="BK174" s="14" t="s">
        <v>1556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1557</v>
      </c>
      <c r="BK175" s="14" t="s">
        <v>1557</v>
      </c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1</v>
      </c>
      <c r="BI176" s="14"/>
      <c r="BJ176" s="14" t="s">
        <v>1558</v>
      </c>
      <c r="BK176" s="14" t="s">
        <v>1558</v>
      </c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/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1559</v>
      </c>
      <c r="BK177" s="14" t="s">
        <v>1559</v>
      </c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3" si="15">D180&amp;B180</f>
        <v>V8646094</v>
      </c>
      <c r="B180" s="133">
        <v>46094</v>
      </c>
      <c r="C180" s="7">
        <f>IF(BS_CONTROLE[[#This Row],[DATA]]="","",WEEKNUM(BS_CONTROLE[[#This Row],[DATA]]))</f>
        <v>11</v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8.3333333333333329E-2</v>
      </c>
      <c r="Q180" s="71">
        <v>1120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1533</v>
      </c>
      <c r="W180" s="135" t="s">
        <v>1436</v>
      </c>
      <c r="X180" s="152" t="s">
        <v>374</v>
      </c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/>
      <c r="AS180" s="32"/>
      <c r="AT180" s="32"/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Produção e Intervalo</v>
      </c>
      <c r="BR180" s="15">
        <f t="shared" ref="BR180:BR243" si="17">IF(OR(B180="",F180=""),"*",AY180/P180)</f>
        <v>0</v>
      </c>
      <c r="BS180" s="15">
        <f t="shared" ref="BS180:BS243" si="18">IF(OR(B180="",F180=""),"*",BA180/Q180)</f>
        <v>0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1560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55" operator="equal">
      <formula>"ERRO"</formula>
    </cfRule>
  </conditionalFormatting>
  <conditionalFormatting sqref="X4 Y1:Z781">
    <cfRule type="cellIs" dxfId="120" priority="18544" operator="equal">
      <formula>"OPORTUNIDADE"</formula>
    </cfRule>
  </conditionalFormatting>
  <conditionalFormatting sqref="AZ6:AZ781">
    <cfRule type="expression" dxfId="119" priority="18539">
      <formula>$BU6=1</formula>
    </cfRule>
  </conditionalFormatting>
  <conditionalFormatting sqref="BQ6:BQ781">
    <cfRule type="cellIs" dxfId="118" priority="18550" operator="equal">
      <formula>"Produção e Intervalo"</formula>
    </cfRule>
    <cfRule type="cellIs" dxfId="117" priority="18551" operator="equal">
      <formula>"Aderente"</formula>
    </cfRule>
    <cfRule type="cellIs" dxfId="116" priority="18552" operator="equal">
      <formula>"Intervalo"</formula>
    </cfRule>
    <cfRule type="cellIs" dxfId="115" priority="18553" operator="equal">
      <formula>"Produção"</formula>
    </cfRule>
    <cfRule type="cellIs" dxfId="114" priority="18554" operator="equal">
      <formula>"ERRO"</formula>
    </cfRule>
  </conditionalFormatting>
  <conditionalFormatting sqref="BR6:BS781">
    <cfRule type="cellIs" dxfId="113" priority="18532" operator="equal">
      <formula>"*"</formula>
    </cfRule>
    <cfRule type="cellIs" dxfId="112" priority="18533" operator="greaterThanOrEqual">
      <formula>1</formula>
    </cfRule>
    <cfRule type="cellIs" dxfId="111" priority="18534" operator="lessThan">
      <formula>1</formula>
    </cfRule>
  </conditionalFormatting>
  <conditionalFormatting sqref="Y6:Z781">
    <cfRule type="cellIs" dxfId="110" priority="18480" operator="equal">
      <formula>"NÃO"</formula>
    </cfRule>
    <cfRule type="cellIs" dxfId="109" priority="18481" operator="equal">
      <formula>"SIM"</formula>
    </cfRule>
  </conditionalFormatting>
  <conditionalFormatting sqref="Y1047844:Y1048576">
    <cfRule type="cellIs" dxfId="108" priority="18361" operator="equal">
      <formula>"OPORTUNIDADE"</formula>
    </cfRule>
  </conditionalFormatting>
  <conditionalFormatting sqref="Y1047844:Y1048576">
    <cfRule type="cellIs" dxfId="107" priority="18359" operator="equal">
      <formula>"NÃO"</formula>
    </cfRule>
    <cfRule type="cellIs" dxfId="106" priority="18360" operator="equal">
      <formula>"SIM"</formula>
    </cfRule>
  </conditionalFormatting>
  <conditionalFormatting sqref="BK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781">
    <cfRule type="iconSet" priority="23093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2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97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302">
      <iconSet showValue="0">
        <cfvo type="percent" val="0"/>
        <cfvo type="num" val="1"/>
        <cfvo type="num" val="1" gte="0"/>
      </iconSet>
    </cfRule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1561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1562</v>
      </c>
      <c r="E3" s="186" t="s">
        <v>1563</v>
      </c>
      <c r="F3" s="186" t="s">
        <v>1564</v>
      </c>
      <c r="G3" s="186" t="s">
        <v>1565</v>
      </c>
      <c r="H3" s="186" t="s">
        <v>1566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1568</v>
      </c>
      <c r="D13" s="187">
        <v>9049</v>
      </c>
      <c r="E13" s="188">
        <v>46044</v>
      </c>
      <c r="F13" s="190" t="s">
        <v>1569</v>
      </c>
      <c r="G13" s="187" t="s">
        <v>1570</v>
      </c>
      <c r="H13" s="187"/>
    </row>
    <row r="14" spans="3:8">
      <c r="C14" s="187" t="s">
        <v>1568</v>
      </c>
      <c r="D14" s="187">
        <v>9044</v>
      </c>
      <c r="E14" s="188">
        <v>46044</v>
      </c>
      <c r="F14" s="190" t="s">
        <v>1571</v>
      </c>
      <c r="G14" s="187" t="s">
        <v>1572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1573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1574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1575</v>
      </c>
      <c r="C4" s="191" t="s">
        <v>1576</v>
      </c>
      <c r="D4" s="191" t="s">
        <v>1577</v>
      </c>
      <c r="E4" s="191" t="s">
        <v>1578</v>
      </c>
      <c r="F4" s="191" t="s">
        <v>548</v>
      </c>
      <c r="G4" s="191" t="s">
        <v>1579</v>
      </c>
    </row>
    <row r="5" spans="2:7">
      <c r="B5" s="192" t="s">
        <v>1580</v>
      </c>
      <c r="C5" s="192">
        <v>309525</v>
      </c>
      <c r="D5" s="192" t="s">
        <v>1581</v>
      </c>
      <c r="E5" s="192" t="s">
        <v>249</v>
      </c>
      <c r="F5" s="192" t="s">
        <v>1582</v>
      </c>
      <c r="G5" s="193">
        <v>46296</v>
      </c>
    </row>
    <row r="6" spans="2:7">
      <c r="B6" s="192" t="s">
        <v>1583</v>
      </c>
      <c r="C6" s="192">
        <v>257410</v>
      </c>
      <c r="D6" s="192" t="s">
        <v>1584</v>
      </c>
      <c r="E6" s="192" t="s">
        <v>249</v>
      </c>
      <c r="F6" s="192" t="s">
        <v>1582</v>
      </c>
      <c r="G6" s="193"/>
    </row>
    <row r="7" spans="2:7">
      <c r="B7" s="192" t="s">
        <v>1260</v>
      </c>
      <c r="C7" s="192">
        <v>256875</v>
      </c>
      <c r="D7" s="192" t="s">
        <v>1585</v>
      </c>
      <c r="E7" s="192" t="s">
        <v>249</v>
      </c>
      <c r="F7" s="192" t="s">
        <v>1582</v>
      </c>
      <c r="G7" s="193">
        <v>46296</v>
      </c>
    </row>
    <row r="8" spans="2:7">
      <c r="B8" s="192" t="s">
        <v>1586</v>
      </c>
      <c r="C8" s="192">
        <v>257278</v>
      </c>
      <c r="D8" s="192" t="s">
        <v>1587</v>
      </c>
      <c r="E8" s="192" t="s">
        <v>240</v>
      </c>
      <c r="F8" s="192" t="s">
        <v>1588</v>
      </c>
      <c r="G8" s="193">
        <v>46235</v>
      </c>
    </row>
    <row r="9" spans="2:7">
      <c r="B9" s="192" t="s">
        <v>1589</v>
      </c>
      <c r="C9" s="192">
        <v>257033</v>
      </c>
      <c r="D9" s="192" t="s">
        <v>1590</v>
      </c>
      <c r="E9" s="192" t="s">
        <v>240</v>
      </c>
      <c r="F9" s="192" t="s">
        <v>565</v>
      </c>
      <c r="G9" s="192" t="s">
        <v>1591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1592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1593</v>
      </c>
      <c r="B2" s="91" t="s">
        <v>1594</v>
      </c>
      <c r="C2" s="91" t="s">
        <v>7</v>
      </c>
      <c r="D2" s="92" t="s">
        <v>1176</v>
      </c>
      <c r="E2" s="92" t="s">
        <v>548</v>
      </c>
      <c r="F2" s="92" t="s">
        <v>1595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1596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>
        <f>IF(FN_MC!B180="","*",FN_MC!B180)</f>
        <v>46094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8.3333333333333329E-2</v>
      </c>
      <c r="R177" s="96" t="str">
        <f>IF(FN_MC!Q180="","*",CONCATENATE(FN_MC!Q180," ",FN_MC!R180))</f>
        <v>1120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1597</v>
      </c>
      <c r="D5" s="247"/>
      <c r="E5" s="247"/>
      <c r="F5" s="247"/>
      <c r="G5" s="247"/>
      <c r="H5" s="247"/>
      <c r="I5" s="247"/>
      <c r="J5" s="248"/>
      <c r="K5" s="249" t="s">
        <v>1598</v>
      </c>
      <c r="L5" s="250"/>
      <c r="M5" s="250"/>
      <c r="N5" s="250"/>
      <c r="O5" s="251" t="s">
        <v>1599</v>
      </c>
      <c r="P5" s="252"/>
      <c r="Q5" s="253"/>
    </row>
    <row r="6" spans="1:17" s="81" customFormat="1" ht="15.75" customHeight="1">
      <c r="A6" s="75" t="s">
        <v>1595</v>
      </c>
      <c r="B6" s="82" t="s">
        <v>1594</v>
      </c>
      <c r="C6" s="83" t="s">
        <v>1176</v>
      </c>
      <c r="D6" s="84" t="s">
        <v>1177</v>
      </c>
      <c r="E6" s="83" t="s">
        <v>1600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1601</v>
      </c>
      <c r="M6" s="116" t="s">
        <v>29</v>
      </c>
      <c r="N6" s="117" t="s">
        <v>1171</v>
      </c>
      <c r="O6" s="165" t="s">
        <v>1214</v>
      </c>
      <c r="P6" s="128"/>
      <c r="Q6" s="139" t="s">
        <v>1602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1</v>
      </c>
      <c r="P191" s="78"/>
      <c r="Q191" s="120" t="str">
        <f>IF($A$2=1,IF(FN_MC!BJ170="","*",FN_MC!BJ170),IF(FN_MC!BK170="","*",FN_MC!BK170))</f>
        <v>MC1 as 10:27h - Em deslocamento para o local da descarga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 xml:space="preserve">Equipe no local as 7:15, chovendo no local aguarda temperatura para atividade 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1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>
        <f>IF(FN_MC!B180="","*",FN_MC!B180)</f>
        <v>46094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8.3333333333333329E-2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1603</v>
      </c>
      <c r="C2" s="83" t="s">
        <v>1161</v>
      </c>
      <c r="D2" s="83" t="s">
        <v>1163</v>
      </c>
      <c r="E2" s="83" t="s">
        <v>1604</v>
      </c>
      <c r="F2" s="83" t="s">
        <v>1605</v>
      </c>
      <c r="G2" s="83" t="s">
        <v>1606</v>
      </c>
      <c r="H2" s="83" t="s">
        <v>1607</v>
      </c>
      <c r="I2" s="83" t="s">
        <v>1608</v>
      </c>
      <c r="J2" s="83" t="s">
        <v>1609</v>
      </c>
      <c r="K2" s="109" t="s">
        <v>1610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>
        <f>IF(FN_MC!B180="","*",FN_MC!B180)</f>
        <v>46094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2026-03-12T15:59:45Z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