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41" documentId="120_S{118792C3-22EF-5104-A093-F22BFE3913F3}" xr6:coauthVersionLast="47" xr6:coauthVersionMax="47" xr10:uidLastSave="{749D6AFC-1E9F-49C9-869B-726CD2140FF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AO102" i="1"/>
  <c r="BE102" i="1" s="1" a="1"/>
  <c r="BE102" i="1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<sst xmlns="http://schemas.openxmlformats.org/spreadsheetml/2006/main" count="3887" uniqueCount="1235">
  <si>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</si>
  <si>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</si>
  <si>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</si>
  <si>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</si>
  <si>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</si>
  <si>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</si>
  <si>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</si>
  <si>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</si>
  <si>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</si>
  <si>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</si>
  <si>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</si>
  <si>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</si>
  <si>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</si>
  <si>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</si>
  <si>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</si>
  <si>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</si>
  <si>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</si>
  <si>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</si>
  <si>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</si>
  <si>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</si>
  <si>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</si>
  <si>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</si>
  <si>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</si>
  <si>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</si>
  <si>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</si>
  <si>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</si>
  <si>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</si>
  <si>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</si>
  <si>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</si>
  <si>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</si>
  <si>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</si>
  <si>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</si>
  <si>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</si>
  <si>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</si>
  <si>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</si>
  <si>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</si>
  <si>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</si>
  <si>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</si>
  <si>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</si>
  <si>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</si>
  <si>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</si>
  <si>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</si>
  <si>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</si>
  <si>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</si>
  <si>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</si>
  <si>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</si>
  <si>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</si>
  <si>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</si>
  <si>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</si>
  <si>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</si>
  <si>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</si>
  <si>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</si>
  <si>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</si>
  <si>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</si>
  <si>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</si>
  <si>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</si>
  <si>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</si>
  <si>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</si>
  <si>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</si>
  <si>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</si>
  <si>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</si>
  <si>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</si>
  <si>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</si>
  <si>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</si>
  <si>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</si>
  <si>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</si>
  <si>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</si>
  <si>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</si>
  <si>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</si>
  <si>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</si>
  <si>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</si>
  <si>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</si>
  <si>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</si>
  <si>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</si>
  <si>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</si>
  <si>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</si>
  <si>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</si>
  <si>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</si>
  <si>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</si>
  <si>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</si>
  <si>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</si>
  <si>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</si>
  <si>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</si>
  <si>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</si>
  <si>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</si>
  <si>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</si>
  <si>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</si>
  <si>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</si>
  <si>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</si>
  <si>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</si>
  <si>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</si>
  <si>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</si>
  <si>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</si>
  <si>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</si>
  <si>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</si>
  <si>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</si>
  <si>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</si>
  <si>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</si>
  <si>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</si>
  <si>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</si>
  <si>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</si>
  <si>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</si>
  <si>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</si>
  <si>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</si>
  <si>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</si>
  <si>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</si>
  <si>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</si>
  <si>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</si>
  <si>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</si>
  <si>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</si>
  <si>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</si>
  <si>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</si>
  <si>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</si>
  <si>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</si>
  <si>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</si>
  <si>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</si>
  <si>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</si>
  <si>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</si>
  <si>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</si>
  <si>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</si>
  <si>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</si>
  <si>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</si>
  <si>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</si>
  <si>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</si>
  <si>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</si>
  <si>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</si>
  <si>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</si>
  <si>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</si>
  <si>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</si>
  <si>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</si>
  <si>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</si>
  <si>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</si>
  <si>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</si>
  <si>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</si>
  <si>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</si>
  <si>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</si>
  <si>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</si>
  <si>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</si>
  <si>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</si>
  <si>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</si>
  <si>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</si>
  <si>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</si>
  <si>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</si>
  <si>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</si>
  <si>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</si>
  <si>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</si>
  <si>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</si>
  <si>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</si>
  <si>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</si>
  <si>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</si>
  <si>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</si>
  <si>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</si>
  <si>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</si>
  <si>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</si>
  <si>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</si>
  <si>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</si>
  <si>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</si>
  <si>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</si>
  <si>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</si>
  <si>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</si>
  <si>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</si>
  <si>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</si>
  <si>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</si>
  <si>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</si>
  <si>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</si>
  <si>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</si>
  <si>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</si>
  <si>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</si>
  <si>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</si>
  <si>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</si>
  <si>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</si>
  <si>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</si>
  <si>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</si>
  <si>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</si>
  <si>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</si>
  <si>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</si>
  <si>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</si>
  <si>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</si>
  <si>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</si>
  <si>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</si>
  <si>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</si>
  <si>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</si>
  <si>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</si>
  <si>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</si>
  <si>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</si>
  <si>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</si>
  <si>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</si>
  <si>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</si>
  <si>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</si>
  <si>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</si>
  <si>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</si>
  <si>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</si>
  <si>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</si>
  <si>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</si>
  <si>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</si>
  <si>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</si>
  <si>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</si>
  <si>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</si>
  <si>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</si>
  <si>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</si>
  <si>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</si>
  <si>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</si>
  <si>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</si>
  <si>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</si>
  <si>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</si>
  <si>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</si>
  <si>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</si>
  <si>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</si>
  <si>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</si>
  <si>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</si>
  <si>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</si>
  <si>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</si>
  <si>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</si>
  <si>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</si>
  <si>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</si>
  <si>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</si>
  <si>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</si>
  <si>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</si>
  <si>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</si>
  <si>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</si>
  <si>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</si>
  <si>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</si>
  <si>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</si>
  <si>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</si>
  <si>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</si>
  <si>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</si>
  <si>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</si>
  <si>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</si>
  <si>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</si>
  <si>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</si>
  <si>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</si>
  <si>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</si>
  <si>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</si>
  <si>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</si>
  <si>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</si>
  <si>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</si>
  <si>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</si>
  <si>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</si>
  <si>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</si>
  <si>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</si>
  <si>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</si>
  <si>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</si>
  <si>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</si>
  <si>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</si>
  <si>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</si>
  <si>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</si>
  <si>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</si>
  <si>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</si>
  <si>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</si>
  <si>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</si>
  <si>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</si>
  <si>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</si>
  <si>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</si>
  <si>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</si>
  <si>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</si>
  <si>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</si>
  <si>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</si>
  <si>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</si>
  <si>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</si>
  <si>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</si>
  <si>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</si>
  <si>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</si>
  <si>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</si>
  <si>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</si>
  <si>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</si>
  <si>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</si>
  <si>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</si>
  <si>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</si>
  <si>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</si>
  <si>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</si>
  <si>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</si>
  <si>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</si>
  <si>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</si>
  <si>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</si>
  <si>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</si>
  <si>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</si>
  <si>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</si>
  <si>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</si>
  <si>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</si>
  <si>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</si>
  <si>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</si>
  <si>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</si>
  <si>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</si>
  <si>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</si>
  <si>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</si>
  <si>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</si>
  <si>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</si>
  <si>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</si>
  <si>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</si>
  <si>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</si>
  <si>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</si>
  <si>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</si>
  <si>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</si>
  <si>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</si>
  <si>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</si>
  <si>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</si>
  <si>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</si>
  <si>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</si>
  <si>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</si>
  <si>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</si>
  <si>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</si>
  <si>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</si>
  <si>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</si>
  <si>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</si>
  <si>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</si>
  <si>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</si>
  <si>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</si>
  <si>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</si>
  <si>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</si>
  <si>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</si>
  <si>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</si>
  <si>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</si>
  <si>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</si>
  <si>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</si>
  <si>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</si>
  <si>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</si>
  <si>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</si>
  <si>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</si>
  <si>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</si>
  <si>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</si>
  <si>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</si>
  <si>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</si>
  <si>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</si>
  <si>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</si>
  <si>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</si>
  <si>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</si>
  <si>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</si>
  <si>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</si>
  <si>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</si>
  <si>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</si>
  <si>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</si>
  <si>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</si>
  <si>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</si>
  <si>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</si>
  <si>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</si>
  <si>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</si>
  <si>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</si>
  <si>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</si>
  <si>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</si>
  <si>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</si>
  <si>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</si>
  <si>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</si>
  <si>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</si>
  <si>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</si>
  <si>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</si>
  <si>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</si>
  <si>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</si>
  <si>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</si>
  <si>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</si>
  <si>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</si>
  <si>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</si>
  <si>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</si>
  <si>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</si>
  <si>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</si>
  <si>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</si>
  <si>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</si>
  <si>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</si>
  <si>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</si>
  <si>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</si>
  <si>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</si>
  <si>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</si>
  <si>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</si>
  <si>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</si>
  <si>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</si>
  <si>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</si>
  <si>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</si>
  <si>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</si>
  <si>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</si>
  <si>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</si>
  <si>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</si>
  <si>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</si>
  <si>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</si>
  <si>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</si>
  <si>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</si>
  <si>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</si>
  <si>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</si>
  <si>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</si>
  <si>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</si>
  <si>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</si>
  <si>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</si>
  <si>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</si>
  <si>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</si>
  <si>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</si>
  <si>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</si>
  <si>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</si>
  <si>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</si>
  <si>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</si>
  <si>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</si>
  <si>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</si>
  <si>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</si>
  <si>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</si>
  <si>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</si>
  <si>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</si>
  <si>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</si>
  <si>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</si>
  <si>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</si>
  <si>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</si>
  <si>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</si>
  <si>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</si>
  <si>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</si>
  <si>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</si>
  <si>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</si>
  <si>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</si>
  <si>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</si>
  <si>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</si>
  <si>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</si>
  <si>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</si>
  <si>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</si>
  <si>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</si>
  <si>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</si>
  <si>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</si>
  <si>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</si>
  <si>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</si>
  <si>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</si>
  <si>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</si>
  <si>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</si>
  <si>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</si>
  <si>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</si>
  <si>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</si>
  <si>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</si>
  <si>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</si>
  <si>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</si>
  <si>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</si>
  <si>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</si>
  <si>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</si>
  <si>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</si>
  <si>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</si>
  <si>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</si>
  <si>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</si>
  <si>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</si>
  <si>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</si>
  <si>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</si>
  <si>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</si>
  <si>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</si>
  <si>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</si>
  <si>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</si>
  <si>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</si>
  <si>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</si>
  <si>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</si>
  <si>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</si>
  <si>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</si>
  <si>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</si>
  <si>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</si>
  <si>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</si>
  <si>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</si>
  <si>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</si>
  <si>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</si>
  <si>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</si>
  <si>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</si>
  <si>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</si>
  <si>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</si>
  <si>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</si>
  <si>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</si>
  <si>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</si>
  <si>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</si>
  <si>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</si>
  <si>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</si>
  <si>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</si>
  <si>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</si>
  <si>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</si>
  <si>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</si>
  <si>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</si>
  <si>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</si>
  <si>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</si>
  <si>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</si>
  <si>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</si>
  <si>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</si>
  <si>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</si>
  <si>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</si>
  <si>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</si>
  <si>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</si>
  <si>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</si>
  <si>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</si>
  <si>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</si>
  <si>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</si>
  <si>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</si>
  <si>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</si>
  <si>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</si>
  <si>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</si>
  <si>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</si>
  <si>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</si>
  <si>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</si>
  <si>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</si>
  <si>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</si>
  <si>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</si>
  <si>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</si>
  <si>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</si>
  <si>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</si>
  <si>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</si>
  <si>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</si>
  <si>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</si>
  <si>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</si>
  <si>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</si>
  <si>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</si>
  <si>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</si>
  <si>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</si>
  <si>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</si>
  <si>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</si>
  <si>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</si>
  <si>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</si>
  <si>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</si>
  <si>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</si>
  <si>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</si>
  <si>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</si>
  <si>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</si>
  <si>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</si>
  <si>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</si>
  <si>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</si>
  <si>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</si>
  <si>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</si>
  <si>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</si>
  <si>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</si>
  <si>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</si>
  <si>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</si>
  <si>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</si>
  <si>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</si>
  <si>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</si>
  <si>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</si>
  <si>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</si>
  <si>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</si>
  <si>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</si>
  <si>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</si>
  <si>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</si>
  <si>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</si>
  <si>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</si>
  <si>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</si>
  <si>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</si>
  <si>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</si>
  <si>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</si>
  <si>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</si>
  <si>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</si>
  <si>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</si>
  <si>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</si>
  <si>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</si>
  <si>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</si>
  <si>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</si>
  <si>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</si>
  <si>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</si>
  <si>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</si>
  <si>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</si>
  <si>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</si>
  <si>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</si>
  <si>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</si>
  <si>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</si>
  <si>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</si>
  <si>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</si>
  <si>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</si>
  <si>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</si>
  <si>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</si>
  <si>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</si>
  <si>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</si>
  <si>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</si>
  <si>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</si>
  <si>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</si>
  <si>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</si>
  <si>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</si>
  <si>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</si>
  <si>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</si>
  <si>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</si>
  <si>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</si>
  <si>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</si>
  <si>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</si>
  <si>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</si>
  <si>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</si>
  <si>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</si>
  <si>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</si>
  <si>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</si>
  <si>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</si>
  <si>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</si>
  <si>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</si>
  <si>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</si>
  <si>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</si>
  <si>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</si>
  <si>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</si>
  <si>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</si>
  <si>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</si>
  <si>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</si>
  <si>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</si>
  <si>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</si>
  <si>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</si>
  <si>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</si>
  <si>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</si>
  <si>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</si>
  <si>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</si>
  <si>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</si>
  <si>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</si>
  <si>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</si>
  <si>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</si>
  <si>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</si>
  <si>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</si>
  <si>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</si>
  <si>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</si>
  <si>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</si>
  <si>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</si>
  <si>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</si>
  <si>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</si>
  <si>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</si>
  <si>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</si>
  <si>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</si>
  <si>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</si>
  <si>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</si>
  <si>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</si>
  <si>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</si>
  <si>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</si>
  <si>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</si>
  <si>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</si>
  <si>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</si>
  <si>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</si>
  <si>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</si>
  <si>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</si>
  <si>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</si>
  <si>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</si>
  <si>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</si>
  <si>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</si>
  <si>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</si>
  <si>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</si>
  <si>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</si>
  <si>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</si>
  <si>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</si>
  <si>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</si>
  <si>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</si>
  <si>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</si>
  <si>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</si>
  <si>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</si>
  <si>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</si>
  <si>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</si>
  <si>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</si>
  <si>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</si>
  <si>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</si>
  <si>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</si>
  <si>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</si>
  <si>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</si>
  <si>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</si>
  <si>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</si>
  <si>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</si>
  <si>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</si>
  <si>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</si>
  <si>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</si>
  <si>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</si>
  <si>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</si>
  <si>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</si>
  <si>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</si>
  <si>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</si>
  <si>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</si>
  <si>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</si>
  <si>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</si>
  <si>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</si>
  <si>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</si>
  <si>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</si>
  <si>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</si>
  <si>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</si>
  <si>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</si>
  <si>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</si>
  <si>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</si>
  <si>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</si>
  <si>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</si>
  <si>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</si>
  <si>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</si>
  <si>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</si>
  <si>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</si>
  <si>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</si>
  <si>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</si>
  <si>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</si>
  <si>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</si>
  <si>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</si>
  <si>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</si>
  <si>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</si>
  <si>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</si>
  <si>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</si>
  <si>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</si>
  <si>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</si>
  <si>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</si>
  <si>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</si>
  <si>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</si>
  <si>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</si>
  <si>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</si>
  <si>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</si>
  <si>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</si>
  <si>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</si>
  <si>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</si>
  <si>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</si>
  <si>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</si>
  <si>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</si>
  <si>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</si>
  <si>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</si>
  <si>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</si>
  <si>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</si>
  <si>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</si>
  <si>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</si>
  <si>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</si>
  <si>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</si>
  <si>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</si>
  <si>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</si>
  <si>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</si>
  <si>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</si>
  <si>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</si>
  <si>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</si>
  <si>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</si>
  <si>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</si>
  <si>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</si>
  <si>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</si>
  <si>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</si>
  <si>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</si>
  <si>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</si>
  <si>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</si>
  <si>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</si>
  <si>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</si>
  <si>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</si>
  <si>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</si>
  <si>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</si>
  <si>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</si>
  <si>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</si>
  <si>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</si>
  <si>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</si>
  <si>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</si>
  <si>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</si>
  <si>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</si>
  <si>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</si>
  <si>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</si>
  <si>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</si>
  <si>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</si>
  <si>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</si>
  <si>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</si>
  <si>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</si>
  <si>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</si>
  <si>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</si>
  <si>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</si>
  <si>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</si>
  <si>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</si>
  <si>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</si>
  <si>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</si>
  <si>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</si>
  <si>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</si>
  <si>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</si>
  <si>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</si>
  <si>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</si>
  <si>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</si>
  <si>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</si>
  <si>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</si>
  <si>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</si>
  <si>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</si>
  <si>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</si>
  <si>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</si>
  <si>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</si>
  <si>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</si>
  <si>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</si>
  <si>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</si>
  <si>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</si>
  <si>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</si>
  <si>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</si>
  <si>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</si>
  <si>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</si>
  <si>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</si>
  <si>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</si>
  <si>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</si>
  <si>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</si>
  <si>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</si>
  <si>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</si>
  <si>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</si>
  <si>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</si>
  <si>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</si>
  <si>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</si>
  <si>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</si>
  <si>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</si>
  <si>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</si>
  <si>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</si>
  <si>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</si>
  <si>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</si>
  <si>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</si>
  <si>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</si>
  <si>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</si>
  <si>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</si>
  <si>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</si>
  <si>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</si>
  <si>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</si>
  <si>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</si>
  <si>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</si>
  <si>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</si>
  <si>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</si>
  <si>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</si>
  <si>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</si>
  <si>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</si>
  <si>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</si>
  <si>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</si>
  <si>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</si>
  <si>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</si>
  <si>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</si>
  <si>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</si>
  <si>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</si>
  <si>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</si>
  <si>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</si>
  <si>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</si>
  <si>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</si>
  <si>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</si>
  <si>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</si>
  <si>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</si>
  <si>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</si>
  <si>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</si>
  <si>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</si>
  <si>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</si>
  <si>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</si>
  <si>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</si>
  <si>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</si>
  <si>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</si>
  <si>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</si>
  <si>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</si>
  <si>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</si>
  <si>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</si>
  <si>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</si>
  <si>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</si>
  <si>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</si>
  <si>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</si>
  <si>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</si>
  <si>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</si>
  <si>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</si>
  <si>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</si>
  <si>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</si>
  <si>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</si>
  <si>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</si>
  <si>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</si>
  <si>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</si>
  <si>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</si>
  <si>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</si>
  <si>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</si>
  <si>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</si>
  <si>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</si>
  <si>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</si>
  <si>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</si>
  <si>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</si>
  <si>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</si>
  <si>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</si>
  <si>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</si>
  <si>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</si>
  <si>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</si>
  <si>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</si>
  <si>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</si>
  <si>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</si>
  <si>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</si>
  <si>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</si>
  <si>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</si>
  <si>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</si>
  <si>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</si>
  <si>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</si>
  <si>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</si>
  <si>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</si>
  <si>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</si>
  <si>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</si>
  <si>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</si>
  <si>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</si>
  <si>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</si>
  <si>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</si>
  <si>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</si>
  <si>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</si>
  <si>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</si>
  <si>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</si>
  <si>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</si>
  <si>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</si>
  <si>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</si>
  <si>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</si>
  <si>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</si>
  <si>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</si>
  <si>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</si>
  <si>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</si>
  <si>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</si>
  <si>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</si>
  <si>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</si>
  <si>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</si>
  <si>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</si>
  <si>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</si>
  <si>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</si>
  <si>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</si>
  <si>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</si>
  <si>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</si>
  <si>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</si>
  <si>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</si>
  <si>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</si>
  <si>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</si>
  <si>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</si>
  <si>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</si>
  <si>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</si>
  <si>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</si>
  <si>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</si>
  <si>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</si>
  <si>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</si>
  <si>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</si>
  <si>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</si>
  <si>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</si>
  <si>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</si>
  <si>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</si>
  <si>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</si>
  <si>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</si>
  <si>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</si>
  <si>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</si>
  <si>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</si>
  <si>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</si>
  <si>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</si>
  <si>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</si>
  <si>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</si>
  <si>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</si>
  <si>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</si>
  <si>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</si>
  <si>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</si>
  <si>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</si>
  <si>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</si>
  <si>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</si>
  <si>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</si>
  <si>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</si>
  <si>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</si>
  <si>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</si>
  <si>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</si>
  <si>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</si>
  <si>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</si>
  <si>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</si>
  <si>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</si>
  <si>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</si>
  <si>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</si>
  <si>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</si>
  <si>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</si>
  <si>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</si>
  <si>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</si>
  <si>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</si>
  <si>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</si>
  <si>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</si>
  <si>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</si>
  <si>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</si>
  <si>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</si>
  <si>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</si>
  <si>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</si>
  <si>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</si>
  <si>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</si>
  <si>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</si>
  <si>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</si>
  <si>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</si>
  <si>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</si>
  <si>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</si>
  <si>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</si>
  <si>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</si>
  <si>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</si>
  <si>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</si>
  <si>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</si>
  <si>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</si>
  <si>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</si>
  <si>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</si>
  <si>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</si>
  <si>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</si>
  <si>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</si>
  <si>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</si>
  <si>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</si>
  <si>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</si>
  <si>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</si>
  <si>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</si>
  <si>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</si>
  <si>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</si>
  <si>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</si>
  <si>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</si>
  <si>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</si>
  <si>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</si>
  <si>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</si>
  <si>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</si>
  <si>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</si>
  <si>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</si>
  <si>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</si>
  <si>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</si>
  <si>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</si>
  <si>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</si>
  <si>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</si>
  <si>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</si>
  <si>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</si>
  <si>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</si>
  <si>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</si>
  <si>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</si>
  <si>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</si>
  <si>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</si>
  <si>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</si>
  <si>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</si>
  <si>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</si>
  <si>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</si>
  <si>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</si>
  <si>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</si>
  <si>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</si>
  <si>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</si>
  <si>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</si>
  <si>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</si>
  <si>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</si>
  <si>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</si>
  <si>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</si>
  <si>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</si>
  <si>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</si>
  <si>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</si>
  <si>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</si>
  <si>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</si>
  <si>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</si>
  <si>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</si>
  <si>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</si>
  <si>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</si>
  <si>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</si>
  <si>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</si>
  <si>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</si>
  <si>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</si>
  <si>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</si>
  <si>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</si>
  <si>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</si>
  <si>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</si>
  <si>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</si>
  <si>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</si>
  <si>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</si>
  <si>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</si>
  <si>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</si>
  <si>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</si>
  <si>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</si>
  <si>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</si>
  <si>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</si>
  <si>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</si>
  <si>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</si>
  <si>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</si>
  <si>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</si>
  <si>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</si>
  <si>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</si>
  <si>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</si>
  <si>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</si>
  <si>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</si>
  <si>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</si>
  <si>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</si>
  <si>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</si>
  <si>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</si>
  <si>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</si>
  <si>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</si>
  <si>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</si>
  <si>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</si>
  <si>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</si>
  <si>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</si>
  <si>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</si>
  <si>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</si>
  <si>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</si>
  <si>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</si>
  <si>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</si>
  <si>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</si>
  <si>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</si>
  <si>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</si>
  <si>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</si>
  <si>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</si>
  <si>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</si>
  <si>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</si>
  <si>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</si>
  <si>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</si>
  <si>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</si>
  <si>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</si>
  <si>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</si>
  <si>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</si>
  <si>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</si>
  <si>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</si>
  <si>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</si>
  <si>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</si>
  <si>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</si>
  <si>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</si>
  <si>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>MC1 11:08, aguarda autorização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</si>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</sst>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" fillId="15" borderId="13" xfId="0" applyNumberFormat="1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NumberFormat="1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0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H1" activePane="topRight" state="frozen"/>
      <selection pane="topRight" activeCell="AR1030" sqref="AR10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9" t="s">
        <v>730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731</v>
      </c>
      <c r="BI1" s="235"/>
      <c r="BJ1" s="235"/>
      <c r="BK1" s="236"/>
      <c r="BL1" s="5"/>
      <c r="BM1" s="226" t="s">
        <v>732</v>
      </c>
      <c r="BN1" s="227"/>
      <c r="BO1" s="227"/>
      <c r="BP1" s="227"/>
      <c r="BQ1" s="227"/>
      <c r="BR1" s="227"/>
      <c r="BS1" s="22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9" t="s">
        <v>733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736</v>
      </c>
      <c r="AT2" s="230"/>
      <c r="AU2" s="230"/>
      <c r="AV2" s="230"/>
      <c r="AW2" s="230"/>
      <c r="AX2" s="230"/>
      <c r="AY2" s="233"/>
      <c r="AZ2" s="6"/>
      <c r="BA2" s="223" t="s">
        <v>737</v>
      </c>
      <c r="BB2" s="225"/>
      <c r="BC2" s="229" t="s">
        <v>734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3" t="s">
        <v>738</v>
      </c>
      <c r="AJ3" s="225"/>
      <c r="AK3" s="223" t="s">
        <v>739</v>
      </c>
      <c r="AL3" s="224"/>
      <c r="AM3" s="247"/>
      <c r="AN3" s="248"/>
      <c r="AO3" s="224"/>
      <c r="AP3" s="224"/>
      <c r="AQ3" s="225"/>
      <c r="AR3" s="63"/>
      <c r="AS3" s="245" t="s">
        <v>745</v>
      </c>
      <c r="AT3" s="246"/>
      <c r="AU3" s="245" t="s">
        <v>746</v>
      </c>
      <c r="AV3" s="246"/>
      <c r="AW3" s="245" t="s">
        <v>747</v>
      </c>
      <c r="AX3" s="246"/>
      <c r="AY3" s="63" t="s">
        <v>748</v>
      </c>
      <c r="AZ3" s="63"/>
      <c r="BA3" s="243"/>
      <c r="BB3" s="244"/>
      <c r="BC3" s="223" t="s">
        <v>741</v>
      </c>
      <c r="BD3" s="224"/>
      <c r="BE3" s="224"/>
      <c r="BF3" s="225"/>
      <c r="BG3" s="62"/>
      <c r="BH3" s="237"/>
      <c r="BI3" s="238"/>
      <c r="BJ3" s="238"/>
      <c r="BK3" s="239"/>
      <c r="BL3" s="62"/>
      <c r="BM3" s="226" t="s">
        <v>749</v>
      </c>
      <c r="BN3" s="227"/>
      <c r="BO3" s="227"/>
      <c r="BP3" s="228"/>
      <c r="BQ3" s="226" t="s">
        <v>533</v>
      </c>
      <c r="BR3" s="227"/>
      <c r="BS3" s="22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1</v>
      </c>
      <c r="BI88" s="17"/>
      <c r="BJ88" s="17" t="s">
        <v>1026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1037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1051</v>
      </c>
      <c r="BK101" s="17" t="s">
        <v>1051</v>
      </c>
      <c r="BL101" s="16"/>
      <c r="BM101" s="133" t="s">
        <v>991</v>
      </c>
      <c r="BN101" s="133" t="s">
        <v>1052</v>
      </c>
      <c r="BO101" s="133" t="s">
        <v>1052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1053</v>
      </c>
      <c r="AN102" s="108" t="s">
        <v>1054</v>
      </c>
      <c r="AO102" s="108">
        <f>IF(BS_CONTROLE[[#This Row],[SUB]]=0, "-", BS_CONTROLE[[#This Row],[SUB]])</f>
        <v>70</v>
      </c>
      <c r="AP102" s="108">
        <v>171</v>
      </c>
      <c r="AQ102" s="108" t="s">
        <v>384</v>
      </c>
      <c r="AR102" s="111">
        <v>0.46388888888888891</v>
      </c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1055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67" t="str">
        <f>D1030&amp;B1030</f>
        <v/>
      </c>
      <c r="B1030" s="268"/>
      <c r="C1030" s="269" t="str">
        <f>IF(BS_CONTROLE[[#This Row],[DATA]]="","",WEEKNUM(BS_CONTROLE[[#This Row],[DATA]]))</f>
        <v/>
      </c>
      <c r="D1030" s="200"/>
      <c r="E1030" s="265"/>
      <c r="F1030" s="266"/>
      <c r="G1030" s="270" t="str">
        <f>IF(D1030="","*",VLOOKUP(F1030,BS_ATIVIDADE[],3,FALSE))</f>
        <v>*</v>
      </c>
      <c r="H1030" s="271"/>
      <c r="I1030" s="271"/>
      <c r="J1030" s="272"/>
      <c r="K1030" s="272"/>
      <c r="L1030" s="196"/>
      <c r="M1030" s="27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7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74"/>
      <c r="P1030" s="274"/>
      <c r="Q1030" s="196"/>
      <c r="R1030" s="275">
        <f>IFERROR(_xlfn.XLOOKUP(F1030, BS_ATIVIDADE[ATIVIDADE],BS_ATIVIDADE[UNIDADE] ), "*")</f>
        <v>0</v>
      </c>
      <c r="S1030" s="266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66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7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77"/>
      <c r="Y1030" s="278"/>
      <c r="Z1030" s="277"/>
      <c r="AA1030" s="196"/>
      <c r="AB1030" s="197"/>
      <c r="AC1030" s="197"/>
      <c r="AD1030" s="198"/>
      <c r="AE1030" s="196"/>
      <c r="AF1030" s="196"/>
      <c r="AG1030" s="273"/>
      <c r="AH1030" s="279"/>
      <c r="AI1030" s="280" t="str">
        <f>IF(BS_CONTROLE[[#This Row],[Atividade]]=0, "-", BS_CONTROLE[[#This Row],[Atividade]])</f>
        <v>-</v>
      </c>
      <c r="AJ1030" s="281" t="str">
        <f>IF(BS_CONTROLE[[#This Row],[Atividade]]=0, "-", BS_CONTROLE[[#This Row],[Atividade]])</f>
        <v>-</v>
      </c>
      <c r="AK1030" s="282">
        <f>BS_CONTROLE[[#This Row],[Local - Partida]]</f>
        <v>0</v>
      </c>
      <c r="AL1030" s="282">
        <f>BS_CONTROLE[[#This Row],[Local - Encerramento]]</f>
        <v>0</v>
      </c>
      <c r="AM1030" s="283" t="str">
        <f>IF(BS_CONTROLE[[#This Row],[Entre - Estações]]=0, "-", BS_CONTROLE[[#This Row],[Entre - Estações]])</f>
        <v>-</v>
      </c>
      <c r="AN1030" s="284" t="str">
        <f>IF(BS_CONTROLE[[#This Row],[SB]]=0, "-", BS_CONTROLE[[#This Row],[SB]])</f>
        <v>-</v>
      </c>
      <c r="AO1030" s="285" t="str">
        <f>IF(BS_CONTROLE[[#This Row],[SUB]]=0, "-", BS_CONTROLE[[#This Row],[SUB]])</f>
        <v>-</v>
      </c>
      <c r="AP1030" s="196">
        <f>BS_CONTROLE[[#This Row],[KM - Inicio]]</f>
        <v>0</v>
      </c>
      <c r="AQ1030" s="285">
        <f>BS_CONTROLE[[#This Row],[KM - Inicio]]</f>
        <v>0</v>
      </c>
      <c r="AR1030" s="286" t="s">
        <v>751</v>
      </c>
      <c r="AS1030" s="286"/>
      <c r="AT1030" s="286"/>
      <c r="AU1030" s="287"/>
      <c r="AV1030" s="287"/>
      <c r="AW1030" s="287"/>
      <c r="AX1030" s="287"/>
      <c r="AY1030" s="288" t="str">
        <f>IF(D1030="","*",IFERROR(IF(ISODD(COUNT(AS1030:AX2054)),"ERRO",SUM((AT1030-AS1030),(AV1030-AU1030),(AX1030-AW1030))),"ERRO"))</f>
        <v>*</v>
      </c>
      <c r="AZ1030" s="289"/>
      <c r="BA1030" s="290"/>
      <c r="BB1030" s="275" t="str">
        <f>IFERROR(_xlfn.XLOOKUP(AI1030, BS_ATIVIDADE[ATIVIDADE],BS_ATIVIDADE[UNIDADE] ), "*")</f>
        <v>*</v>
      </c>
      <c r="BC1030" s="291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91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7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84">
        <f>BS_CONTROLE[[#This Row],[Responsavel pelo boletim]]</f>
        <v>0</v>
      </c>
      <c r="BG1030" s="292"/>
      <c r="BH1030" s="293"/>
      <c r="BI1030" s="293"/>
      <c r="BJ1030" s="293"/>
      <c r="BK1030" s="294"/>
      <c r="BL1030" s="292"/>
      <c r="BM1030" s="295"/>
      <c r="BN1030" s="295"/>
      <c r="BO1030" s="295"/>
      <c r="BP1030" s="296"/>
      <c r="BQ1030" s="297" t="str">
        <f>IF(AND(BR1030&lt;1,BS1030&lt;1),"Produção e Intervalo",IF(BR1030&lt;1,"Intervalo",IF(BS1030&lt;1,"Produção","Aderente")))</f>
        <v>Aderente</v>
      </c>
      <c r="BR1030" s="298" t="str">
        <f>IF(OR(B1030="",F1030=""),"*",AY1030/P1030)</f>
        <v>*</v>
      </c>
      <c r="BS1030" s="29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9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5" operator="equal">
      <formula>"NÃO"</formula>
    </cfRule>
    <cfRule type="cellIs" dxfId="235" priority="11726" operator="equal">
      <formula>"SIM"</formula>
    </cfRule>
  </conditionalFormatting>
  <conditionalFormatting sqref="AZ6:AZ1030">
    <cfRule type="expression" dxfId="234" priority="54181">
      <formula>#REF!=1</formula>
    </cfRule>
  </conditionalFormatting>
  <conditionalFormatting sqref="U6:U1030 AY6:AY1030 BE6:BE1030">
    <cfRule type="cellIs" dxfId="233" priority="54165" operator="equal">
      <formula>"ERRO"</formula>
    </cfRule>
  </conditionalFormatting>
  <conditionalFormatting sqref="BQ6:BQ1030">
    <cfRule type="cellIs" dxfId="232" priority="54160" operator="equal">
      <formula>"Produção e Intervalo"</formula>
    </cfRule>
    <cfRule type="cellIs" dxfId="231" priority="54161" operator="equal">
      <formula>"Aderente"</formula>
    </cfRule>
    <cfRule type="cellIs" dxfId="230" priority="54162" operator="equal">
      <formula>"Intervalo"</formula>
    </cfRule>
    <cfRule type="cellIs" dxfId="229" priority="54163" operator="equal">
      <formula>"Produção"</formula>
    </cfRule>
    <cfRule type="cellIs" dxfId="228" priority="54164" operator="equal">
      <formula>"ERRO"</formula>
    </cfRule>
  </conditionalFormatting>
  <conditionalFormatting sqref="BR6:BS1030">
    <cfRule type="cellIs" dxfId="227" priority="54142" operator="equal">
      <formula>"*"</formula>
    </cfRule>
    <cfRule type="cellIs" dxfId="226" priority="54143" operator="greaterThanOrEqual">
      <formula>1</formula>
    </cfRule>
    <cfRule type="cellIs" dxfId="225" priority="54144" operator="lessThan">
      <formula>1</formula>
    </cfRule>
  </conditionalFormatting>
  <conditionalFormatting sqref="Y8:Z13">
    <cfRule type="cellIs" dxfId="224" priority="268" operator="equal">
      <formula>"OPORTUNIDADE"</formula>
    </cfRule>
  </conditionalFormatting>
  <conditionalFormatting sqref="Y8:Z13">
    <cfRule type="cellIs" dxfId="223" priority="266" operator="equal">
      <formula>"NÃO"</formula>
    </cfRule>
    <cfRule type="cellIs" dxfId="222" priority="267" operator="equal">
      <formula>"SIM"</formula>
    </cfRule>
  </conditionalFormatting>
  <conditionalFormatting sqref="Y17:Z18">
    <cfRule type="cellIs" dxfId="221" priority="265" operator="equal">
      <formula>"OPORTUNIDADE"</formula>
    </cfRule>
  </conditionalFormatting>
  <conditionalFormatting sqref="Y17:Z18">
    <cfRule type="cellIs" dxfId="220" priority="263" operator="equal">
      <formula>"NÃO"</formula>
    </cfRule>
    <cfRule type="cellIs" dxfId="219" priority="264" operator="equal">
      <formula>"SIM"</formula>
    </cfRule>
  </conditionalFormatting>
  <conditionalFormatting sqref="BJ8:BJ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1" operator="equal">
      <formula>"OPORTUNIDADE"</formula>
    </cfRule>
  </conditionalFormatting>
  <conditionalFormatting sqref="Y19:Z19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Z29">
    <cfRule type="cellIs" dxfId="215" priority="248" operator="equal">
      <formula>"OPORTUNIDADE"</formula>
    </cfRule>
  </conditionalFormatting>
  <conditionalFormatting sqref="Z29">
    <cfRule type="cellIs" dxfId="214" priority="246" operator="equal">
      <formula>"NÃO"</formula>
    </cfRule>
    <cfRule type="cellIs" dxfId="213" priority="247" operator="equal">
      <formula>"SIM"</formula>
    </cfRule>
  </conditionalFormatting>
  <conditionalFormatting sqref="BP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9" operator="equal">
      <formula>"OPORTUNIDADE"</formula>
    </cfRule>
  </conditionalFormatting>
  <conditionalFormatting sqref="Y16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BK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2" operator="equal">
      <formula>"OPORTUNIDADE"</formula>
    </cfRule>
  </conditionalFormatting>
  <conditionalFormatting sqref="Z32:Z33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Y32:Y33">
    <cfRule type="cellIs" dxfId="206" priority="219" operator="equal">
      <formula>"OPORTUNIDADE"</formula>
    </cfRule>
  </conditionalFormatting>
  <conditionalFormatting sqref="Y32:Y33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BK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0" operator="equal">
      <formula>"OPORTUNIDADE"</formula>
    </cfRule>
  </conditionalFormatting>
  <conditionalFormatting sqref="Y40:Y46 Y34:Y38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BK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9" operator="equal">
      <formula>"OPORTUNIDADE"</formula>
    </cfRule>
  </conditionalFormatting>
  <conditionalFormatting sqref="Z36:Z37">
    <cfRule type="cellIs" dxfId="199" priority="197" operator="equal">
      <formula>"NÃO"</formula>
    </cfRule>
    <cfRule type="cellIs" dxfId="198" priority="198" operator="equal">
      <formula>"SIM"</formula>
    </cfRule>
  </conditionalFormatting>
  <conditionalFormatting sqref="Z38:Z39">
    <cfRule type="cellIs" dxfId="197" priority="196" operator="equal">
      <formula>"OPORTUNIDADE"</formula>
    </cfRule>
  </conditionalFormatting>
  <conditionalFormatting sqref="Z38:Z39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Z46">
    <cfRule type="cellIs" dxfId="194" priority="193" operator="equal">
      <formula>"OPORTUNIDADE"</formula>
    </cfRule>
  </conditionalFormatting>
  <conditionalFormatting sqref="Z46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P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1" operator="equal">
      <formula>"OPORTUNIDADE"</formula>
    </cfRule>
  </conditionalFormatting>
  <conditionalFormatting sqref="Y29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Y39">
    <cfRule type="cellIs" dxfId="188" priority="178" operator="equal">
      <formula>"OPORTUNIDADE"</formula>
    </cfRule>
  </conditionalFormatting>
  <conditionalFormatting sqref="Y39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8" operator="equal">
      <formula>"OPORTUNIDADE"</formula>
    </cfRule>
  </conditionalFormatting>
  <conditionalFormatting sqref="Z49:Z50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BK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9" operator="equal">
      <formula>"OPORTUNIDADE"</formula>
    </cfRule>
  </conditionalFormatting>
  <conditionalFormatting sqref="Z53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3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7" operator="equal">
      <formula>"OPORTUNIDADE"</formula>
    </cfRule>
  </conditionalFormatting>
  <conditionalFormatting sqref="Z54:Z55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Z56">
    <cfRule type="cellIs" dxfId="176" priority="121" operator="equal">
      <formula>"OPORTUNIDADE"</formula>
    </cfRule>
  </conditionalFormatting>
  <conditionalFormatting sqref="Z56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63:Z65">
    <cfRule type="cellIs" dxfId="173" priority="112" operator="equal">
      <formula>"OPORTUNIDADE"</formula>
    </cfRule>
  </conditionalFormatting>
  <conditionalFormatting sqref="Z63:Z65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BK4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4" operator="equal">
      <formula>"OPORTUNIDADE"</formula>
    </cfRule>
  </conditionalFormatting>
  <conditionalFormatting sqref="Z70:Z7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72">
    <cfRule type="cellIs" dxfId="167" priority="65" operator="equal">
      <formula>"OPORTUNIDADE"</formula>
    </cfRule>
  </conditionalFormatting>
  <conditionalFormatting sqref="Z7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BK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4" operator="equal">
      <formula>"OPORTUNIDADE"</formula>
    </cfRule>
  </conditionalFormatting>
  <conditionalFormatting sqref="Z76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5" operator="equal">
      <formula>"OPORTUNIDADE"</formula>
    </cfRule>
  </conditionalFormatting>
  <conditionalFormatting sqref="Z99:Z100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7" operator="equal">
      <formula>"OPORTUNIDADE"</formula>
    </cfRule>
  </conditionalFormatting>
  <conditionalFormatting sqref="Z87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2:BK1029 BK94:BK98 BK86 BK88 BK90:BK91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2">
      <iconSet showValue="0">
        <cfvo type="percent" val="0"/>
        <cfvo type="num" val="1"/>
        <cfvo type="num" val="1" gte="0"/>
      </iconSet>
    </cfRule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2" operator="equal">
      <formula>"OPORTUNIDADE"</formula>
    </cfRule>
  </conditionalFormatting>
  <conditionalFormatting sqref="Z90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1056</v>
      </c>
      <c r="C2" s="124" t="s">
        <v>755</v>
      </c>
      <c r="D2" s="79" t="s">
        <v>757</v>
      </c>
      <c r="E2" s="79" t="s">
        <v>1057</v>
      </c>
      <c r="F2" s="102" t="s">
        <v>1058</v>
      </c>
      <c r="G2" s="79" t="s">
        <v>1059</v>
      </c>
      <c r="H2" s="79" t="s">
        <v>1060</v>
      </c>
      <c r="I2" s="79" t="s">
        <v>1061</v>
      </c>
      <c r="J2" s="79" t="s">
        <v>1062</v>
      </c>
      <c r="K2" s="81" t="s">
        <v>1063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1064</v>
      </c>
      <c r="V1" s="254"/>
      <c r="W1" s="254"/>
    </row>
    <row r="2" spans="1:23" ht="15" customHeight="1">
      <c r="A2" s="90" t="s">
        <v>1065</v>
      </c>
      <c r="B2" s="90" t="s">
        <v>1066</v>
      </c>
      <c r="C2" s="90" t="s">
        <v>380</v>
      </c>
      <c r="D2" s="91" t="s">
        <v>770</v>
      </c>
      <c r="E2" s="91" t="s">
        <v>4</v>
      </c>
      <c r="F2" s="91" t="s">
        <v>1067</v>
      </c>
      <c r="G2" s="91" t="s">
        <v>1068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1069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1071</v>
      </c>
      <c r="D5" s="256"/>
      <c r="E5" s="256"/>
      <c r="F5" s="256"/>
      <c r="G5" s="256"/>
      <c r="H5" s="256"/>
      <c r="I5" s="256"/>
      <c r="J5" s="257"/>
      <c r="K5" s="258" t="s">
        <v>1072</v>
      </c>
      <c r="L5" s="259"/>
      <c r="M5" s="259"/>
      <c r="N5" s="259"/>
      <c r="O5" s="260" t="s">
        <v>1073</v>
      </c>
      <c r="P5" s="261"/>
    </row>
    <row r="6" spans="1:16" s="77" customFormat="1" ht="15" customHeight="1">
      <c r="A6" s="69" t="s">
        <v>1067</v>
      </c>
      <c r="B6" s="78" t="s">
        <v>1066</v>
      </c>
      <c r="C6" s="79" t="s">
        <v>770</v>
      </c>
      <c r="D6" s="80" t="s">
        <v>771</v>
      </c>
      <c r="E6" s="79" t="s">
        <v>1074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1075</v>
      </c>
      <c r="M6" s="83" t="s">
        <v>402</v>
      </c>
      <c r="N6" s="84" t="s">
        <v>765</v>
      </c>
      <c r="O6" s="160" t="s">
        <v>808</v>
      </c>
      <c r="P6" s="136" t="s">
        <v>1076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171</v>
      </c>
      <c r="N74" s="86" t="str">
        <f>IF(SP_NORTE!AM102="","*",SP_NORTE!AM102)</f>
        <v>ZIQ-ZMA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1077</v>
      </c>
      <c r="C3" s="206" t="s">
        <v>1078</v>
      </c>
      <c r="D3" s="206" t="s">
        <v>1079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1080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1081</v>
      </c>
      <c r="E3" s="167" t="s">
        <v>1082</v>
      </c>
      <c r="F3" s="167" t="s">
        <v>1083</v>
      </c>
      <c r="G3" s="167" t="s">
        <v>1084</v>
      </c>
      <c r="H3" s="167" t="s">
        <v>1085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1086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1087</v>
      </c>
      <c r="C4" s="164" t="s">
        <v>1088</v>
      </c>
      <c r="D4" s="164" t="s">
        <v>1089</v>
      </c>
      <c r="E4" s="164" t="s">
        <v>1090</v>
      </c>
      <c r="F4" s="164" t="s">
        <v>4</v>
      </c>
      <c r="G4" s="164" t="s">
        <v>1091</v>
      </c>
    </row>
    <row r="5" spans="2:7">
      <c r="B5" s="165" t="s">
        <v>1092</v>
      </c>
      <c r="C5" s="165">
        <v>257068</v>
      </c>
      <c r="D5" s="165" t="s">
        <v>1093</v>
      </c>
      <c r="E5" s="165" t="s">
        <v>1094</v>
      </c>
      <c r="F5" s="165" t="s">
        <v>1094</v>
      </c>
      <c r="G5" s="166">
        <v>46296</v>
      </c>
    </row>
    <row r="6" spans="2:7">
      <c r="B6" s="165" t="s">
        <v>1095</v>
      </c>
      <c r="C6" s="165" t="s">
        <v>384</v>
      </c>
      <c r="D6" s="165" t="s">
        <v>384</v>
      </c>
      <c r="E6" s="165" t="s">
        <v>384</v>
      </c>
      <c r="F6" s="165" t="s">
        <v>1096</v>
      </c>
      <c r="G6" s="166" t="s">
        <v>384</v>
      </c>
    </row>
    <row r="7" spans="2:7">
      <c r="B7" s="165" t="s">
        <v>1097</v>
      </c>
      <c r="C7" s="165">
        <v>257472</v>
      </c>
      <c r="D7" s="165" t="s">
        <v>1098</v>
      </c>
      <c r="E7" s="165" t="s">
        <v>1099</v>
      </c>
      <c r="F7" s="165" t="s">
        <v>1099</v>
      </c>
      <c r="G7" s="166">
        <v>45992</v>
      </c>
    </row>
    <row r="8" spans="2:7">
      <c r="B8" s="165" t="s">
        <v>1100</v>
      </c>
      <c r="C8" s="165">
        <v>260307</v>
      </c>
      <c r="D8" s="165" t="s">
        <v>1101</v>
      </c>
      <c r="E8" s="165" t="s">
        <v>1102</v>
      </c>
      <c r="F8" s="165" t="s">
        <v>1099</v>
      </c>
      <c r="G8" s="166">
        <v>46082</v>
      </c>
    </row>
    <row r="9" spans="2:7">
      <c r="B9" s="165" t="s">
        <v>1103</v>
      </c>
      <c r="C9" s="165">
        <v>333033</v>
      </c>
      <c r="D9" s="165" t="s">
        <v>1104</v>
      </c>
      <c r="E9" s="165" t="s">
        <v>1096</v>
      </c>
      <c r="F9" s="165" t="s">
        <v>1105</v>
      </c>
      <c r="G9" s="165" t="s">
        <v>384</v>
      </c>
    </row>
    <row r="10" spans="2:7">
      <c r="B10" s="165" t="s">
        <v>1106</v>
      </c>
      <c r="C10" s="165"/>
      <c r="D10" s="165"/>
      <c r="E10" s="165" t="s">
        <v>1096</v>
      </c>
      <c r="F10" s="165" t="s">
        <v>1105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1107</v>
      </c>
      <c r="C1" s="25" t="s">
        <v>831</v>
      </c>
      <c r="E1" s="25" t="s">
        <v>1070</v>
      </c>
      <c r="G1" s="25" t="s">
        <v>1108</v>
      </c>
      <c r="H1" s="27"/>
      <c r="I1" s="25" t="s">
        <v>1109</v>
      </c>
      <c r="J1" s="27"/>
      <c r="K1" s="25" t="s">
        <v>1110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1118</v>
      </c>
      <c r="B13" s="4" t="s">
        <v>1022</v>
      </c>
      <c r="C13" s="4" t="s">
        <v>1119</v>
      </c>
      <c r="D13" s="4" t="s">
        <v>964</v>
      </c>
      <c r="E13" s="4" t="s">
        <v>1120</v>
      </c>
      <c r="F13" s="4" t="s">
        <v>1121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1122</v>
      </c>
      <c r="N13" s="4" t="s">
        <v>1123</v>
      </c>
      <c r="O13" s="4" t="s">
        <v>1124</v>
      </c>
      <c r="P13" s="4" t="s">
        <v>827</v>
      </c>
      <c r="Q13" s="4" t="s">
        <v>1125</v>
      </c>
      <c r="R13" s="4" t="s">
        <v>991</v>
      </c>
      <c r="S13" s="4" t="s">
        <v>1126</v>
      </c>
      <c r="T13" s="4" t="s">
        <v>1127</v>
      </c>
      <c r="U13" s="4" t="s">
        <v>1128</v>
      </c>
      <c r="V13" s="32" t="s">
        <v>1129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1130</v>
      </c>
      <c r="B14" s="34" t="s">
        <v>1131</v>
      </c>
      <c r="C14" s="34" t="s">
        <v>1132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1133</v>
      </c>
      <c r="J14" s="34" t="s">
        <v>911</v>
      </c>
      <c r="K14" s="34" t="s">
        <v>1134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1135</v>
      </c>
      <c r="R14" s="34" t="s">
        <v>992</v>
      </c>
      <c r="S14" s="34" t="s">
        <v>965</v>
      </c>
      <c r="T14" s="34" t="s">
        <v>965</v>
      </c>
      <c r="U14" s="34" t="s">
        <v>1128</v>
      </c>
      <c r="V14" s="35" t="s">
        <v>1129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1136</v>
      </c>
      <c r="B15" s="34" t="s">
        <v>1023</v>
      </c>
      <c r="C15" s="34" t="str">
        <f>""</f>
        <v/>
      </c>
      <c r="D15" s="34"/>
      <c r="E15" s="34"/>
      <c r="F15" s="34"/>
      <c r="G15" s="34" t="s">
        <v>1137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1052</v>
      </c>
      <c r="S15" s="34" t="s">
        <v>1068</v>
      </c>
      <c r="T15" s="34" t="s">
        <v>1068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1138</v>
      </c>
      <c r="L16" s="34"/>
      <c r="M16" s="34"/>
      <c r="N16" s="34"/>
      <c r="O16" s="34"/>
      <c r="P16" s="34"/>
      <c r="Q16" s="34"/>
      <c r="R16" s="34" t="s">
        <v>1139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1140</v>
      </c>
      <c r="B28" s="30" t="s">
        <v>1141</v>
      </c>
      <c r="C28" s="30" t="s">
        <v>1142</v>
      </c>
      <c r="D28" s="30" t="s">
        <v>1143</v>
      </c>
      <c r="E28" s="30" t="s">
        <v>1144</v>
      </c>
      <c r="F28" s="30" t="s">
        <v>1145</v>
      </c>
      <c r="G28" s="30" t="s">
        <v>1146</v>
      </c>
      <c r="H28" s="30" t="s">
        <v>1147</v>
      </c>
      <c r="I28" s="30" t="s">
        <v>1148</v>
      </c>
      <c r="J28" s="30" t="s">
        <v>1149</v>
      </c>
      <c r="K28" s="30" t="s">
        <v>1150</v>
      </c>
      <c r="L28" s="30" t="s">
        <v>1151</v>
      </c>
      <c r="M28" s="30" t="s">
        <v>1152</v>
      </c>
      <c r="N28" s="30" t="s">
        <v>1153</v>
      </c>
      <c r="O28" s="30" t="s">
        <v>1154</v>
      </c>
      <c r="P28" s="30" t="s">
        <v>1155</v>
      </c>
      <c r="Q28" s="30" t="s">
        <v>1156</v>
      </c>
      <c r="R28" s="30" t="s">
        <v>1157</v>
      </c>
      <c r="S28" s="30" t="s">
        <v>1158</v>
      </c>
      <c r="T28" s="30" t="s">
        <v>1159</v>
      </c>
      <c r="U28" s="30" t="s">
        <v>1160</v>
      </c>
      <c r="V28" s="30" t="s">
        <v>1161</v>
      </c>
      <c r="W28" s="30" t="s">
        <v>1162</v>
      </c>
      <c r="X28" s="30" t="s">
        <v>1163</v>
      </c>
      <c r="Y28" s="30" t="s">
        <v>1164</v>
      </c>
      <c r="Z28" s="30" t="s">
        <v>1165</v>
      </c>
      <c r="AA28" s="30" t="s">
        <v>1166</v>
      </c>
      <c r="AB28" s="30" t="s">
        <v>1167</v>
      </c>
      <c r="AC28" s="30" t="s">
        <v>1168</v>
      </c>
      <c r="AD28" s="30" t="s">
        <v>1169</v>
      </c>
      <c r="AE28" s="30" t="s">
        <v>1170</v>
      </c>
      <c r="AF28" s="30" t="s">
        <v>1171</v>
      </c>
      <c r="AG28" s="30" t="s">
        <v>1172</v>
      </c>
      <c r="AH28" s="30" t="s">
        <v>1173</v>
      </c>
      <c r="AI28" s="30" t="s">
        <v>1174</v>
      </c>
      <c r="AJ28" s="30" t="s">
        <v>1175</v>
      </c>
      <c r="AK28" s="30" t="s">
        <v>1176</v>
      </c>
      <c r="AL28" s="30" t="s">
        <v>1177</v>
      </c>
      <c r="AM28" s="30" t="s">
        <v>1178</v>
      </c>
      <c r="AN28" s="36" t="s">
        <v>1179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1180</v>
      </c>
      <c r="B29" s="34" t="s">
        <v>1181</v>
      </c>
      <c r="C29" s="34" t="s">
        <v>1182</v>
      </c>
      <c r="D29" s="34" t="s">
        <v>1004</v>
      </c>
      <c r="E29" s="34" t="s">
        <v>1023</v>
      </c>
      <c r="F29" s="34" t="s">
        <v>1183</v>
      </c>
      <c r="G29" s="34" t="s">
        <v>966</v>
      </c>
      <c r="H29" s="34" t="s">
        <v>1184</v>
      </c>
      <c r="I29" s="34" t="s">
        <v>880</v>
      </c>
      <c r="J29" s="34" t="s">
        <v>1005</v>
      </c>
      <c r="K29" s="34" t="s">
        <v>1005</v>
      </c>
      <c r="L29" s="34" t="s">
        <v>1185</v>
      </c>
      <c r="M29" s="34" t="s">
        <v>931</v>
      </c>
      <c r="N29" s="34" t="s">
        <v>1186</v>
      </c>
      <c r="O29" s="34" t="s">
        <v>1187</v>
      </c>
      <c r="P29" s="34" t="s">
        <v>1188</v>
      </c>
      <c r="Q29" s="34" t="s">
        <v>1189</v>
      </c>
      <c r="R29" s="34" t="s">
        <v>1190</v>
      </c>
      <c r="S29" s="34" t="s">
        <v>1191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1193</v>
      </c>
      <c r="AD29" s="34" t="s">
        <v>1194</v>
      </c>
      <c r="AE29" s="34" t="s">
        <v>993</v>
      </c>
      <c r="AF29" s="34" t="s">
        <v>1052</v>
      </c>
      <c r="AG29" s="34" t="s">
        <v>1139</v>
      </c>
      <c r="AH29" s="34" t="s">
        <v>1195</v>
      </c>
      <c r="AI29" s="34" t="s">
        <v>1196</v>
      </c>
      <c r="AJ29" s="34" t="s">
        <v>1005</v>
      </c>
      <c r="AK29" s="34" t="s">
        <v>1196</v>
      </c>
      <c r="AL29" s="34" t="s">
        <v>1005</v>
      </c>
      <c r="AM29" s="34" t="s">
        <v>1128</v>
      </c>
      <c r="AN29" s="35" t="s">
        <v>1129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1180</v>
      </c>
      <c r="B30" s="34"/>
      <c r="C30" s="34"/>
      <c r="D30" s="34" t="s">
        <v>1137</v>
      </c>
      <c r="E30" s="34"/>
      <c r="F30" s="34" t="s">
        <v>1197</v>
      </c>
      <c r="G30" s="34" t="s">
        <v>1198</v>
      </c>
      <c r="H30" s="34" t="s">
        <v>1199</v>
      </c>
      <c r="I30" s="34" t="s">
        <v>1200</v>
      </c>
      <c r="J30" s="34"/>
      <c r="K30" s="34"/>
      <c r="L30" s="34" t="s">
        <v>1201</v>
      </c>
      <c r="M30" s="34" t="s">
        <v>874</v>
      </c>
      <c r="N30" s="34" t="s">
        <v>880</v>
      </c>
      <c r="O30" s="34" t="s">
        <v>946</v>
      </c>
      <c r="P30" s="34" t="s">
        <v>1202</v>
      </c>
      <c r="Q30" s="34" t="s">
        <v>856</v>
      </c>
      <c r="R30" s="34"/>
      <c r="S30" s="34" t="s">
        <v>1189</v>
      </c>
      <c r="T30" s="34" t="s">
        <v>1203</v>
      </c>
      <c r="U30" s="34" t="s">
        <v>880</v>
      </c>
      <c r="V30" s="34" t="s">
        <v>1203</v>
      </c>
      <c r="W30" s="34" t="s">
        <v>880</v>
      </c>
      <c r="X30" s="34" t="s">
        <v>1203</v>
      </c>
      <c r="Y30" s="34" t="s">
        <v>880</v>
      </c>
      <c r="Z30" s="34" t="s">
        <v>1203</v>
      </c>
      <c r="AA30" s="34" t="s">
        <v>880</v>
      </c>
      <c r="AB30" s="34"/>
      <c r="AC30" s="34"/>
      <c r="AD30" s="34"/>
      <c r="AE30" s="34" t="s">
        <v>1204</v>
      </c>
      <c r="AF30" s="34"/>
      <c r="AG30" s="34"/>
      <c r="AH30" s="34"/>
      <c r="AI30" s="34" t="s">
        <v>1205</v>
      </c>
      <c r="AJ30" s="34" t="s">
        <v>1206</v>
      </c>
      <c r="AK30" s="34" t="s">
        <v>1205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1207</v>
      </c>
      <c r="E31" s="34"/>
      <c r="F31" s="34"/>
      <c r="G31" s="34"/>
      <c r="H31" s="34"/>
      <c r="I31" s="34"/>
      <c r="J31" s="34"/>
      <c r="K31" s="34"/>
      <c r="L31" s="34" t="s">
        <v>1208</v>
      </c>
      <c r="M31" s="34" t="s">
        <v>1209</v>
      </c>
      <c r="N31" s="34" t="s">
        <v>923</v>
      </c>
      <c r="O31" s="34" t="s">
        <v>1210</v>
      </c>
      <c r="P31" s="34" t="s">
        <v>912</v>
      </c>
      <c r="Q31" s="34" t="s">
        <v>1211</v>
      </c>
      <c r="R31" s="34"/>
      <c r="S31" s="34" t="s">
        <v>856</v>
      </c>
      <c r="T31" s="34"/>
      <c r="U31" s="34" t="s">
        <v>1212</v>
      </c>
      <c r="V31" s="34"/>
      <c r="W31" s="34" t="s">
        <v>1212</v>
      </c>
      <c r="X31" s="34"/>
      <c r="Y31" s="34" t="s">
        <v>1212</v>
      </c>
      <c r="Z31" s="34"/>
      <c r="AA31" s="34" t="s">
        <v>1212</v>
      </c>
      <c r="AB31" s="34"/>
      <c r="AC31" s="34"/>
      <c r="AD31" s="34"/>
      <c r="AE31" s="34" t="s">
        <v>1213</v>
      </c>
      <c r="AF31" s="34"/>
      <c r="AG31" s="34"/>
      <c r="AH31" s="34"/>
      <c r="AI31" s="34" t="s">
        <v>1214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1216</v>
      </c>
      <c r="Q32" s="34" t="s">
        <v>1217</v>
      </c>
      <c r="R32" s="34"/>
      <c r="S32" s="34" t="s">
        <v>1211</v>
      </c>
      <c r="T32" s="34"/>
      <c r="U32" s="34" t="s">
        <v>1218</v>
      </c>
      <c r="V32" s="34"/>
      <c r="W32" s="34" t="s">
        <v>1218</v>
      </c>
      <c r="X32" s="34"/>
      <c r="Y32" s="34" t="s">
        <v>1218</v>
      </c>
      <c r="Z32" s="34"/>
      <c r="AA32" s="34" t="s">
        <v>1218</v>
      </c>
      <c r="AB32" s="34"/>
      <c r="AC32" s="34"/>
      <c r="AD32" s="34"/>
      <c r="AE32" s="34"/>
      <c r="AF32" s="34"/>
      <c r="AG32" s="34"/>
      <c r="AH32" s="34"/>
      <c r="AI32" s="34" t="s">
        <v>1208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1219</v>
      </c>
      <c r="E33" s="34"/>
      <c r="F33" s="34"/>
      <c r="G33" s="34"/>
      <c r="H33" s="34"/>
      <c r="I33" s="34"/>
      <c r="J33" s="34"/>
      <c r="K33" s="34"/>
      <c r="L33" s="34" t="s">
        <v>1220</v>
      </c>
      <c r="M33" s="34"/>
      <c r="N33" s="34"/>
      <c r="O33" s="34"/>
      <c r="P33" s="34"/>
      <c r="Q33" s="34" t="s">
        <v>925</v>
      </c>
      <c r="R33" s="34"/>
      <c r="S33" s="34" t="s">
        <v>1217</v>
      </c>
      <c r="T33" s="34"/>
      <c r="U33" s="34" t="s">
        <v>1221</v>
      </c>
      <c r="V33" s="34"/>
      <c r="W33" s="34" t="s">
        <v>1221</v>
      </c>
      <c r="X33" s="34"/>
      <c r="Y33" s="34" t="s">
        <v>1221</v>
      </c>
      <c r="Z33" s="34"/>
      <c r="AA33" s="34" t="s">
        <v>1221</v>
      </c>
      <c r="AB33" s="34"/>
      <c r="AC33" s="34"/>
      <c r="AD33" s="34"/>
      <c r="AE33" s="34"/>
      <c r="AF33" s="34"/>
      <c r="AG33" s="34"/>
      <c r="AH33" s="34"/>
      <c r="AI33" s="34" t="s">
        <v>1220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1222</v>
      </c>
      <c r="M34" s="34"/>
      <c r="N34" s="34"/>
      <c r="O34" s="34"/>
      <c r="P34" s="34"/>
      <c r="Q34" s="34" t="s">
        <v>1223</v>
      </c>
      <c r="R34" s="34"/>
      <c r="S34" s="34" t="s">
        <v>925</v>
      </c>
      <c r="T34" s="34"/>
      <c r="U34" s="34" t="s">
        <v>1224</v>
      </c>
      <c r="V34" s="34"/>
      <c r="W34" s="34" t="s">
        <v>1224</v>
      </c>
      <c r="X34" s="34"/>
      <c r="Y34" s="34" t="s">
        <v>1224</v>
      </c>
      <c r="Z34" s="34"/>
      <c r="AA34" s="34" t="s">
        <v>1224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1225</v>
      </c>
      <c r="M35" s="34"/>
      <c r="N35" s="34"/>
      <c r="O35" s="34"/>
      <c r="P35" s="34"/>
      <c r="Q35" s="34" t="s">
        <v>1226</v>
      </c>
      <c r="R35" s="34"/>
      <c r="S35" s="34" t="s">
        <v>1223</v>
      </c>
      <c r="T35" s="34"/>
      <c r="U35" s="34" t="s">
        <v>1227</v>
      </c>
      <c r="V35" s="34"/>
      <c r="W35" s="34" t="s">
        <v>1227</v>
      </c>
      <c r="X35" s="34"/>
      <c r="Y35" s="34" t="s">
        <v>1227</v>
      </c>
      <c r="Z35" s="34"/>
      <c r="AA35" s="34" t="s">
        <v>1227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1228</v>
      </c>
      <c r="R36" s="34"/>
      <c r="S36" s="34" t="s">
        <v>1226</v>
      </c>
      <c r="T36" s="34"/>
      <c r="U36" s="34" t="s">
        <v>1229</v>
      </c>
      <c r="V36" s="34"/>
      <c r="W36" s="34" t="s">
        <v>1229</v>
      </c>
      <c r="X36" s="34"/>
      <c r="Y36" s="34" t="s">
        <v>1229</v>
      </c>
      <c r="Z36" s="34"/>
      <c r="AA36" s="34" t="s">
        <v>1229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1230</v>
      </c>
      <c r="R37" s="34"/>
      <c r="S37" s="34" t="s">
        <v>1228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1231</v>
      </c>
      <c r="R38" s="34"/>
      <c r="S38" s="34" t="s">
        <v>1230</v>
      </c>
      <c r="T38" s="34"/>
      <c r="U38" s="34" t="s">
        <v>1232</v>
      </c>
      <c r="V38" s="34"/>
      <c r="W38" s="34" t="s">
        <v>1232</v>
      </c>
      <c r="X38" s="34"/>
      <c r="Y38" s="34" t="s">
        <v>1232</v>
      </c>
      <c r="Z38" s="34"/>
      <c r="AA38" s="34" t="s">
        <v>1232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1233</v>
      </c>
      <c r="R39" s="37"/>
      <c r="S39" s="37" t="s">
        <v>1231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2026-03-06T14:17:29Z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