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84" documentId="120_S{118792C3-22EF-5104-A093-F22BFE3913F3}" xr6:coauthVersionLast="47" xr6:coauthVersionMax="47" xr10:uidLastSave="{421998C2-8ADF-49EE-9C1F-BEC78351CB9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F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/>
  <c r="L126" i="15" s="1"/>
  <c r="R130" i="1"/>
  <c r="S130" i="1" a="1"/>
  <c r="S130" i="1"/>
  <c r="T130" i="1" a="1"/>
  <c r="T130" i="1"/>
  <c r="U130" i="1" a="1"/>
  <c r="U130" i="1"/>
  <c r="AI130" i="1"/>
  <c r="AJ130" i="1"/>
  <c r="AK130" i="1"/>
  <c r="K130" i="10" s="1"/>
  <c r="AL130" i="1"/>
  <c r="AM130" i="1"/>
  <c r="AN130" i="1"/>
  <c r="AO130" i="1"/>
  <c r="AP130" i="1"/>
  <c r="M130" i="10" s="1"/>
  <c r="AQ130" i="1"/>
  <c r="AY130" i="1"/>
  <c r="BB130" i="1"/>
  <c r="BC130" i="1" a="1"/>
  <c r="BC130" i="1"/>
  <c r="BD130" i="1" a="1"/>
  <c r="BD130" i="1"/>
  <c r="BE130" i="1" a="1"/>
  <c r="BE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U131" i="1" a="1"/>
  <c r="U131" i="1" s="1"/>
  <c r="AI131" i="1"/>
  <c r="AJ131" i="1"/>
  <c r="AK131" i="1"/>
  <c r="K131" i="10" s="1"/>
  <c r="AL131" i="1"/>
  <c r="AO131" i="1"/>
  <c r="AP131" i="1"/>
  <c r="M131" i="10" s="1"/>
  <c r="AQ131" i="1"/>
  <c r="AY131" i="1"/>
  <c r="BB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9" i="15" s="1"/>
  <c r="R133" i="1"/>
  <c r="S133" i="1" a="1"/>
  <c r="S133" i="1" s="1"/>
  <c r="T133" i="1" a="1"/>
  <c r="T133" i="1" s="1"/>
  <c r="U133" i="1" a="1"/>
  <c r="U133" i="1" s="1"/>
  <c r="AI133" i="1"/>
  <c r="AJ133" i="1"/>
  <c r="AK133" i="1"/>
  <c r="K133" i="10" s="1"/>
  <c r="AL133" i="1"/>
  <c r="AN133" i="1"/>
  <c r="AO133" i="1"/>
  <c r="AP133" i="1"/>
  <c r="M133" i="10" s="1"/>
  <c r="AQ133" i="1"/>
  <c r="AY133" i="1"/>
  <c r="BB133" i="1"/>
  <c r="BC133" i="1" a="1"/>
  <c r="BC133" i="1" s="1"/>
  <c r="BD133" i="1" a="1"/>
  <c r="BD133" i="1" s="1"/>
  <c r="BE133" i="1" a="1"/>
  <c r="BE133" i="1" s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/>
  <c r="U134" i="1" a="1"/>
  <c r="U134" i="1" s="1"/>
  <c r="AI134" i="1"/>
  <c r="AJ134" i="1"/>
  <c r="AK134" i="1"/>
  <c r="K134" i="10" s="1"/>
  <c r="AL134" i="1"/>
  <c r="AO134" i="1"/>
  <c r="AP134" i="1"/>
  <c r="M134" i="10" s="1"/>
  <c r="AQ134" i="1"/>
  <c r="AY134" i="1"/>
  <c r="BB134" i="1"/>
  <c r="BE134" i="1" a="1"/>
  <c r="BE134" i="1" s="1"/>
  <c r="BR134" i="1"/>
  <c r="BS134" i="1"/>
  <c r="BT134" i="1"/>
  <c r="A135" i="1"/>
  <c r="C135" i="1"/>
  <c r="G135" i="1"/>
  <c r="M135" i="1" a="1"/>
  <c r="M135" i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B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AY137" i="1"/>
  <c r="BE137" i="1" a="1"/>
  <c r="BE137" i="1" s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D139" i="1" a="1"/>
  <c r="BD139" i="1" s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AJ140" i="1"/>
  <c r="AK140" i="1"/>
  <c r="K140" i="10" s="1"/>
  <c r="AL140" i="1"/>
  <c r="AO140" i="1"/>
  <c r="AP140" i="1"/>
  <c r="M140" i="10" s="1"/>
  <c r="AQ140" i="1"/>
  <c r="AY140" i="1"/>
  <c r="BB140" i="1"/>
  <c r="BE140" i="1" a="1"/>
  <c r="BE140" i="1" s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B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Q347" i="1" s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Q348" i="1" s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Q369" i="1" s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Q371" i="1" s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Q388" i="1" s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Q404" i="1" s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Q411" i="1" s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Q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Q469" i="1" s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Q475" i="1" s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Q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Q477" i="1" s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Q478" i="1" s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Q485" i="1" s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Q496" i="1" s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Q502" i="1" s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Q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Q504" i="1" s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Q505" i="1" s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Q511" i="1" s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Q523" i="1" s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Q531" i="1" s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Q532" i="1" s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Q538" i="1" s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Q550" i="1" s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Q556" i="1" s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Q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Q559" i="1" s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Q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Q570" i="1" s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Q571" i="1" s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Q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Q585" i="1" s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Q586" i="1" s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Q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Q598" i="1" s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Q623" i="1" s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Q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Q632" i="1" s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Q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Q644" i="1" s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Q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Q652" i="1" s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Q653" i="1" s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Q659" i="1" s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Q671" i="1" s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Q677" i="1" s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Q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Q680" i="1" s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Q686" i="1" s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Q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Q697" i="1" s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Q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Q720" i="1" s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Q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Q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Q747" i="1" s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Q749" i="1" s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Q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Q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Q768" i="1" s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Q780" i="1" s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Q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Q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Q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Q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Q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Q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Q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Q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Q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Q928" i="1" s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Q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Q942" i="1" s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Q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Q983" i="1" s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Q989" i="1" s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Q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Q991" i="1" s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Q992" i="1" s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Q998" i="1" s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137" i="1" l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<sst xmlns="http://schemas.openxmlformats.org/spreadsheetml/2006/main" count="3213" uniqueCount="1144">
  <si>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</si>
  <si>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</si>
  <si>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</si>
  <si>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</si>
  <si>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</si>
  <si>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</si>
  <si>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</si>
  <si>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</si>
  <si>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</si>
  <si>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</si>
  <si>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</si>
  <si>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</si>
  <si>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</si>
  <si>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</si>
  <si>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</si>
  <si>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</si>
  <si>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</si>
  <si>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</si>
  <si>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</si>
  <si>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</si>
  <si>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</si>
  <si>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</si>
  <si>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</si>
  <si>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</si>
  <si>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</si>
  <si>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</si>
  <si>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</si>
  <si>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</si>
  <si>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</si>
  <si>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</si>
  <si>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</si>
  <si>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</si>
  <si>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</si>
  <si>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</si>
  <si>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</si>
  <si>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</si>
  <si>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</si>
  <si>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</si>
  <si>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</si>
  <si>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</si>
  <si>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</si>
  <si>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</si>
  <si>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</si>
  <si>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</si>
  <si>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</si>
  <si>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</si>
  <si>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</si>
  <si>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</si>
  <si>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</si>
  <si>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</si>
  <si>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</si>
  <si>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</si>
  <si>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</si>
  <si>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</si>
  <si>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</si>
  <si>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</si>
  <si>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</si>
  <si>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</si>
  <si>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</si>
  <si>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</si>
  <si>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</si>
  <si>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</si>
  <si>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</si>
  <si>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</si>
  <si>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</si>
  <si>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</si>
  <si>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</si>
  <si>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</si>
  <si>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</si>
  <si>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</si>
  <si>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</si>
  <si>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</si>
  <si>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</si>
  <si>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</si>
  <si>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</si>
  <si>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</si>
  <si>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</si>
  <si>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</si>
  <si>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</si>
  <si>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</si>
  <si>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</si>
  <si>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</si>
  <si>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</si>
  <si>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</si>
  <si>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</si>
  <si>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</si>
  <si>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</si>
  <si>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</si>
  <si>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</si>
  <si>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</si>
  <si>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</si>
  <si>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</si>
  <si>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</si>
  <si>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</si>
  <si>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</si>
  <si>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</si>
  <si>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</si>
  <si>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</si>
  <si>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</si>
  <si>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</si>
  <si>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</si>
  <si>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</si>
  <si>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</si>
  <si>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</si>
  <si>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</si>
  <si>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</si>
  <si>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</si>
  <si>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</si>
  <si>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</si>
  <si>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</si>
  <si>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</si>
  <si>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</si>
  <si>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</si>
  <si>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</si>
  <si>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</si>
  <si>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</si>
  <si>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</si>
  <si>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</si>
  <si>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</si>
  <si>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</si>
  <si>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</si>
  <si>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</si>
  <si>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</si>
  <si>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</si>
  <si>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</si>
  <si>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</si>
  <si>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</si>
  <si>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</si>
  <si>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</si>
  <si>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</si>
  <si>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</si>
  <si>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</si>
  <si>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</si>
  <si>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</si>
  <si>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</si>
  <si>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</si>
  <si>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</si>
  <si>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</si>
  <si>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</si>
  <si>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</si>
  <si>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</si>
  <si>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</si>
  <si>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</si>
  <si>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</si>
  <si>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</si>
  <si>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</si>
  <si>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</si>
  <si>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</si>
  <si>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</si>
  <si>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</si>
  <si>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</si>
  <si>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</si>
  <si>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</si>
  <si>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</si>
  <si>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</si>
  <si>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</si>
  <si>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</si>
  <si>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</si>
  <si>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</si>
  <si>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</si>
  <si>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</si>
  <si>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</si>
  <si>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</si>
  <si>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</si>
  <si>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</si>
  <si>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</si>
  <si>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</si>
  <si>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</si>
  <si>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</si>
  <si>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</si>
  <si>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</si>
  <si>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</si>
  <si>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</si>
  <si>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</si>
  <si>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</si>
  <si>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</si>
  <si>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</si>
  <si>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</si>
  <si>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</si>
  <si>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</si>
  <si>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</si>
  <si>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</si>
  <si>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</si>
  <si>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</si>
  <si>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</si>
  <si>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</si>
  <si>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</si>
  <si>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</si>
  <si>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</si>
  <si>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</si>
  <si>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</si>
  <si>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</si>
  <si>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</si>
  <si>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</si>
  <si>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</si>
  <si>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</si>
  <si>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</si>
  <si>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</si>
  <si>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</si>
  <si>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</si>
  <si>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</si>
  <si>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</si>
  <si>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</si>
  <si>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</si>
  <si>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</si>
  <si>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</si>
  <si>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</si>
  <si>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</si>
  <si>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</si>
  <si>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</si>
  <si>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</si>
  <si>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</si>
  <si>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</si>
  <si>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</si>
  <si>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</si>
  <si>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</si>
  <si>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</si>
  <si>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</si>
  <si>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</si>
  <si>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</si>
  <si>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</si>
  <si>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</si>
  <si>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</si>
  <si>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</si>
  <si>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</si>
  <si>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</si>
  <si>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</si>
  <si>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</si>
  <si>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</si>
  <si>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</si>
  <si>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</si>
  <si>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</si>
  <si>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</si>
  <si>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</si>
  <si>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</si>
  <si>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</si>
  <si>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</si>
  <si>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</si>
  <si>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</si>
  <si>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</si>
  <si>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</si>
  <si>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</si>
  <si>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</si>
  <si>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</si>
  <si>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</si>
  <si>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</si>
  <si>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</si>
  <si>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</si>
  <si>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</si>
  <si>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</si>
  <si>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</si>
  <si>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</si>
  <si>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</si>
  <si>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</si>
  <si>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</si>
  <si>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</si>
  <si>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</si>
  <si>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</si>
  <si>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</si>
  <si>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</si>
  <si>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</si>
  <si>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</si>
  <si>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</si>
  <si>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</si>
  <si>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</si>
  <si>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</si>
  <si>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</si>
  <si>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</si>
  <si>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</si>
  <si>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</si>
  <si>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</si>
  <si>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</si>
  <si>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</si>
  <si>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</si>
  <si>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</si>
  <si>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</si>
  <si>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</si>
  <si>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</si>
  <si>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</si>
  <si>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</si>
  <si>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</si>
  <si>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</si>
  <si>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</si>
  <si>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</si>
  <si>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</si>
  <si>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</si>
  <si>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</si>
  <si>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</si>
  <si>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</si>
  <si>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</si>
  <si>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</si>
  <si>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</si>
  <si>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</si>
  <si>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</si>
  <si>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</si>
  <si>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</si>
  <si>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</si>
  <si>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</si>
  <si>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</si>
  <si>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</si>
  <si>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</si>
  <si>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</si>
  <si>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</si>
  <si>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</si>
  <si>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</si>
  <si>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</si>
  <si>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</si>
  <si>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</si>
  <si>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</si>
  <si>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</si>
  <si>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</si>
  <si>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</si>
  <si>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</si>
  <si>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</si>
  <si>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</si>
  <si>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</si>
  <si>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</si>
  <si>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</si>
  <si>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</si>
  <si>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</si>
  <si>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</si>
  <si>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</si>
  <si>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</si>
  <si>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</si>
  <si>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</si>
  <si>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</si>
  <si>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</si>
  <si>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</si>
  <si>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</si>
  <si>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</si>
  <si>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</si>
  <si>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</si>
  <si>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</si>
  <si>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</si>
  <si>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</si>
  <si>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</si>
  <si>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</si>
  <si>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</si>
  <si>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</si>
  <si>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</si>
  <si>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</si>
  <si>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</si>
  <si>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</si>
  <si>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</si>
  <si>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</si>
  <si>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</si>
  <si>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</si>
  <si>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</si>
  <si>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</si>
  <si>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</si>
  <si>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</si>
  <si>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</si>
  <si>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</si>
  <si>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</si>
  <si>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</si>
  <si>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</si>
  <si>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</si>
  <si>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</si>
  <si>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</si>
  <si>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</si>
  <si>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</si>
  <si>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</si>
  <si>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</si>
  <si>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</si>
  <si>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</si>
  <si>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</si>
  <si>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</si>
  <si>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</si>
  <si>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</si>
  <si>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</si>
  <si>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</si>
  <si>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</si>
  <si>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</si>
  <si>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</si>
  <si>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</si>
  <si>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</si>
  <si>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</si>
  <si>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</si>
  <si>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</si>
  <si>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</si>
  <si>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</si>
  <si>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</si>
  <si>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</si>
  <si>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</si>
  <si>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</si>
  <si>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</si>
  <si>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</si>
  <si>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</si>
  <si>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</si>
  <si>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</si>
  <si>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</si>
  <si>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</si>
  <si>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</si>
  <si>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</si>
  <si>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</si>
  <si>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</si>
  <si>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</si>
  <si>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</si>
  <si>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</si>
  <si>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</si>
  <si>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</si>
  <si>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</si>
  <si>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</si>
  <si>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</si>
  <si>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</si>
  <si>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</si>
  <si>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</si>
  <si>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</si>
  <si>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</si>
  <si>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</si>
  <si>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</si>
  <si>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</si>
  <si>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</si>
  <si>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</si>
  <si>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</si>
  <si>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</si>
  <si>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</si>
  <si>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</si>
  <si>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</si>
  <si>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</si>
  <si>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</si>
  <si>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</si>
  <si>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</si>
  <si>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</si>
  <si>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</si>
  <si>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</si>
  <si>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</si>
  <si>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</si>
  <si>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</si>
  <si>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</si>
  <si>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</si>
  <si>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</si>
  <si>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</si>
  <si>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</si>
  <si>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</si>
  <si>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</si>
  <si>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</si>
  <si>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</si>
  <si>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</si>
  <si>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</si>
  <si>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</si>
  <si>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</si>
  <si>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</si>
  <si>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</si>
  <si>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</si>
  <si>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</si>
  <si>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</si>
  <si>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</si>
  <si>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</si>
  <si>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</si>
  <si>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</si>
  <si>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</si>
  <si>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</si>
  <si>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</si>
  <si>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</si>
  <si>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</si>
  <si>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</si>
  <si>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</si>
  <si>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</si>
  <si>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</si>
  <si>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</si>
  <si>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</si>
  <si>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</si>
  <si>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</si>
  <si>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</si>
  <si>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</si>
  <si>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</si>
  <si>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</si>
  <si>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</si>
  <si>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</si>
  <si>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</si>
  <si>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</si>
  <si>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</si>
  <si>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</si>
  <si>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</si>
  <si>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</si>
  <si>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</si>
  <si>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</si>
  <si>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</si>
  <si>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</si>
  <si>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</si>
  <si>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</si>
  <si>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</si>
  <si>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</si>
  <si>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</si>
  <si>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</si>
  <si>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</si>
  <si>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</si>
  <si>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</si>
  <si>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</si>
  <si>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</si>
  <si>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</si>
  <si>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</si>
  <si>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</si>
  <si>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</si>
  <si>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</si>
  <si>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</si>
  <si>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</si>
  <si>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</si>
  <si>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</si>
  <si>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</si>
  <si>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</si>
  <si>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</si>
  <si>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</si>
  <si>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</si>
  <si>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</si>
  <si>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</si>
  <si>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</si>
  <si>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</si>
  <si>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</si>
  <si>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</si>
  <si>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</si>
  <si>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</si>
  <si>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</si>
  <si>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</si>
  <si>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</si>
  <si>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</si>
  <si>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</si>
  <si>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</si>
  <si>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</si>
  <si>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</si>
  <si>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</si>
  <si>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</si>
  <si>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</si>
  <si>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</si>
  <si>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</si>
  <si>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</si>
  <si>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</si>
  <si>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</si>
  <si>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</si>
  <si>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</si>
  <si>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</si>
  <si>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</si>
  <si>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</si>
  <si>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</si>
  <si>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</si>
  <si>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</si>
  <si>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</si>
  <si>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</si>
  <si>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</si>
  <si>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</si>
  <si>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</si>
  <si>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</si>
  <si>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</si>
  <si>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</si>
  <si>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</si>
  <si>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</si>
  <si>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</si>
  <si>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</si>
  <si>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</si>
  <si>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</si>
  <si>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</si>
  <si>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</si>
  <si>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</si>
  <si>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</si>
  <si>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</si>
  <si>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</si>
  <si>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</si>
  <si>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</si>
  <si>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</si>
  <si>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</si>
  <si>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</si>
  <si>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</si>
  <si>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</si>
  <si>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</si>
  <si>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</si>
  <si>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</si>
  <si>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</si>
  <si>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</si>
  <si>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</si>
  <si>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</si>
  <si>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</si>
  <si>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</si>
  <si>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</si>
  <si>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</si>
  <si>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</si>
  <si>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</si>
  <si>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</si>
  <si>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</si>
  <si>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</si>
  <si>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</si>
  <si>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</si>
  <si>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</si>
  <si>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</si>
  <si>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</si>
  <si>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</si>
  <si>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</si>
  <si>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</si>
  <si>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</si>
  <si>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</si>
  <si>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</si>
  <si>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</si>
  <si>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</si>
  <si>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</si>
  <si>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</si>
  <si>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</si>
  <si>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</si>
  <si>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</si>
  <si>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</si>
  <si>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</si>
  <si>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</si>
  <si>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</si>
  <si>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</si>
  <si>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</si>
  <si>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</si>
  <si>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</si>
  <si>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</si>
  <si>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</si>
  <si>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</si>
  <si>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</si>
  <si>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</si>
  <si>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</si>
  <si>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</si>
  <si>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</si>
  <si>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</si>
  <si>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</si>
  <si>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</si>
  <si>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</si>
  <si>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</si>
  <si>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</si>
  <si>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</si>
  <si>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</si>
  <si>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</si>
  <si>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</si>
  <si>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</si>
  <si>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</si>
  <si>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</si>
  <si>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</si>
  <si>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</si>
  <si>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</si>
  <si>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</si>
  <si>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</si>
  <si>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</si>
  <si>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</si>
  <si>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</si>
  <si>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</si>
  <si>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</si>
  <si>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</si>
  <si>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</si>
  <si>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</si>
  <si>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</si>
  <si>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</si>
  <si>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</si>
  <si>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</si>
  <si>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</si>
  <si>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</si>
  <si>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</si>
  <si>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</si>
  <si>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</si>
  <si>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</si>
  <si>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</si>
  <si>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</si>
  <si>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</si>
  <si>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</si>
  <si>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</si>
  <si>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</si>
  <si>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</si>
  <si>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</si>
  <si>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</si>
  <si>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</si>
  <si>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</si>
  <si>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</si>
  <si>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</si>
  <si>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</si>
  <si>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</si>
  <si>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</si>
  <si>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</si>
  <si>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</si>
  <si>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</si>
  <si>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</si>
  <si>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</si>
  <si>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</si>
  <si>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</si>
  <si>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</si>
  <si>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</si>
  <si>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</si>
  <si>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</si>
  <si>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</si>
  <si>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</si>
  <si>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</si>
  <si>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</si>
  <si>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</si>
  <si>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</si>
  <si>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</si>
  <si>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</si>
  <si>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</si>
  <si>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</si>
  <si>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</si>
  <si>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</si>
  <si>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</si>
  <si>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</si>
  <si>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</si>
  <si>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</si>
  <si>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</si>
  <si>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</si>
  <si>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</si>
  <si>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</si>
  <si>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</si>
  <si>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</si>
  <si>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</si>
  <si>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</si>
  <si>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</si>
  <si>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</si>
  <si>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</si>
  <si>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</si>
  <si>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</si>
  <si>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</si>
  <si>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</si>
  <si>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</si>
  <si>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</si>
  <si>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</si>
  <si>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</si>
  <si>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</si>
  <si>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</si>
  <si>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</si>
  <si>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</si>
  <si>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</si>
  <si>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</si>
  <si>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</si>
  <si>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</si>
  <si>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</si>
  <si>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</si>
  <si>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</si>
  <si>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</si>
  <si>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</si>
  <si>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</si>
  <si>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</si>
  <si>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</si>
  <si>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</si>
  <si>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</si>
  <si>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</si>
  <si>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</si>
  <si>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</si>
  <si>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</si>
  <si>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</si>
  <si>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</si>
  <si>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</si>
  <si>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</si>
  <si>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</si>
  <si>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</si>
  <si>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</si>
  <si>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</si>
  <si>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</si>
  <si>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</si>
  <si>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</si>
  <si>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</si>
  <si>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</si>
  <si>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</si>
  <si>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</si>
  <si>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</si>
  <si>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</si>
  <si>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</si>
  <si>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</si>
  <si>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</si>
  <si>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</si>
  <si>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</si>
  <si>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</si>
  <si>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</si>
  <si>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</si>
  <si>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</si>
  <si>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</si>
  <si>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</si>
  <si>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</si>
  <si>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</si>
  <si>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</si>
  <si>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</si>
  <si>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</si>
  <si>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</si>
  <si>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</si>
  <si>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</si>
  <si>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</si>
  <si>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</si>
  <si>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</si>
  <si>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</si>
  <si>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</si>
  <si>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</si>
  <si>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</si>
  <si>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</si>
  <si>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</si>
  <si>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</si>
  <si>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</si>
  <si>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</si>
  <si>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</si>
  <si>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</si>
  <si>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</si>
  <si>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</si>
  <si>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</si>
  <si>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</si>
  <si>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</si>
  <si>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</si>
  <si>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</si>
  <si>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</si>
  <si>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</si>
  <si>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</si>
  <si>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</si>
  <si>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</si>
  <si>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</si>
  <si>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</si>
  <si>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</si>
  <si>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</si>
  <si>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</si>
  <si>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</si>
  <si>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</si>
  <si>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</si>
  <si>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</si>
  <si>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</si>
  <si>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</si>
  <si>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</si>
  <si>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</si>
  <si>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</si>
  <si>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</si>
  <si>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</si>
  <si>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</si>
  <si>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</si>
  <si>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</si>
  <si>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</si>
  <si>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</si>
  <si>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</si>
  <si>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</si>
  <si>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</si>
  <si>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</si>
  <si>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</si>
  <si>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</si>
  <si>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</si>
  <si>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</si>
  <si>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</si>
  <si>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</si>
  <si>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</si>
  <si>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</si>
  <si>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</si>
  <si>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</si>
  <si>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</si>
  <si>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</si>
  <si>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</si>
  <si>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</si>
  <si>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</si>
  <si>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</si>
  <si>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</si>
  <si>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</si>
  <si>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</si>
  <si>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</si>
  <si>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</si>
  <si>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</si>
  <si>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</si>
  <si>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</si>
  <si>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</si>
  <si>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</si>
  <si>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</si>
  <si>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</si>
  <si>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</si>
  <si>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</si>
  <si>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</si>
  <si>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</si>
  <si>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</si>
  <si>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</si>
  <si>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</si>
  <si>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</si>
  <si>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</si>
  <si>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</si>
  <si>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</si>
  <si>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</si>
  <si>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</si>
  <si>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</si>
  <si>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</si>
  <si>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</si>
  <si>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</si>
  <si>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</si>
  <si>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</si>
  <si>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</si>
  <si>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</si>
  <si>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</si>
  <si>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</si>
  <si>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</si>
  <si>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</si>
  <si>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</si>
  <si>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</si>
  <si>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</si>
  <si>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</si>
  <si>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</si>
  <si>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</si>
  <si>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</si>
  <si>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</si>
  <si>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</si>
  <si>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</si>
  <si>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</si>
  <si>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</si>
  <si>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</si>
  <si>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</si>
  <si>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</si>
  <si>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</si>
  <si>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</si>
  <si>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</si>
  <si>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</si>
  <si>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</si>
  <si>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</si>
  <si>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</si>
  <si>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</si>
  <si>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</si>
  <si>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</si>
  <si>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</si>
  <si>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</si>
  <si>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</si>
  <si>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</si>
  <si>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</si>
  <si>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</si>
  <si>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</si>
  <si>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</si>
  <si>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</si>
  <si>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</si>
  <si>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</si>
  <si>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</si>
  <si>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</si>
  <si>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</si>
  <si>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</si>
  <si>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</si>
  <si>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</si>
  <si>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</si>
  <si>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</si>
  <si>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</si>
  <si>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</si>
  <si>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</si>
  <si>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</si>
  <si>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</si>
  <si>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</si>
  <si>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</si>
  <si>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</si>
  <si>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</si>
  <si>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</si>
  <si>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</si>
  <si>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</si>
  <si>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</si>
  <si>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</si>
  <si>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</si>
  <si>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</si>
  <si>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</si>
  <si>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</si>
  <si>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</si>
  <si>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</si>
  <si>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</si>
  <si>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</si>
  <si>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</si>
  <si>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</si>
  <si>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</si>
  <si>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</si>
  <si>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</si>
  <si>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</si>
  <si>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</si>
  <si>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</si>
  <si>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</si>
  <si>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</si>
  <si>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</si>
  <si>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</si>
  <si>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</si>
  <si>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</si>
  <si>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</si>
  <si>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</si>
  <si>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</si>
  <si>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</si>
  <si>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</si>
  <si>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</si>
  <si>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</si>
  <si>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</si>
  <si>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</si>
  <si>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</si>
  <si>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</si>
  <si>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</si>
  <si>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</si>
  <si>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</si>
  <si>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</si>
  <si>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</si>
  <si>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</si>
  <si>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</si>
  <si>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</si>
  <si>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</si>
  <si>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</si>
  <si>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</si>
  <si>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</si>
  <si>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</si>
  <si>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</si>
  <si>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</si>
  <si>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</si>
  <si>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</si>
  <si>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</si>
  <si>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</si>
  <si>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</si>
  <si>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</si>
  <si>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</si>
  <si>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</si>
  <si>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</si>
  <si>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</si>
  <si>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</si>
  <si>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</si>
  <si>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</si>
  <si>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</si>
  <si>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</si>
  <si>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</si>
  <si>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</si>
  <si>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</si>
  <si>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</si>
  <si>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</si>
  <si>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</si>
  <si>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</si>
  <si>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</si>
  <si>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</si>
  <si>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</si>
  <si>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</si>
  <si>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</si>
  <si>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</si>
  <si>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</si>
  <si>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</si>
  <si>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</si>
  <si>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</si>
  <si>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</si>
  <si>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</si>
  <si>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</si>
  <si>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</si>
  <si>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</si>
  <si>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</si>
  <si>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</si>
  <si>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</si>
  <si>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</si>
  <si>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</si>
  <si>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</si>
  <si>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</si>
  <si>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</si>
  <si>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</si>
  <si>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</si>
  <si>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</si>
  <si>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</si>
  <si>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</si>
  <si>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</si>
  <si>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</si>
  <si>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TP em preparação / Aguardando condições climáticas</t>
  </si>
  <si>
    <t>Elder</t>
  </si>
  <si>
    <t>Antonioni</t>
  </si>
  <si>
    <t>ZIQ-2</t>
  </si>
  <si>
    <t xml:space="preserve">MC1 08h01 / </t>
  </si>
  <si>
    <t>Israel</t>
  </si>
  <si>
    <t xml:space="preserve">Descarga de dormentes na via 2  </t>
  </si>
  <si>
    <t xml:space="preserve">MC1 08h00 / </t>
  </si>
  <si>
    <t xml:space="preserve">Recolhimento de dormentes  </t>
  </si>
  <si>
    <t xml:space="preserve">MC1 07h47 / 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</si>
  <si>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</si>
  <si>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</si>
  <si>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</si>
  <si>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</si>
  <si>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</si>
  <si>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</si>
  <si>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</si>
  <si>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Aguardando solicitar MC1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</si>
  <si>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</si>
  <si>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</si>
  <si>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</si>
  <si>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</si>
  <si>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</si>
  <si>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</si>
  <si>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</si>
  <si>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</si>
  <si>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</si>
  <si>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</si>
  <si>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</si>
  <si>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</si>
  <si>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</si>
  <si>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</si>
  <si>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</si>
  <si>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 xml:space="preserve">Descarga de dormentes </t>
  </si>
  <si>
    <t xml:space="preserve">Alisson </t>
  </si>
  <si>
    <t>Moises</t>
  </si>
  <si>
    <t>Deslocamento das turmas</t>
  </si>
  <si>
    <t>ZPTZDR</t>
  </si>
  <si>
    <t>PDM - Substituição de meia chave</t>
  </si>
  <si>
    <t>Pedro</t>
  </si>
  <si>
    <t xml:space="preserve">TP pronto 08h00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</si>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</sst>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4" fontId="24" fillId="30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AR15" sqref="AR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5"/>
      <c r="AN3" s="206"/>
      <c r="AO3" s="184"/>
      <c r="AP3" s="184"/>
      <c r="AQ3" s="185"/>
      <c r="AR3" s="63"/>
      <c r="AS3" s="177" t="s">
        <v>942</v>
      </c>
      <c r="AT3" s="178"/>
      <c r="AU3" s="177" t="s">
        <v>943</v>
      </c>
      <c r="AV3" s="178"/>
      <c r="AW3" s="177" t="s">
        <v>944</v>
      </c>
      <c r="AX3" s="178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/>
      <c r="AS12" s="108"/>
      <c r="AT12" s="108"/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/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/>
      <c r="BI12" s="17"/>
      <c r="BJ12" s="17" t="s">
        <v>1032</v>
      </c>
      <c r="BK12" s="18"/>
      <c r="BL12" s="16"/>
      <c r="BM12" s="130"/>
      <c r="BN12" s="130"/>
      <c r="BO12" s="130"/>
      <c r="BP12" s="18"/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/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/>
      <c r="AS13" s="108"/>
      <c r="AT13" s="108"/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/>
      <c r="BI13" s="17"/>
      <c r="BJ13" s="17" t="s">
        <v>1032</v>
      </c>
      <c r="BK13" s="18"/>
      <c r="BL13" s="16"/>
      <c r="BM13" s="130"/>
      <c r="BN13" s="130"/>
      <c r="BO13" s="130"/>
      <c r="BP13" s="18"/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/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1034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1035</v>
      </c>
      <c r="AL14" s="31" t="s">
        <v>1035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/>
      <c r="AT14" s="108"/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0"/>
      <c r="BG14" s="16"/>
      <c r="BH14" s="17"/>
      <c r="BI14" s="17"/>
      <c r="BJ14" s="17" t="s">
        <v>1036</v>
      </c>
      <c r="BK14" s="18"/>
      <c r="BL14" s="16"/>
      <c r="BM14" s="130"/>
      <c r="BN14" s="130"/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/>
      <c r="AT15" s="108"/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/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0"/>
      <c r="BG15" s="16"/>
      <c r="BH15" s="17"/>
      <c r="BI15" s="17"/>
      <c r="BJ15" s="17" t="s">
        <v>1036</v>
      </c>
      <c r="BK15" s="18"/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1037</v>
      </c>
      <c r="W16" s="151" t="s">
        <v>1038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/>
      <c r="AT16" s="108"/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0"/>
      <c r="BG16" s="16"/>
      <c r="BH16" s="17"/>
      <c r="BI16" s="17"/>
      <c r="BJ16" s="17" t="s">
        <v>1039</v>
      </c>
      <c r="BK16" s="18"/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1037</v>
      </c>
      <c r="W17" s="151" t="s">
        <v>1040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/>
      <c r="AT17" s="108"/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0"/>
      <c r="BG17" s="16"/>
      <c r="BH17" s="17"/>
      <c r="BI17" s="17"/>
      <c r="BJ17" s="17" t="s">
        <v>1039</v>
      </c>
      <c r="BK17" s="18"/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0"/>
      <c r="BG19" s="16"/>
      <c r="BH19" s="17"/>
      <c r="BI19" s="17"/>
      <c r="BJ19" s="17" t="s">
        <v>1041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1042</v>
      </c>
      <c r="W20" s="151" t="s">
        <v>1043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0"/>
      <c r="BG20" s="16"/>
      <c r="BH20" s="17"/>
      <c r="BI20" s="17"/>
      <c r="BJ20" s="17" t="s">
        <v>1044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1045</v>
      </c>
      <c r="N21" s="150" t="s">
        <v>1046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1047</v>
      </c>
      <c r="W21" s="151" t="s">
        <v>1048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/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0"/>
      <c r="BG21" s="16"/>
      <c r="BH21" s="17"/>
      <c r="BI21" s="17"/>
      <c r="BJ21" s="17" t="s">
        <v>1049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1050</v>
      </c>
      <c r="W22" s="151" t="s">
        <v>1051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0"/>
      <c r="BG22" s="16"/>
      <c r="BH22" s="17"/>
      <c r="BI22" s="17"/>
      <c r="BJ22" s="17" t="s">
        <v>1052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1053</v>
      </c>
      <c r="W23" s="151" t="s">
        <v>1054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0"/>
      <c r="BG23" s="16"/>
      <c r="BH23" s="17">
        <v>0</v>
      </c>
      <c r="BI23" s="17"/>
      <c r="BJ23" s="17" t="s">
        <v>1055</v>
      </c>
      <c r="BK23" s="18"/>
      <c r="BL23" s="16"/>
      <c r="BM23" s="130"/>
      <c r="BN23" s="130"/>
      <c r="BO23" s="130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1056</v>
      </c>
      <c r="W26" s="151" t="s">
        <v>1057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50"/>
      <c r="BG26" s="16"/>
      <c r="BH26" s="17"/>
      <c r="BI26" s="17"/>
      <c r="BJ26" s="17" t="s">
        <v>1049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1034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/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0"/>
      <c r="BG27" s="16"/>
      <c r="BH27" s="17"/>
      <c r="BI27" s="17"/>
      <c r="BJ27" s="17" t="s">
        <v>1049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1058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1059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1060</v>
      </c>
      <c r="W28" s="151" t="s">
        <v>1061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0" t="str">
        <f>BS_CONTROLE[[#This Row],[Responsavel pelo boletim]]</f>
        <v xml:space="preserve">Felipe 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1062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1063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0"/>
      <c r="BG30" s="16"/>
      <c r="BH30" s="17"/>
      <c r="BI30" s="17"/>
      <c r="BJ30" s="17" t="s">
        <v>1052</v>
      </c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1060</v>
      </c>
      <c r="W33" s="151" t="s">
        <v>1064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0"/>
      <c r="BG33" s="16"/>
      <c r="BH33" s="17"/>
      <c r="BI33" s="17"/>
      <c r="BJ33" s="17" t="s">
        <v>1049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1060</v>
      </c>
      <c r="W34" s="151" t="s">
        <v>1065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0"/>
      <c r="BG34" s="16"/>
      <c r="BH34" s="17"/>
      <c r="BI34" s="17"/>
      <c r="BJ34" s="17" t="s">
        <v>1049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1066</v>
      </c>
      <c r="W35" s="151" t="s">
        <v>1065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0"/>
      <c r="BG35" s="16"/>
      <c r="BH35" s="17"/>
      <c r="BI35" s="17"/>
      <c r="BJ35" s="17" t="s">
        <v>1049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1067</v>
      </c>
      <c r="W36" s="151" t="s">
        <v>1068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/>
      <c r="AS36" s="108"/>
      <c r="AT36" s="108"/>
      <c r="AU36" s="136"/>
      <c r="AV36" s="136"/>
      <c r="AW36" s="14"/>
      <c r="AX36" s="14"/>
      <c r="AY36" s="164">
        <f t="shared" si="7"/>
        <v>0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0"/>
      <c r="BG36" s="16"/>
      <c r="BH36" s="17"/>
      <c r="BI36" s="17"/>
      <c r="BJ36" s="17" t="s">
        <v>1049</v>
      </c>
      <c r="BK36" s="18"/>
      <c r="BL36" s="16"/>
      <c r="BM36" s="130"/>
      <c r="BN36" s="130"/>
      <c r="BO36" s="130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1069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1067</v>
      </c>
      <c r="W37" s="151" t="s">
        <v>1068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/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0"/>
      <c r="BG37" s="16"/>
      <c r="BH37" s="17"/>
      <c r="BI37" s="17"/>
      <c r="BJ37" s="17" t="s">
        <v>1049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1067</v>
      </c>
      <c r="W38" s="151" t="s">
        <v>1070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0"/>
      <c r="BG38" s="16"/>
      <c r="BH38" s="17"/>
      <c r="BI38" s="17"/>
      <c r="BJ38" s="17" t="s">
        <v>1052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1067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/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0"/>
      <c r="BG39" s="16"/>
      <c r="BH39" s="17"/>
      <c r="BI39" s="17"/>
      <c r="BJ39" s="17" t="s">
        <v>1052</v>
      </c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223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123.5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0" s="150" t="s">
        <v>119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1071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ZPG-ZZV</v>
      </c>
      <c r="AN40" s="105" t="str">
        <f>IF(BS_CONTROLE[[#This Row],[SB]]=0, "-", BS_CONTROLE[[#This Row],[SB]])</f>
        <v>ZPGZZV</v>
      </c>
      <c r="AO40" s="105">
        <f>IF(BS_CONTROLE[[#This Row],[SUB]]=0, "-", BS_CONTROLE[[#This Row],[SUB]])</f>
        <v>53</v>
      </c>
      <c r="AP40" s="105">
        <f>BS_CONTROLE[[#This Row],[KM - Inicio]]</f>
        <v>123.5</v>
      </c>
      <c r="AQ40" s="105">
        <f>BS_CONTROLE[[#This Row],[KM - Inicio]]</f>
        <v>123.5</v>
      </c>
      <c r="AR40" s="108">
        <v>0.33333333333333331</v>
      </c>
      <c r="AS40" s="108"/>
      <c r="AT40" s="108"/>
      <c r="AU40" s="136"/>
      <c r="AV40" s="136"/>
      <c r="AW40" s="14"/>
      <c r="AX40" s="14"/>
      <c r="AY40" s="164">
        <f t="shared" si="7"/>
        <v>0</v>
      </c>
      <c r="AZ40" s="153"/>
      <c r="BA40" s="109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0"/>
      <c r="BG40" s="16"/>
      <c r="BH40" s="17"/>
      <c r="BI40" s="17"/>
      <c r="BJ40" s="17" t="s">
        <v>1072</v>
      </c>
      <c r="BK40" s="18"/>
      <c r="BL40" s="16"/>
      <c r="BM40" s="130"/>
      <c r="BN40" s="130"/>
      <c r="BO40" s="130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1073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1074</v>
      </c>
      <c r="C4" s="160" t="s">
        <v>1075</v>
      </c>
      <c r="D4" s="160" t="s">
        <v>1076</v>
      </c>
      <c r="E4" s="160" t="s">
        <v>1077</v>
      </c>
      <c r="F4" s="160" t="s">
        <v>4</v>
      </c>
      <c r="G4" s="160" t="s">
        <v>1078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1079</v>
      </c>
      <c r="C6" s="161">
        <v>407867</v>
      </c>
      <c r="D6" s="161" t="s">
        <v>1080</v>
      </c>
      <c r="E6" s="161" t="s">
        <v>799</v>
      </c>
      <c r="F6" s="161" t="s">
        <v>1081</v>
      </c>
      <c r="G6" s="162"/>
    </row>
    <row r="7" spans="2:7">
      <c r="B7" s="161" t="s">
        <v>1082</v>
      </c>
      <c r="C7" s="161">
        <v>293644</v>
      </c>
      <c r="D7" s="161" t="s">
        <v>1083</v>
      </c>
      <c r="E7" s="161" t="s">
        <v>799</v>
      </c>
      <c r="F7" s="161" t="s">
        <v>1081</v>
      </c>
      <c r="G7" s="162"/>
    </row>
    <row r="8" spans="2:7">
      <c r="B8" s="161" t="s">
        <v>1084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1085</v>
      </c>
      <c r="C9" s="161">
        <v>256790</v>
      </c>
      <c r="D9" s="161" t="s">
        <v>1086</v>
      </c>
      <c r="E9" s="161" t="s">
        <v>800</v>
      </c>
      <c r="F9" s="161" t="s">
        <v>1087</v>
      </c>
      <c r="G9" s="162">
        <v>46357</v>
      </c>
    </row>
    <row r="10" spans="2:7">
      <c r="B10" s="161" t="s">
        <v>1088</v>
      </c>
      <c r="C10" s="161">
        <v>265193</v>
      </c>
      <c r="D10" s="161" t="s">
        <v>1089</v>
      </c>
      <c r="E10" s="161" t="s">
        <v>801</v>
      </c>
      <c r="F10" s="161" t="s">
        <v>1090</v>
      </c>
      <c r="G10" s="161" t="s">
        <v>1091</v>
      </c>
    </row>
    <row r="11" spans="2:7">
      <c r="B11" s="161" t="s">
        <v>1092</v>
      </c>
      <c r="C11" s="161">
        <v>293716</v>
      </c>
      <c r="D11" s="161" t="s">
        <v>1093</v>
      </c>
      <c r="E11" s="161" t="s">
        <v>801</v>
      </c>
      <c r="F11" s="161" t="s">
        <v>1090</v>
      </c>
      <c r="G11" s="162">
        <v>46204</v>
      </c>
    </row>
    <row r="12" spans="2:7">
      <c r="B12" s="161" t="s">
        <v>1094</v>
      </c>
      <c r="C12" s="161">
        <v>257258</v>
      </c>
      <c r="D12" s="161" t="s">
        <v>1095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1096</v>
      </c>
      <c r="C13" s="161">
        <v>371147</v>
      </c>
      <c r="D13" s="161" t="s">
        <v>1097</v>
      </c>
      <c r="E13" s="161" t="s">
        <v>802</v>
      </c>
      <c r="F13" s="161" t="s">
        <v>128</v>
      </c>
      <c r="G13" s="161" t="s">
        <v>1091</v>
      </c>
    </row>
    <row r="14" spans="2:7">
      <c r="B14" s="161" t="s">
        <v>1098</v>
      </c>
      <c r="C14" s="161">
        <v>259230</v>
      </c>
      <c r="D14" s="161" t="s">
        <v>1099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1100</v>
      </c>
      <c r="C15" s="161">
        <v>370705</v>
      </c>
      <c r="D15" s="161"/>
      <c r="E15" s="161" t="s">
        <v>802</v>
      </c>
      <c r="F15" s="161" t="s">
        <v>128</v>
      </c>
      <c r="G15" s="161" t="s">
        <v>1091</v>
      </c>
    </row>
    <row r="16" spans="2:7">
      <c r="B16" s="161" t="s">
        <v>1101</v>
      </c>
      <c r="C16" s="161">
        <v>258542</v>
      </c>
      <c r="D16" s="161" t="s">
        <v>1102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1103</v>
      </c>
      <c r="C17" s="161">
        <v>257050</v>
      </c>
      <c r="D17" s="161" t="s">
        <v>1104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09" t="s">
        <v>1105</v>
      </c>
      <c r="C2" s="209"/>
      <c r="D2" s="209"/>
      <c r="E2" s="209"/>
      <c r="F2" s="209"/>
      <c r="G2" s="209"/>
    </row>
    <row r="3" spans="2:7" ht="19.5" customHeight="1">
      <c r="B3" s="209"/>
      <c r="C3" s="209"/>
      <c r="D3" s="209"/>
      <c r="E3" s="209"/>
      <c r="F3" s="209"/>
      <c r="G3" s="209"/>
    </row>
    <row r="4" spans="2:7" ht="19.5" customHeight="1">
      <c r="B4" s="163" t="s">
        <v>661</v>
      </c>
      <c r="C4" s="163" t="s">
        <v>1106</v>
      </c>
      <c r="D4" s="163" t="s">
        <v>1107</v>
      </c>
      <c r="E4" s="163" t="s">
        <v>1108</v>
      </c>
      <c r="F4" s="160" t="s">
        <v>1109</v>
      </c>
      <c r="G4" s="163" t="s">
        <v>1110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1111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1112</v>
      </c>
      <c r="G7" s="167" t="s">
        <v>1113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1111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1111</v>
      </c>
      <c r="G9" s="167" t="s">
        <v>1114</v>
      </c>
    </row>
    <row r="10" spans="2:7" ht="19.5" customHeight="1">
      <c r="B10" s="167" t="s">
        <v>1115</v>
      </c>
      <c r="C10" s="167">
        <v>9038</v>
      </c>
      <c r="D10" s="168">
        <v>46049</v>
      </c>
      <c r="E10" s="167">
        <v>15098</v>
      </c>
      <c r="F10" s="169" t="s">
        <v>1116</v>
      </c>
      <c r="G10" s="167" t="s">
        <v>1117</v>
      </c>
    </row>
    <row r="11" spans="2:7" ht="19.5" customHeight="1">
      <c r="B11" s="167" t="s">
        <v>719</v>
      </c>
      <c r="C11" s="167" t="s">
        <v>1118</v>
      </c>
      <c r="D11" s="168">
        <v>46048</v>
      </c>
      <c r="E11" s="167">
        <v>11300</v>
      </c>
      <c r="F11" s="169" t="s">
        <v>1119</v>
      </c>
      <c r="G11" s="167" t="s">
        <v>1120</v>
      </c>
    </row>
    <row r="12" spans="2:7" ht="19.5" customHeight="1">
      <c r="B12" s="167" t="s">
        <v>719</v>
      </c>
      <c r="C12" s="167" t="s">
        <v>1121</v>
      </c>
      <c r="D12" s="168">
        <v>46048</v>
      </c>
      <c r="E12" s="167">
        <v>13300</v>
      </c>
      <c r="F12" s="169" t="s">
        <v>1119</v>
      </c>
      <c r="G12" s="167" t="s">
        <v>1122</v>
      </c>
    </row>
    <row r="13" spans="2:7" ht="19.5" customHeight="1">
      <c r="B13" s="167" t="s">
        <v>719</v>
      </c>
      <c r="C13" s="167" t="s">
        <v>1123</v>
      </c>
      <c r="D13" s="168">
        <v>46048</v>
      </c>
      <c r="E13" s="167">
        <v>10500</v>
      </c>
      <c r="F13" s="169" t="s">
        <v>1119</v>
      </c>
      <c r="G13" s="167"/>
    </row>
    <row r="14" spans="2:7" ht="19.5" customHeight="1">
      <c r="B14" s="167" t="s">
        <v>719</v>
      </c>
      <c r="C14" s="167" t="s">
        <v>1124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1015</v>
      </c>
      <c r="Q1" s="214"/>
      <c r="R1" s="111"/>
      <c r="S1" s="84"/>
      <c r="T1" s="86"/>
      <c r="U1" s="215" t="s">
        <v>1125</v>
      </c>
      <c r="V1" s="215"/>
      <c r="W1" s="215"/>
    </row>
    <row r="2" spans="1:23" ht="15" customHeight="1">
      <c r="A2" s="87" t="s">
        <v>1126</v>
      </c>
      <c r="B2" s="87" t="s">
        <v>1127</v>
      </c>
      <c r="C2" s="87" t="s">
        <v>386</v>
      </c>
      <c r="D2" s="88" t="s">
        <v>967</v>
      </c>
      <c r="E2" s="88" t="s">
        <v>4</v>
      </c>
      <c r="F2" s="88" t="s">
        <v>1128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1129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ZPG-ZZV</v>
      </c>
      <c r="L37" s="139" t="str">
        <f>IF(SP_SUL!N40="","*",SP_SUL!N40)</f>
        <v>ZPGZZV</v>
      </c>
      <c r="M37" s="140">
        <f>IF(SP_SUL!J40="","*",SP_SUL!J40)</f>
        <v>53</v>
      </c>
      <c r="N37" s="144">
        <f>IF(SP_SUL!K40="","*",SP_SUL!K40)</f>
        <v>123.5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1130</v>
      </c>
      <c r="D5" s="217"/>
      <c r="E5" s="217"/>
      <c r="F5" s="217"/>
      <c r="G5" s="217"/>
      <c r="H5" s="217"/>
      <c r="I5" s="217"/>
      <c r="J5" s="218"/>
      <c r="K5" s="219" t="s">
        <v>1131</v>
      </c>
      <c r="L5" s="220"/>
      <c r="M5" s="220"/>
      <c r="N5" s="220"/>
      <c r="O5" s="221" t="s">
        <v>1132</v>
      </c>
      <c r="P5" s="222"/>
    </row>
    <row r="6" spans="1:16" s="74" customFormat="1" ht="15" customHeight="1">
      <c r="A6" s="66" t="s">
        <v>1128</v>
      </c>
      <c r="B6" s="75" t="s">
        <v>1127</v>
      </c>
      <c r="C6" s="76" t="s">
        <v>967</v>
      </c>
      <c r="D6" s="77" t="s">
        <v>968</v>
      </c>
      <c r="E6" s="76" t="s">
        <v>1133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1134</v>
      </c>
      <c r="M6" s="80" t="s">
        <v>586</v>
      </c>
      <c r="N6" s="81" t="s">
        <v>962</v>
      </c>
      <c r="O6" s="158" t="s">
        <v>1005</v>
      </c>
      <c r="P6" s="133" t="s">
        <v>1135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 t="str">
        <f>IF(SP_SUL!BH36="","*",SP_SUL!BH36)</f>
        <v>*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ZPG-ZZV</v>
      </c>
      <c r="H40" s="116">
        <f>IF(SP_SUL!K40="","*",SP_SUL!K40)</f>
        <v>123.5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ZPG-ZZV</v>
      </c>
      <c r="M40" s="83">
        <f>IF(SP_SUL!AP40="","*",SP_SUL!AP40)</f>
        <v>123.5</v>
      </c>
      <c r="N40" s="83" t="str">
        <f>IF(SP_SUL!AM40="","*",SP_SUL!AM40)</f>
        <v>ZPG-ZZV</v>
      </c>
      <c r="O40" s="110" t="str">
        <f>IF(SP_SUL!BH40="","*",SP_SUL!BH40)</f>
        <v>*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1136</v>
      </c>
      <c r="C2" s="121" t="s">
        <v>952</v>
      </c>
      <c r="D2" s="76" t="s">
        <v>954</v>
      </c>
      <c r="E2" s="76" t="s">
        <v>1137</v>
      </c>
      <c r="F2" s="99" t="s">
        <v>1138</v>
      </c>
      <c r="G2" s="76" t="s">
        <v>1139</v>
      </c>
      <c r="H2" s="76" t="s">
        <v>1140</v>
      </c>
      <c r="I2" s="76" t="s">
        <v>1141</v>
      </c>
      <c r="J2" s="76" t="s">
        <v>1142</v>
      </c>
      <c r="K2" s="78" t="s">
        <v>1143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ZPG-ZZV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2026-02-02T11:29:16Z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